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\Mikulov_3domy\Rozpocty\06\"/>
    </mc:Choice>
  </mc:AlternateContent>
  <xr:revisionPtr revIDLastSave="0" documentId="13_ncr:1_{99C706CA-2C5B-4F69-A4AE-08CA98D1C3B5}" xr6:coauthVersionLast="46" xr6:coauthVersionMax="46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2 01 Pol" sheetId="12" r:id="rId4"/>
    <sheet name="02 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01 Pol'!$1:$7</definedName>
    <definedName name="_xlnm.Print_Titles" localSheetId="4">'02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01 Pol'!$A$1:$X$368</definedName>
    <definedName name="_xlnm.Print_Area" localSheetId="4">'02 02 Pol'!$A$1:$X$38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1" i="1"/>
  <c r="I59" i="1"/>
  <c r="I58" i="1"/>
  <c r="I57" i="1"/>
  <c r="I56" i="1"/>
  <c r="I55" i="1"/>
  <c r="I54" i="1"/>
  <c r="I53" i="1"/>
  <c r="I52" i="1"/>
  <c r="I51" i="1"/>
  <c r="I50" i="1"/>
  <c r="G42" i="1"/>
  <c r="F42" i="1"/>
  <c r="H42" i="1" s="1"/>
  <c r="I42" i="1" s="1"/>
  <c r="G28" i="13"/>
  <c r="BA24" i="13"/>
  <c r="BA18" i="13"/>
  <c r="BA16" i="13"/>
  <c r="BA14" i="13"/>
  <c r="G8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3" i="13"/>
  <c r="I13" i="13"/>
  <c r="K13" i="13"/>
  <c r="M13" i="13"/>
  <c r="O13" i="13"/>
  <c r="Q13" i="13"/>
  <c r="V13" i="13"/>
  <c r="G15" i="13"/>
  <c r="AE28" i="13" s="1"/>
  <c r="I15" i="13"/>
  <c r="K15" i="13"/>
  <c r="M15" i="13"/>
  <c r="O15" i="13"/>
  <c r="O8" i="13" s="1"/>
  <c r="Q15" i="13"/>
  <c r="V15" i="13"/>
  <c r="G17" i="13"/>
  <c r="M17" i="13" s="1"/>
  <c r="I17" i="13"/>
  <c r="K17" i="13"/>
  <c r="O17" i="13"/>
  <c r="Q17" i="13"/>
  <c r="V17" i="13"/>
  <c r="G19" i="13"/>
  <c r="M19" i="13" s="1"/>
  <c r="I19" i="13"/>
  <c r="K19" i="13"/>
  <c r="O19" i="13"/>
  <c r="Q19" i="13"/>
  <c r="V19" i="13"/>
  <c r="G22" i="13"/>
  <c r="G21" i="13" s="1"/>
  <c r="I22" i="13"/>
  <c r="I21" i="13" s="1"/>
  <c r="K22" i="13"/>
  <c r="M22" i="13"/>
  <c r="O22" i="13"/>
  <c r="O21" i="13" s="1"/>
  <c r="Q22" i="13"/>
  <c r="Q21" i="13" s="1"/>
  <c r="V22" i="13"/>
  <c r="G23" i="13"/>
  <c r="M23" i="13" s="1"/>
  <c r="I23" i="13"/>
  <c r="K23" i="13"/>
  <c r="O23" i="13"/>
  <c r="Q23" i="13"/>
  <c r="V23" i="13"/>
  <c r="G25" i="13"/>
  <c r="I25" i="13"/>
  <c r="K25" i="13"/>
  <c r="K21" i="13" s="1"/>
  <c r="M25" i="13"/>
  <c r="O25" i="13"/>
  <c r="Q25" i="13"/>
  <c r="V25" i="13"/>
  <c r="V21" i="13" s="1"/>
  <c r="AF28" i="13"/>
  <c r="G9" i="12"/>
  <c r="M9" i="12" s="1"/>
  <c r="I9" i="12"/>
  <c r="I8" i="12" s="1"/>
  <c r="K9" i="12"/>
  <c r="K8" i="12" s="1"/>
  <c r="O9" i="12"/>
  <c r="Q9" i="12"/>
  <c r="Q8" i="12" s="1"/>
  <c r="V9" i="12"/>
  <c r="V8" i="12" s="1"/>
  <c r="G13" i="12"/>
  <c r="I13" i="12"/>
  <c r="K13" i="12"/>
  <c r="M13" i="12"/>
  <c r="O13" i="12"/>
  <c r="Q13" i="12"/>
  <c r="V13" i="12"/>
  <c r="G21" i="12"/>
  <c r="I21" i="12"/>
  <c r="K21" i="12"/>
  <c r="M21" i="12"/>
  <c r="O21" i="12"/>
  <c r="Q21" i="12"/>
  <c r="V21" i="12"/>
  <c r="G24" i="12"/>
  <c r="G8" i="12" s="1"/>
  <c r="I24" i="12"/>
  <c r="K24" i="12"/>
  <c r="O24" i="12"/>
  <c r="O8" i="12" s="1"/>
  <c r="Q24" i="12"/>
  <c r="V24" i="12"/>
  <c r="G27" i="12"/>
  <c r="M27" i="12" s="1"/>
  <c r="I27" i="12"/>
  <c r="K27" i="12"/>
  <c r="O27" i="12"/>
  <c r="Q27" i="12"/>
  <c r="V27" i="12"/>
  <c r="G30" i="12"/>
  <c r="I30" i="12"/>
  <c r="K30" i="12"/>
  <c r="M30" i="12"/>
  <c r="O30" i="12"/>
  <c r="Q30" i="12"/>
  <c r="V30" i="12"/>
  <c r="G32" i="12"/>
  <c r="I32" i="12"/>
  <c r="K32" i="12"/>
  <c r="M32" i="12"/>
  <c r="O32" i="12"/>
  <c r="Q32" i="12"/>
  <c r="V32" i="12"/>
  <c r="G34" i="12"/>
  <c r="O34" i="12"/>
  <c r="G35" i="12"/>
  <c r="M35" i="12" s="1"/>
  <c r="M34" i="12" s="1"/>
  <c r="I35" i="12"/>
  <c r="I34" i="12" s="1"/>
  <c r="K35" i="12"/>
  <c r="K34" i="12" s="1"/>
  <c r="O35" i="12"/>
  <c r="Q35" i="12"/>
  <c r="Q34" i="12" s="1"/>
  <c r="V35" i="12"/>
  <c r="V34" i="12" s="1"/>
  <c r="G37" i="12"/>
  <c r="I37" i="12"/>
  <c r="K37" i="12"/>
  <c r="M37" i="12"/>
  <c r="O37" i="12"/>
  <c r="Q37" i="12"/>
  <c r="V37" i="12"/>
  <c r="G40" i="12"/>
  <c r="G39" i="12" s="1"/>
  <c r="I40" i="12"/>
  <c r="I39" i="12" s="1"/>
  <c r="K40" i="12"/>
  <c r="O40" i="12"/>
  <c r="O39" i="12" s="1"/>
  <c r="Q40" i="12"/>
  <c r="Q39" i="12" s="1"/>
  <c r="V40" i="12"/>
  <c r="G42" i="12"/>
  <c r="M42" i="12" s="1"/>
  <c r="I42" i="12"/>
  <c r="K42" i="12"/>
  <c r="K39" i="12" s="1"/>
  <c r="O42" i="12"/>
  <c r="Q42" i="12"/>
  <c r="V42" i="12"/>
  <c r="V39" i="12" s="1"/>
  <c r="G44" i="12"/>
  <c r="I44" i="12"/>
  <c r="K44" i="12"/>
  <c r="M44" i="12"/>
  <c r="O44" i="12"/>
  <c r="Q44" i="12"/>
  <c r="V44" i="12"/>
  <c r="G46" i="12"/>
  <c r="I46" i="12"/>
  <c r="K46" i="12"/>
  <c r="M46" i="12"/>
  <c r="O46" i="12"/>
  <c r="Q46" i="12"/>
  <c r="V46" i="12"/>
  <c r="G73" i="12"/>
  <c r="M73" i="12" s="1"/>
  <c r="I73" i="12"/>
  <c r="K73" i="12"/>
  <c r="O73" i="12"/>
  <c r="Q73" i="12"/>
  <c r="V73" i="12"/>
  <c r="G75" i="12"/>
  <c r="M75" i="12" s="1"/>
  <c r="I75" i="12"/>
  <c r="K75" i="12"/>
  <c r="O75" i="12"/>
  <c r="Q75" i="12"/>
  <c r="V75" i="12"/>
  <c r="G76" i="12"/>
  <c r="I76" i="12"/>
  <c r="K76" i="12"/>
  <c r="M76" i="12"/>
  <c r="O76" i="12"/>
  <c r="Q76" i="12"/>
  <c r="V76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6" i="12"/>
  <c r="I86" i="12"/>
  <c r="K86" i="12"/>
  <c r="M86" i="12"/>
  <c r="O86" i="12"/>
  <c r="Q86" i="12"/>
  <c r="V86" i="12"/>
  <c r="G88" i="12"/>
  <c r="I88" i="12"/>
  <c r="K88" i="12"/>
  <c r="M88" i="12"/>
  <c r="O88" i="12"/>
  <c r="Q88" i="12"/>
  <c r="V88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G97" i="12" s="1"/>
  <c r="I98" i="12"/>
  <c r="I97" i="12" s="1"/>
  <c r="K98" i="12"/>
  <c r="M98" i="12"/>
  <c r="O98" i="12"/>
  <c r="O97" i="12" s="1"/>
  <c r="Q98" i="12"/>
  <c r="Q97" i="12" s="1"/>
  <c r="V98" i="12"/>
  <c r="G100" i="12"/>
  <c r="M100" i="12" s="1"/>
  <c r="I100" i="12"/>
  <c r="K100" i="12"/>
  <c r="O100" i="12"/>
  <c r="Q100" i="12"/>
  <c r="V100" i="12"/>
  <c r="G104" i="12"/>
  <c r="I104" i="12"/>
  <c r="K104" i="12"/>
  <c r="M104" i="12"/>
  <c r="O104" i="12"/>
  <c r="Q104" i="12"/>
  <c r="V104" i="12"/>
  <c r="G111" i="12"/>
  <c r="I111" i="12"/>
  <c r="K111" i="12"/>
  <c r="K97" i="12" s="1"/>
  <c r="M111" i="12"/>
  <c r="O111" i="12"/>
  <c r="Q111" i="12"/>
  <c r="V111" i="12"/>
  <c r="V97" i="12" s="1"/>
  <c r="G114" i="12"/>
  <c r="I114" i="12"/>
  <c r="K114" i="12"/>
  <c r="M114" i="12"/>
  <c r="O114" i="12"/>
  <c r="Q114" i="12"/>
  <c r="V114" i="12"/>
  <c r="G116" i="12"/>
  <c r="O116" i="12"/>
  <c r="G117" i="12"/>
  <c r="I117" i="12"/>
  <c r="I116" i="12" s="1"/>
  <c r="K117" i="12"/>
  <c r="K116" i="12" s="1"/>
  <c r="M117" i="12"/>
  <c r="M116" i="12" s="1"/>
  <c r="O117" i="12"/>
  <c r="Q117" i="12"/>
  <c r="Q116" i="12" s="1"/>
  <c r="V117" i="12"/>
  <c r="V116" i="12" s="1"/>
  <c r="G119" i="12"/>
  <c r="G118" i="12" s="1"/>
  <c r="I119" i="12"/>
  <c r="I118" i="12" s="1"/>
  <c r="K119" i="12"/>
  <c r="M119" i="12"/>
  <c r="O119" i="12"/>
  <c r="O118" i="12" s="1"/>
  <c r="Q119" i="12"/>
  <c r="Q118" i="12" s="1"/>
  <c r="V119" i="12"/>
  <c r="G124" i="12"/>
  <c r="M124" i="12" s="1"/>
  <c r="I124" i="12"/>
  <c r="K124" i="12"/>
  <c r="O124" i="12"/>
  <c r="Q124" i="12"/>
  <c r="V124" i="12"/>
  <c r="G126" i="12"/>
  <c r="I126" i="12"/>
  <c r="K126" i="12"/>
  <c r="M126" i="12"/>
  <c r="O126" i="12"/>
  <c r="Q126" i="12"/>
  <c r="V126" i="12"/>
  <c r="G128" i="12"/>
  <c r="I128" i="12"/>
  <c r="K128" i="12"/>
  <c r="K118" i="12" s="1"/>
  <c r="M128" i="12"/>
  <c r="O128" i="12"/>
  <c r="Q128" i="12"/>
  <c r="V128" i="12"/>
  <c r="V118" i="12" s="1"/>
  <c r="G130" i="12"/>
  <c r="I130" i="12"/>
  <c r="K130" i="12"/>
  <c r="M130" i="12"/>
  <c r="O130" i="12"/>
  <c r="Q130" i="12"/>
  <c r="V130" i="12"/>
  <c r="G132" i="12"/>
  <c r="M132" i="12" s="1"/>
  <c r="I132" i="12"/>
  <c r="K132" i="12"/>
  <c r="O132" i="12"/>
  <c r="Q132" i="12"/>
  <c r="V132" i="12"/>
  <c r="G134" i="12"/>
  <c r="I134" i="12"/>
  <c r="K134" i="12"/>
  <c r="M134" i="12"/>
  <c r="O134" i="12"/>
  <c r="Q134" i="12"/>
  <c r="V134" i="12"/>
  <c r="K136" i="12"/>
  <c r="V136" i="12"/>
  <c r="G137" i="12"/>
  <c r="G136" i="12" s="1"/>
  <c r="I137" i="12"/>
  <c r="I136" i="12" s="1"/>
  <c r="K137" i="12"/>
  <c r="M137" i="12"/>
  <c r="O137" i="12"/>
  <c r="O136" i="12" s="1"/>
  <c r="Q137" i="12"/>
  <c r="Q136" i="12" s="1"/>
  <c r="V137" i="12"/>
  <c r="G173" i="12"/>
  <c r="M173" i="12" s="1"/>
  <c r="I173" i="12"/>
  <c r="K173" i="12"/>
  <c r="O173" i="12"/>
  <c r="Q173" i="12"/>
  <c r="V173" i="12"/>
  <c r="G175" i="12"/>
  <c r="I175" i="12"/>
  <c r="K175" i="12"/>
  <c r="M175" i="12"/>
  <c r="O175" i="12"/>
  <c r="Q175" i="12"/>
  <c r="V175" i="12"/>
  <c r="G179" i="12"/>
  <c r="G178" i="12" s="1"/>
  <c r="I179" i="12"/>
  <c r="I178" i="12" s="1"/>
  <c r="K179" i="12"/>
  <c r="M179" i="12"/>
  <c r="O179" i="12"/>
  <c r="O178" i="12" s="1"/>
  <c r="Q179" i="12"/>
  <c r="Q178" i="12" s="1"/>
  <c r="V179" i="12"/>
  <c r="G185" i="12"/>
  <c r="M185" i="12" s="1"/>
  <c r="I185" i="12"/>
  <c r="K185" i="12"/>
  <c r="O185" i="12"/>
  <c r="Q185" i="12"/>
  <c r="V185" i="12"/>
  <c r="G211" i="12"/>
  <c r="I211" i="12"/>
  <c r="K211" i="12"/>
  <c r="M211" i="12"/>
  <c r="O211" i="12"/>
  <c r="Q211" i="12"/>
  <c r="V211" i="12"/>
  <c r="G216" i="12"/>
  <c r="I216" i="12"/>
  <c r="K216" i="12"/>
  <c r="K178" i="12" s="1"/>
  <c r="M216" i="12"/>
  <c r="O216" i="12"/>
  <c r="Q216" i="12"/>
  <c r="V216" i="12"/>
  <c r="V178" i="12" s="1"/>
  <c r="G223" i="12"/>
  <c r="I223" i="12"/>
  <c r="K223" i="12"/>
  <c r="M223" i="12"/>
  <c r="O223" i="12"/>
  <c r="Q223" i="12"/>
  <c r="V223" i="12"/>
  <c r="G225" i="12"/>
  <c r="M225" i="12" s="1"/>
  <c r="I225" i="12"/>
  <c r="K225" i="12"/>
  <c r="O225" i="12"/>
  <c r="Q225" i="12"/>
  <c r="V225" i="12"/>
  <c r="G226" i="12"/>
  <c r="I226" i="12"/>
  <c r="K226" i="12"/>
  <c r="M226" i="12"/>
  <c r="O226" i="12"/>
  <c r="Q226" i="12"/>
  <c r="V226" i="12"/>
  <c r="K228" i="12"/>
  <c r="V228" i="12"/>
  <c r="G229" i="12"/>
  <c r="G228" i="12" s="1"/>
  <c r="I229" i="12"/>
  <c r="I228" i="12" s="1"/>
  <c r="K229" i="12"/>
  <c r="M229" i="12"/>
  <c r="M228" i="12" s="1"/>
  <c r="O229" i="12"/>
  <c r="O228" i="12" s="1"/>
  <c r="Q229" i="12"/>
  <c r="Q228" i="12" s="1"/>
  <c r="V229" i="12"/>
  <c r="G230" i="12"/>
  <c r="O230" i="12"/>
  <c r="G231" i="12"/>
  <c r="I231" i="12"/>
  <c r="I230" i="12" s="1"/>
  <c r="K231" i="12"/>
  <c r="K230" i="12" s="1"/>
  <c r="M231" i="12"/>
  <c r="M230" i="12" s="1"/>
  <c r="O231" i="12"/>
  <c r="Q231" i="12"/>
  <c r="Q230" i="12" s="1"/>
  <c r="V231" i="12"/>
  <c r="V230" i="12" s="1"/>
  <c r="G234" i="12"/>
  <c r="I234" i="12"/>
  <c r="K234" i="12"/>
  <c r="M234" i="12"/>
  <c r="O234" i="12"/>
  <c r="Q234" i="12"/>
  <c r="V234" i="12"/>
  <c r="G235" i="12"/>
  <c r="M235" i="12" s="1"/>
  <c r="I235" i="12"/>
  <c r="K235" i="12"/>
  <c r="O235" i="12"/>
  <c r="Q235" i="12"/>
  <c r="V235" i="12"/>
  <c r="G236" i="12"/>
  <c r="I236" i="12"/>
  <c r="K236" i="12"/>
  <c r="M236" i="12"/>
  <c r="O236" i="12"/>
  <c r="Q236" i="12"/>
  <c r="V236" i="12"/>
  <c r="G237" i="12"/>
  <c r="M237" i="12" s="1"/>
  <c r="I237" i="12"/>
  <c r="K237" i="12"/>
  <c r="K233" i="12" s="1"/>
  <c r="O237" i="12"/>
  <c r="Q237" i="12"/>
  <c r="V237" i="12"/>
  <c r="V233" i="12" s="1"/>
  <c r="G238" i="12"/>
  <c r="I238" i="12"/>
  <c r="K238" i="12"/>
  <c r="M238" i="12"/>
  <c r="O238" i="12"/>
  <c r="Q238" i="12"/>
  <c r="V238" i="12"/>
  <c r="G240" i="12"/>
  <c r="I240" i="12"/>
  <c r="I239" i="12" s="1"/>
  <c r="K240" i="12"/>
  <c r="K239" i="12" s="1"/>
  <c r="M240" i="12"/>
  <c r="O240" i="12"/>
  <c r="Q240" i="12"/>
  <c r="Q239" i="12" s="1"/>
  <c r="V240" i="12"/>
  <c r="V239" i="12" s="1"/>
  <c r="G242" i="12"/>
  <c r="I242" i="12"/>
  <c r="K242" i="12"/>
  <c r="M242" i="12"/>
  <c r="O242" i="12"/>
  <c r="Q242" i="12"/>
  <c r="V242" i="12"/>
  <c r="G244" i="12"/>
  <c r="I244" i="12"/>
  <c r="K244" i="12"/>
  <c r="M244" i="12"/>
  <c r="O244" i="12"/>
  <c r="Q244" i="12"/>
  <c r="V244" i="12"/>
  <c r="G246" i="12"/>
  <c r="G239" i="12" s="1"/>
  <c r="I246" i="12"/>
  <c r="K246" i="12"/>
  <c r="O246" i="12"/>
  <c r="O239" i="12" s="1"/>
  <c r="Q246" i="12"/>
  <c r="V246" i="12"/>
  <c r="G247" i="12"/>
  <c r="I247" i="12"/>
  <c r="K247" i="12"/>
  <c r="M247" i="12"/>
  <c r="O247" i="12"/>
  <c r="Q247" i="12"/>
  <c r="V247" i="12"/>
  <c r="G248" i="12"/>
  <c r="I248" i="12"/>
  <c r="K248" i="12"/>
  <c r="M248" i="12"/>
  <c r="O248" i="12"/>
  <c r="Q248" i="12"/>
  <c r="V248" i="12"/>
  <c r="G250" i="12"/>
  <c r="I250" i="12"/>
  <c r="K250" i="12"/>
  <c r="O250" i="12"/>
  <c r="Q250" i="12"/>
  <c r="V250" i="12"/>
  <c r="G251" i="12"/>
  <c r="I251" i="12"/>
  <c r="K251" i="12"/>
  <c r="M251" i="12"/>
  <c r="O251" i="12"/>
  <c r="Q251" i="12"/>
  <c r="V251" i="12"/>
  <c r="G253" i="12"/>
  <c r="I253" i="12"/>
  <c r="K253" i="12"/>
  <c r="M253" i="12"/>
  <c r="O253" i="12"/>
  <c r="Q253" i="12"/>
  <c r="V253" i="12"/>
  <c r="G283" i="12"/>
  <c r="I283" i="12"/>
  <c r="K283" i="12"/>
  <c r="M283" i="12"/>
  <c r="O283" i="12"/>
  <c r="Q283" i="12"/>
  <c r="V283" i="12"/>
  <c r="G285" i="12"/>
  <c r="M285" i="12" s="1"/>
  <c r="I285" i="12"/>
  <c r="K285" i="12"/>
  <c r="O285" i="12"/>
  <c r="Q285" i="12"/>
  <c r="V285" i="12"/>
  <c r="G289" i="12"/>
  <c r="I289" i="12"/>
  <c r="K289" i="12"/>
  <c r="M289" i="12"/>
  <c r="O289" i="12"/>
  <c r="Q289" i="12"/>
  <c r="V289" i="12"/>
  <c r="G291" i="12"/>
  <c r="M291" i="12" s="1"/>
  <c r="I291" i="12"/>
  <c r="K291" i="12"/>
  <c r="O291" i="12"/>
  <c r="Q291" i="12"/>
  <c r="V291" i="12"/>
  <c r="G292" i="12"/>
  <c r="I292" i="12"/>
  <c r="K292" i="12"/>
  <c r="M292" i="12"/>
  <c r="O292" i="12"/>
  <c r="Q292" i="12"/>
  <c r="V292" i="12"/>
  <c r="G293" i="12"/>
  <c r="M293" i="12" s="1"/>
  <c r="I293" i="12"/>
  <c r="K293" i="12"/>
  <c r="O293" i="12"/>
  <c r="Q293" i="12"/>
  <c r="V293" i="12"/>
  <c r="G294" i="12"/>
  <c r="I294" i="12"/>
  <c r="K294" i="12"/>
  <c r="M294" i="12"/>
  <c r="O294" i="12"/>
  <c r="Q294" i="12"/>
  <c r="V294" i="12"/>
  <c r="G298" i="12"/>
  <c r="G297" i="12" s="1"/>
  <c r="I298" i="12"/>
  <c r="I297" i="12" s="1"/>
  <c r="K298" i="12"/>
  <c r="M298" i="12"/>
  <c r="O298" i="12"/>
  <c r="O297" i="12" s="1"/>
  <c r="Q298" i="12"/>
  <c r="Q297" i="12" s="1"/>
  <c r="V298" i="12"/>
  <c r="G300" i="12"/>
  <c r="M300" i="12" s="1"/>
  <c r="I300" i="12"/>
  <c r="K300" i="12"/>
  <c r="O300" i="12"/>
  <c r="Q300" i="12"/>
  <c r="V300" i="12"/>
  <c r="G303" i="12"/>
  <c r="I303" i="12"/>
  <c r="K303" i="12"/>
  <c r="M303" i="12"/>
  <c r="O303" i="12"/>
  <c r="Q303" i="12"/>
  <c r="V303" i="12"/>
  <c r="G306" i="12"/>
  <c r="I306" i="12"/>
  <c r="K306" i="12"/>
  <c r="K297" i="12" s="1"/>
  <c r="M306" i="12"/>
  <c r="O306" i="12"/>
  <c r="Q306" i="12"/>
  <c r="V306" i="12"/>
  <c r="V297" i="12" s="1"/>
  <c r="G310" i="12"/>
  <c r="G309" i="12" s="1"/>
  <c r="I310" i="12"/>
  <c r="I309" i="12" s="1"/>
  <c r="K310" i="12"/>
  <c r="K309" i="12" s="1"/>
  <c r="O310" i="12"/>
  <c r="O309" i="12" s="1"/>
  <c r="Q310" i="12"/>
  <c r="Q309" i="12" s="1"/>
  <c r="V310" i="12"/>
  <c r="V309" i="12" s="1"/>
  <c r="G346" i="12"/>
  <c r="I346" i="12"/>
  <c r="K346" i="12"/>
  <c r="M346" i="12"/>
  <c r="O346" i="12"/>
  <c r="Q346" i="12"/>
  <c r="V346" i="12"/>
  <c r="G353" i="12"/>
  <c r="G352" i="12" s="1"/>
  <c r="I353" i="12"/>
  <c r="I352" i="12" s="1"/>
  <c r="K353" i="12"/>
  <c r="M353" i="12"/>
  <c r="O353" i="12"/>
  <c r="O352" i="12" s="1"/>
  <c r="Q353" i="12"/>
  <c r="Q352" i="12" s="1"/>
  <c r="V353" i="12"/>
  <c r="G355" i="12"/>
  <c r="M355" i="12" s="1"/>
  <c r="I355" i="12"/>
  <c r="K355" i="12"/>
  <c r="O355" i="12"/>
  <c r="Q355" i="12"/>
  <c r="V355" i="12"/>
  <c r="G356" i="12"/>
  <c r="I356" i="12"/>
  <c r="K356" i="12"/>
  <c r="K352" i="12" s="1"/>
  <c r="M356" i="12"/>
  <c r="O356" i="12"/>
  <c r="Q356" i="12"/>
  <c r="V356" i="12"/>
  <c r="V352" i="12" s="1"/>
  <c r="AF358" i="12"/>
  <c r="G40" i="1" s="1"/>
  <c r="I20" i="1"/>
  <c r="I19" i="1"/>
  <c r="I18" i="1"/>
  <c r="I16" i="1"/>
  <c r="J28" i="1"/>
  <c r="J26" i="1"/>
  <c r="G38" i="1"/>
  <c r="F38" i="1"/>
  <c r="J23" i="1"/>
  <c r="J24" i="1"/>
  <c r="J25" i="1"/>
  <c r="J27" i="1"/>
  <c r="E24" i="1"/>
  <c r="E26" i="1"/>
  <c r="Q249" i="12" l="1"/>
  <c r="G249" i="12"/>
  <c r="I62" i="1" s="1"/>
  <c r="O249" i="12"/>
  <c r="K249" i="12"/>
  <c r="V249" i="12"/>
  <c r="I249" i="12"/>
  <c r="G39" i="1"/>
  <c r="G43" i="1" s="1"/>
  <c r="G25" i="1" s="1"/>
  <c r="A25" i="1" s="1"/>
  <c r="A26" i="1" s="1"/>
  <c r="G41" i="1"/>
  <c r="Q233" i="12"/>
  <c r="I233" i="12"/>
  <c r="O233" i="12"/>
  <c r="G233" i="12"/>
  <c r="M8" i="13"/>
  <c r="M21" i="13"/>
  <c r="M233" i="12"/>
  <c r="M178" i="12"/>
  <c r="M136" i="12"/>
  <c r="M97" i="12"/>
  <c r="M297" i="12"/>
  <c r="M118" i="12"/>
  <c r="M352" i="12"/>
  <c r="M310" i="12"/>
  <c r="M309" i="12" s="1"/>
  <c r="M250" i="12"/>
  <c r="M249" i="12" s="1"/>
  <c r="M246" i="12"/>
  <c r="M239" i="12" s="1"/>
  <c r="M40" i="12"/>
  <c r="M39" i="12" s="1"/>
  <c r="M24" i="12"/>
  <c r="M8" i="12" s="1"/>
  <c r="AE358" i="12"/>
  <c r="J42" i="1"/>
  <c r="J40" i="1"/>
  <c r="J39" i="1"/>
  <c r="J43" i="1" s="1"/>
  <c r="J41" i="1"/>
  <c r="G26" i="1" l="1"/>
  <c r="F40" i="1"/>
  <c r="H40" i="1" s="1"/>
  <c r="I40" i="1" s="1"/>
  <c r="F41" i="1"/>
  <c r="F39" i="1"/>
  <c r="I60" i="1"/>
  <c r="G358" i="12"/>
  <c r="H41" i="1"/>
  <c r="I41" i="1" s="1"/>
  <c r="I68" i="1" l="1"/>
  <c r="I17" i="1"/>
  <c r="I21" i="1" s="1"/>
  <c r="H39" i="1"/>
  <c r="F43" i="1"/>
  <c r="G28" i="1" l="1"/>
  <c r="G23" i="1"/>
  <c r="I39" i="1"/>
  <c r="I43" i="1" s="1"/>
  <c r="H43" i="1"/>
  <c r="J67" i="1"/>
  <c r="J63" i="1"/>
  <c r="J53" i="1"/>
  <c r="J56" i="1"/>
  <c r="J64" i="1"/>
  <c r="J51" i="1"/>
  <c r="J61" i="1"/>
  <c r="J58" i="1"/>
  <c r="J66" i="1"/>
  <c r="J59" i="1"/>
  <c r="J57" i="1"/>
  <c r="J52" i="1"/>
  <c r="J60" i="1"/>
  <c r="J50" i="1"/>
  <c r="J55" i="1"/>
  <c r="J65" i="1"/>
  <c r="J54" i="1"/>
  <c r="J62" i="1"/>
  <c r="J68" i="1" l="1"/>
  <c r="G24" i="1"/>
  <c r="A27" i="1" s="1"/>
  <c r="A29" i="1" s="1"/>
  <c r="A23" i="1"/>
  <c r="A24" i="1" s="1"/>
  <c r="G29" i="1" l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Drábek</author>
  </authors>
  <commentList>
    <comment ref="S6" authorId="0" shapeId="0" xr:uid="{3F5F8F97-012C-4399-A2AE-62BCACE531A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2EBA685-196E-49A5-8E5A-281742C4FC2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Drábek</author>
  </authors>
  <commentList>
    <comment ref="S6" authorId="0" shapeId="0" xr:uid="{923BE950-6148-4467-A71E-D9326D211C2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B36E0BF-BD19-409E-B89C-CFE1A3EF5D5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<sst xmlns="http://schemas.openxmlformats.org/spreadsheetml/2006/main" count="1422" uniqueCount="477">
  <si>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</si>
  <si>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</si>
  <si>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</si>
  <si>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</si>
  <si>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</si>
  <si>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</si>
  <si>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</si>
  <si>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</si>
  <si>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</si>
  <si>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</si>
  <si>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</si>
  <si>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</si>
  <si>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</si>
  <si>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</si>
  <si>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</si>
  <si>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</si>
  <si>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</si>
  <si>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</si>
  <si>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</si>
  <si>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</si>
  <si>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</si>
  <si>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</si>
  <si>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</si>
  <si>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</si>
  <si>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</si>
  <si>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</si>
  <si>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</si>
  <si>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</si>
  <si>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</si>
  <si>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</si>
  <si>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</si>
  <si>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</si>
  <si>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</si>
  <si>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</si>
  <si>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</si>
  <si>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</si>
  <si>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</si>
  <si>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</si>
  <si>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</si>
  <si>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</si>
  <si>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</si>
  <si>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</si>
  <si>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</si>
  <si>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P007</t>
  </si>
  <si>
    <t>BD Mikulov</t>
  </si>
  <si>
    <t>Stavba</t>
  </si>
  <si>
    <t>02</t>
  </si>
  <si>
    <t>Brněnská 90/6</t>
  </si>
  <si>
    <t>01</t>
  </si>
  <si>
    <t>Stavební práce</t>
  </si>
  <si>
    <t>VRN</t>
  </si>
  <si>
    <t>Celkem za stavbu</t>
  </si>
  <si>
    <t>CZK</t>
  </si>
  <si>
    <t>Rekapitulace dílů</t>
  </si>
  <si>
    <t>Typ dílu</t>
  </si>
  <si>
    <t>3</t>
  </si>
  <si>
    <t>Svislé a kompletní konstrukce</t>
  </si>
  <si>
    <t>5</t>
  </si>
  <si>
    <t>Komunikace</t>
  </si>
  <si>
    <t>61</t>
  </si>
  <si>
    <t>Úpravy povrchů vnitřní</t>
  </si>
  <si>
    <t>62</t>
  </si>
  <si>
    <t>Úpravy povrchů vnější</t>
  </si>
  <si>
    <t>91</t>
  </si>
  <si>
    <t>Ostatní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</si>
  <si>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</si>
  <si>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</si>
  <si>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</si>
  <si>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</si>
  <si>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</si>
  <si>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</si>
  <si>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</si>
  <si>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</si>
  <si>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N01</t>
  </si>
  <si>
    <t>Prohlídka kanalizace</t>
  </si>
  <si>
    <t>735</t>
  </si>
  <si>
    <t>Otopná tělesa</t>
  </si>
  <si>
    <t>741</t>
  </si>
  <si>
    <t>Elektroinstalace - silnoproud</t>
  </si>
  <si>
    <t>762</t>
  </si>
  <si>
    <t>Konstrukce tesařské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</si>
  <si>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</si>
  <si>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</si>
  <si>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</si>
  <si>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</si>
  <si>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</si>
  <si>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</si>
  <si>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</si>
  <si>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</si>
  <si>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</si>
  <si>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</si>
  <si>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</si>
  <si>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</si>
  <si>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</si>
  <si>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</si>
  <si>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</si>
  <si>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</si>
  <si>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</si>
  <si>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</si>
  <si>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</si>
  <si>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</si>
  <si>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</si>
  <si>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</si>
  <si>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</si>
  <si>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</si>
  <si>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</si>
  <si>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</si>
  <si>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</si>
  <si>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</si>
  <si>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</si>
  <si>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</si>
  <si>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</si>
  <si>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</si>
  <si>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</si>
  <si>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</si>
  <si>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</si>
  <si>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</si>
  <si>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380941112R00</t>
  </si>
  <si>
    <t>Výztuž helikální 1 x D 6 mm, drážka, cihel. zdivo</t>
  </si>
  <si>
    <t>m</t>
  </si>
  <si>
    <t>RTS 21/ I</t>
  </si>
  <si>
    <t>Práce</t>
  </si>
  <si>
    <t>POL1_</t>
  </si>
  <si>
    <t>Včetně pomocného pracovního lešení o výšce podlahy do 1900 mm a pro zatížení do 1,5 kPa.</t>
  </si>
  <si>
    <t>POP</t>
  </si>
  <si>
    <t>sešití sanačních trhlin : (25+1,5+2)/0,25*1,0</t>
  </si>
  <si>
    <t>VV</t>
  </si>
  <si>
    <t>sešití sanačních trhlin (venkovní) : 14/0,25*1,0</t>
  </si>
  <si>
    <t>380941113R00</t>
  </si>
  <si>
    <t>Výztuž helikální 1 x D 8 mm, drážka, cihel. zdivu</t>
  </si>
  <si>
    <t>V položce jsou zakalkulovány náklady:</t>
  </si>
  <si>
    <t>- frézování drážek v cihelném zdivu</t>
  </si>
  <si>
    <t>- zbavení drážky hrubších nečistot a prachových částí</t>
  </si>
  <si>
    <t>- vypláchnutí drážky vodou</t>
  </si>
  <si>
    <t>- vlepení výztuže vč. materiálu</t>
  </si>
  <si>
    <t>trhliny k sanaci - venkovní (výkres pohledů) : 20</t>
  </si>
  <si>
    <t>629 R1</t>
  </si>
  <si>
    <t>Zapravení omítky trhlin před výmalbou</t>
  </si>
  <si>
    <t>Vlastní</t>
  </si>
  <si>
    <t>Indiv</t>
  </si>
  <si>
    <t>POL1_1</t>
  </si>
  <si>
    <t>"k sanaci" : 25+1,5+2+14</t>
  </si>
  <si>
    <t>"zednické zapravení" : 6+24</t>
  </si>
  <si>
    <t>985141111</t>
  </si>
  <si>
    <t>Vyčištění trhlin a dutin ve zdivu š do 30 mm hl do 150 mm vč. vyklínování</t>
  </si>
  <si>
    <t>985 R1</t>
  </si>
  <si>
    <t>Vyplnění trhlin sanační tlakovou maltou</t>
  </si>
  <si>
    <t>R-položka</t>
  </si>
  <si>
    <t>POL12_1</t>
  </si>
  <si>
    <t>985 R2</t>
  </si>
  <si>
    <t>Injektáž trhlin cementovým gelem</t>
  </si>
  <si>
    <t>"k sanaci" : (25+1,5+2+14)</t>
  </si>
  <si>
    <t>985422311</t>
  </si>
  <si>
    <t>Injektáž pakrů trhlin po 150mm - cem. gelem vč. včetně vrtů pr. 8-14mm</t>
  </si>
  <si>
    <t>"k sanaci" : 7*0,15*(25+1,5+2+14)</t>
  </si>
  <si>
    <t>564952111R00</t>
  </si>
  <si>
    <t>Podklad z mechanicky zpevněného kameniva tl. 15 cm</t>
  </si>
  <si>
    <t>m2</t>
  </si>
  <si>
    <t>Odkaz na mn. položky pořadí 9 : 5,00000</t>
  </si>
  <si>
    <t>591211111R00</t>
  </si>
  <si>
    <t>Kladení dlažby drobné kostky,lože z kamen.tl. 5 cm</t>
  </si>
  <si>
    <t>přední část - lokální opravy : 5</t>
  </si>
  <si>
    <t>216904112R00</t>
  </si>
  <si>
    <t>Očištění tlakovou vodou zdiva stěn a rubu kleneb</t>
  </si>
  <si>
    <t>1NP (Vybrané sklepy) : 135+30</t>
  </si>
  <si>
    <t>216904391R00</t>
  </si>
  <si>
    <t>Příplatek za ruční dočištění ocelovými kartáči, cidlinou</t>
  </si>
  <si>
    <t>Odkaz na mn. položky pořadí 10 : 165,00000</t>
  </si>
  <si>
    <t>317231626R00</t>
  </si>
  <si>
    <t>Zdivo klenbových pásů z CP P25 na MC 10</t>
  </si>
  <si>
    <t>m3</t>
  </si>
  <si>
    <t>lokální dozvídky : 1</t>
  </si>
  <si>
    <t>611421431R00</t>
  </si>
  <si>
    <t>Oprava váp.omítek stropů do 50% plochy - štukových</t>
  </si>
  <si>
    <t xml:space="preserve">1NP : </t>
  </si>
  <si>
    <t>1.01 : 13,9</t>
  </si>
  <si>
    <t>1.02 : 71,26</t>
  </si>
  <si>
    <t>1.03 : 16,55</t>
  </si>
  <si>
    <t>1.04 : 9,65</t>
  </si>
  <si>
    <t>1.05 : 46,05</t>
  </si>
  <si>
    <t xml:space="preserve">2NP : </t>
  </si>
  <si>
    <t>2.01 : 6,67</t>
  </si>
  <si>
    <t>2.02 : 8,87</t>
  </si>
  <si>
    <t>2.03 : 17,72</t>
  </si>
  <si>
    <t>2.04 : 8,06</t>
  </si>
  <si>
    <t>2.05 : 13,23</t>
  </si>
  <si>
    <t>2.06 : 1,16</t>
  </si>
  <si>
    <t>2.07 : 1,15</t>
  </si>
  <si>
    <t>2.08 : 4,85</t>
  </si>
  <si>
    <t>2.10 : 8,14</t>
  </si>
  <si>
    <t>2.11 : 15,53</t>
  </si>
  <si>
    <t>2.12 : 13,53</t>
  </si>
  <si>
    <t>2.13 : 4,71</t>
  </si>
  <si>
    <t>2.14 : 5,35</t>
  </si>
  <si>
    <t>2.15 : 14,07</t>
  </si>
  <si>
    <t>2.16 : 6,27</t>
  </si>
  <si>
    <t>2.17 : 31,37</t>
  </si>
  <si>
    <t>2.18 : 27,30</t>
  </si>
  <si>
    <t>2.19 : 28,29</t>
  </si>
  <si>
    <t>611452111R00</t>
  </si>
  <si>
    <t>Omítka vnitřní kleneb, MC, hrubá zatřená</t>
  </si>
  <si>
    <t>900      R01</t>
  </si>
  <si>
    <t>h</t>
  </si>
  <si>
    <t>711212311R00</t>
  </si>
  <si>
    <t xml:space="preserve">Penetrace savých podkladů </t>
  </si>
  <si>
    <t>Odkaz na mn. položky pořadí 21 : 733,00000</t>
  </si>
  <si>
    <t>Odkaz na mn. položky pořadí 26 : 361,59375</t>
  </si>
  <si>
    <t>Odkaz na mn. položky pořadí 14 : 165,00000</t>
  </si>
  <si>
    <t>Odkaz na mn. položky pořadí 13 : 373,68000</t>
  </si>
  <si>
    <t>2163411100RX1</t>
  </si>
  <si>
    <t>Beton stříkaný stěn,C25/30, XC3 tl. 17 cm</t>
  </si>
  <si>
    <t>395366213R00R1</t>
  </si>
  <si>
    <t>Výztuž torkret. pláště sítí v klenbě, 2xKARI 8x100/100</t>
  </si>
  <si>
    <t>61000R1</t>
  </si>
  <si>
    <t>Vyškrábání spár do hl.40 mm</t>
  </si>
  <si>
    <t>1NP : 135</t>
  </si>
  <si>
    <t>Koeficient : 0,05</t>
  </si>
  <si>
    <t>612121101</t>
  </si>
  <si>
    <t>Zatření spár a omítek cementovou maltou viz TZ</t>
  </si>
  <si>
    <t>Odkaz na mn. položky pořadí 19 : 141,75000</t>
  </si>
  <si>
    <t>612421431R00x</t>
  </si>
  <si>
    <t>Oprava vápen.omítek stěn do 50 % pl. - štukových vč. výztužné tkaniny</t>
  </si>
  <si>
    <t>1NP - 1.01-1.12 : 264</t>
  </si>
  <si>
    <t>2NP - 2.09-2.19 : 324</t>
  </si>
  <si>
    <t>3NP : 125</t>
  </si>
  <si>
    <t>4NP : 20</t>
  </si>
  <si>
    <t>953981304R00R1</t>
  </si>
  <si>
    <t>Chemické kotvy, cihly, hl. do 150 mm, R10</t>
  </si>
  <si>
    <t>kus</t>
  </si>
  <si>
    <t>výztuž R10 pro kotvení výztuže klebny : 30*4</t>
  </si>
  <si>
    <t>424R</t>
  </si>
  <si>
    <t>kotevní prvky spojovací a kotvící</t>
  </si>
  <si>
    <t>soubor</t>
  </si>
  <si>
    <t>Specifikace</t>
  </si>
  <si>
    <t>POL3_0</t>
  </si>
  <si>
    <t>349235861R00</t>
  </si>
  <si>
    <t>Doplnění plošných fasádních prvků vylož. do 15 cm</t>
  </si>
  <si>
    <t>balkon, prvky nad okny : 30</t>
  </si>
  <si>
    <t>622392913RT3</t>
  </si>
  <si>
    <t>Šambrána- opravy, výzt.stěrka, omítka šířky 150 mm</t>
  </si>
  <si>
    <t>Vyrobená na stavbě z polystyrénových přířezů.</t>
  </si>
  <si>
    <t>šambrány kolem oken, ozdobné rýhování u oken 1NP : 8*2,5+1+1,3+2*3,7</t>
  </si>
  <si>
    <t>6*1,3+10*1,5+2*2</t>
  </si>
  <si>
    <t>622421144R00</t>
  </si>
  <si>
    <t>Omítka vnější stěn, MVC, štuková, složitost 3</t>
  </si>
  <si>
    <t>JZ : 160-(6*1,3*1,5+2*3,3*2+3*1*2)</t>
  </si>
  <si>
    <t>SV : 140-(2*1,3*1,5+2*1*2)</t>
  </si>
  <si>
    <t>SZ : 65-(6*1,3*1,4+2*0,5*0,5)</t>
  </si>
  <si>
    <t>ostění : 0,25*(8*2,5+1+1,3+2*3,7+6*1,3+10*1,5+2*2+6*1,3+12*1,4+6*0,5+2*1,3+4*1,4+1+2*2)</t>
  </si>
  <si>
    <t>balkonová deska : 3,5*0,9+0,4*(0,9+3,5+0,9)</t>
  </si>
  <si>
    <t>Koeficient vč. renovace soklu a balkonu: 0,05</t>
  </si>
  <si>
    <t>622471318RS7</t>
  </si>
  <si>
    <t>Penetrace + 2 x krycí nátěr.</t>
  </si>
  <si>
    <t>622904112R00</t>
  </si>
  <si>
    <t>Očištění fasád tlakovou vodou složitost 1 - 2</t>
  </si>
  <si>
    <t>Odkaz na mn. položky pořadí 43 : 361,59375</t>
  </si>
  <si>
    <t>938909331</t>
  </si>
  <si>
    <t>Čištění vozovek metením ručně podkladu nebo krytu betonového nebo živičného - v průběhu stavby pro 120 dní</t>
  </si>
  <si>
    <t>941941032R00</t>
  </si>
  <si>
    <t>Montáž lešení leh.řad.s podlahami,š.do 1 m, H 30 m</t>
  </si>
  <si>
    <t>Včetně kotvení lešení.</t>
  </si>
  <si>
    <t>JZ : 160</t>
  </si>
  <si>
    <t>SV : 140</t>
  </si>
  <si>
    <t>SZ : 65</t>
  </si>
  <si>
    <t>941941191R00</t>
  </si>
  <si>
    <t>Příplatek za každý měsíc použití lešení k pol.1031</t>
  </si>
  <si>
    <t>Odkaz na mn. položky pořadí 30 : 365,00000*3</t>
  </si>
  <si>
    <t>941941832R00</t>
  </si>
  <si>
    <t>Demontáž lešení leh.řad.s podlahami,š.1 m, H 30 m</t>
  </si>
  <si>
    <t>Odkaz na mn. položky pořadí 30 : 365,00000</t>
  </si>
  <si>
    <t>941955002R00</t>
  </si>
  <si>
    <t>Lešení lehké pomocné, výška podlahy do 1,9 m</t>
  </si>
  <si>
    <t>komplet : 350</t>
  </si>
  <si>
    <t>944944011R00</t>
  </si>
  <si>
    <t>Montáž ochranné sítě z umělých vláken</t>
  </si>
  <si>
    <t>944944031R00</t>
  </si>
  <si>
    <t>Příplatek za každý měsíc použití sítí k pol. 4011</t>
  </si>
  <si>
    <t>Odkaz na mn. položky pořadí 34 : 365,00000*3</t>
  </si>
  <si>
    <t>944944081R00</t>
  </si>
  <si>
    <t>Demontáž ochranné sítě z umělých vláken</t>
  </si>
  <si>
    <t>Odkaz na mn. položky pořadí 34 : 365,00000</t>
  </si>
  <si>
    <t>952901111R00</t>
  </si>
  <si>
    <t>Vyčištění budov o výšce podlaží do 4 m (průběžný a konečný úklid)</t>
  </si>
  <si>
    <t>1.08 : 10,32</t>
  </si>
  <si>
    <t>1.09 : 12,68</t>
  </si>
  <si>
    <t>1.10 : 11,23</t>
  </si>
  <si>
    <t>1.11 : 13,77</t>
  </si>
  <si>
    <t>1.12 : 20,20</t>
  </si>
  <si>
    <t>1.13 : 29,56</t>
  </si>
  <si>
    <t>1.14 : 12,09</t>
  </si>
  <si>
    <t>1.15 : 12,06</t>
  </si>
  <si>
    <t xml:space="preserve">Krov : </t>
  </si>
  <si>
    <t>Odkaz na mn. položky pořadí 38 : 255,64000</t>
  </si>
  <si>
    <t>952903111R00</t>
  </si>
  <si>
    <t>Odstranění prachu z trámů</t>
  </si>
  <si>
    <t>vyčištění krovu od hrubých a jemných nečistot : 84,06+28,85+142,73</t>
  </si>
  <si>
    <t>777101101R00</t>
  </si>
  <si>
    <t>Příprava podkladu - vysávání podlah prům.vysavačem</t>
  </si>
  <si>
    <t xml:space="preserve">2x krov : </t>
  </si>
  <si>
    <t>Odkaz na mn. položky pořadí 38 : 255,64000*2</t>
  </si>
  <si>
    <t>289902211R00</t>
  </si>
  <si>
    <t>Otlučení nebo odsekání omítek kleneb</t>
  </si>
  <si>
    <t>Včetně:</t>
  </si>
  <si>
    <t>- otlučení staré malty ze zdiva a vyčištění spár,</t>
  </si>
  <si>
    <t>- odstranění zbytků malty z líce zdiva ocelovým kartáčem,</t>
  </si>
  <si>
    <t>- shrabání a smetení otlučené suti.</t>
  </si>
  <si>
    <t>978011161R00</t>
  </si>
  <si>
    <t>Otlučení omítek vnitřních vápenných stropů do 50 %</t>
  </si>
  <si>
    <t>978013161R00</t>
  </si>
  <si>
    <t>Otlučení omítek vnitřních stěn v rozsahu do 50 %</t>
  </si>
  <si>
    <t>978015291R00</t>
  </si>
  <si>
    <t>Otlučení omítek vnějších MVC v složit.1-4 do 100 %</t>
  </si>
  <si>
    <t>Koeficient vč. renovace soklu: 0,05</t>
  </si>
  <si>
    <t>979054441R00</t>
  </si>
  <si>
    <t>Očištění vybour. dlaždic s výplní kamen. těženým</t>
  </si>
  <si>
    <t>lokální opravy : 5</t>
  </si>
  <si>
    <t>979011321R00</t>
  </si>
  <si>
    <t>Montáž a demontáž shozu za 2.NP</t>
  </si>
  <si>
    <t>979011331R00</t>
  </si>
  <si>
    <t>Pronájem shozu  (za metr)</t>
  </si>
  <si>
    <t>den</t>
  </si>
  <si>
    <t>30*10</t>
  </si>
  <si>
    <t>999281108R00</t>
  </si>
  <si>
    <t>Přesun hmot pro opravy a údržbu do výšky 12 m</t>
  </si>
  <si>
    <t>t</t>
  </si>
  <si>
    <t>Přesun hmot</t>
  </si>
  <si>
    <t>POL7_</t>
  </si>
  <si>
    <t>01 R1</t>
  </si>
  <si>
    <t>735119140R00</t>
  </si>
  <si>
    <t>Montáž těles otopných</t>
  </si>
  <si>
    <t>kpl</t>
  </si>
  <si>
    <t>735111810R00</t>
  </si>
  <si>
    <t>Demontáž těles otopných</t>
  </si>
  <si>
    <t>ks</t>
  </si>
  <si>
    <t>904      R02</t>
  </si>
  <si>
    <t>Hzs-zkousky v ramci montaz.praci Topná zkouška</t>
  </si>
  <si>
    <t>RTS 20/ II</t>
  </si>
  <si>
    <t>73511100R</t>
  </si>
  <si>
    <t xml:space="preserve">Zaslepení  a napojení přívodních trubek, </t>
  </si>
  <si>
    <t>998735202R00</t>
  </si>
  <si>
    <t>Přesun hmot pro otopná tělesa, výšky do 12 m</t>
  </si>
  <si>
    <t>72721400R1</t>
  </si>
  <si>
    <t xml:space="preserve">Demontáž a zpětná montáž vypínačů </t>
  </si>
  <si>
    <t>Včetně montáže a dodávky montážních desek nebo zásuvek, bez zednických výpomocí.</t>
  </si>
  <si>
    <t>72721400R2</t>
  </si>
  <si>
    <t xml:space="preserve">Demontáž a zpětná montáž světel </t>
  </si>
  <si>
    <t>72721400R3</t>
  </si>
  <si>
    <t>Demontáž a zpětná montáž zásuvek</t>
  </si>
  <si>
    <t>741 R1</t>
  </si>
  <si>
    <t>Manipulace s vodiči hromosvodu, ochrana</t>
  </si>
  <si>
    <t>POL1_7</t>
  </si>
  <si>
    <t>741 R2</t>
  </si>
  <si>
    <t>Kontrola stavu hromosvodu</t>
  </si>
  <si>
    <t>741 R3</t>
  </si>
  <si>
    <t>Měření zemního odporu se zprávou</t>
  </si>
  <si>
    <t>762311103R00</t>
  </si>
  <si>
    <t>Montáž kotevních želez, příložek, patek, táhel vč. materiálu a nátěru dle specifikace PD</t>
  </si>
  <si>
    <t>762322911RV1</t>
  </si>
  <si>
    <t>Zavětrování fošnami, hranolky do 100 cm2 bez dodávky řeziva</t>
  </si>
  <si>
    <t>Zavětrování : 60*6</t>
  </si>
  <si>
    <t>762333120R00</t>
  </si>
  <si>
    <t>Montáž vázaných krovů nepravidelných</t>
  </si>
  <si>
    <t>Oboustranné posílení vazného trámu : 14*8</t>
  </si>
  <si>
    <t>Vzpěry : 8*4</t>
  </si>
  <si>
    <t>Spodní kleštiny : 8*5</t>
  </si>
  <si>
    <t>Oboustranné protilehlé vzpěry : 16*4</t>
  </si>
  <si>
    <t>Vzpěry : 8*2</t>
  </si>
  <si>
    <t>Oboustranné střední kleštiny : 16*2</t>
  </si>
  <si>
    <t>Oboustranné horní kleštiny : 16*4</t>
  </si>
  <si>
    <t>Protéza vazného trámu : 4</t>
  </si>
  <si>
    <t>Jednostranné posílení vazného trámu : 8</t>
  </si>
  <si>
    <t>Doplnění vzpěry : 4</t>
  </si>
  <si>
    <t>Doplnění nebio protézování krokve : 4*6</t>
  </si>
  <si>
    <t>Protézování pozednice : 3*3</t>
  </si>
  <si>
    <t>Protéza vazného trámu : 3</t>
  </si>
  <si>
    <t>Výměna vzpěry : 4</t>
  </si>
  <si>
    <t>Výměna spodní kleštiny : 4</t>
  </si>
  <si>
    <t>Protéza vazného trámu : 2</t>
  </si>
  <si>
    <t>Oboustranné kleštiny : 4*6</t>
  </si>
  <si>
    <t>Výměna krokve : 14</t>
  </si>
  <si>
    <t>Protézování pozednice : 4</t>
  </si>
  <si>
    <t>Oboustranné posílení vazného trámu : 4*10</t>
  </si>
  <si>
    <t>Sloupek : 3*2</t>
  </si>
  <si>
    <t>Vzpěra : 3*2</t>
  </si>
  <si>
    <t>Vaznice : 7</t>
  </si>
  <si>
    <t>Pásky : 12*1,5</t>
  </si>
  <si>
    <t>Oboustranné kleštiny : 6*3</t>
  </si>
  <si>
    <t>Rezerva : 6*6</t>
  </si>
  <si>
    <t>762331811R00</t>
  </si>
  <si>
    <t>Demontáž konstrukcí krovů z hranolů do 120 cm2</t>
  </si>
  <si>
    <t>762395000R00</t>
  </si>
  <si>
    <t>Spojovací a ochranné prostředky pro střechy a krov</t>
  </si>
  <si>
    <t xml:space="preserve">ostatní montážní a pomocné kotvící prvky krov : </t>
  </si>
  <si>
    <t>hřebíky, svorníky, podložky - dle detailů krovu a požadavků PD : 10,082</t>
  </si>
  <si>
    <t>rezerva, detaily : 3,5</t>
  </si>
  <si>
    <t>411351000R</t>
  </si>
  <si>
    <t>Dočasné podepření střech,do 5,9m, 10kPa</t>
  </si>
  <si>
    <t>Dočasné podepření - trámy 140/140 : 84+30+142</t>
  </si>
  <si>
    <t>76200R1</t>
  </si>
  <si>
    <t>Lokální opravy a přeložení krytiny - do 100m2</t>
  </si>
  <si>
    <t>76200R125</t>
  </si>
  <si>
    <t>Odřezání nebo odsekání degradované dřevní hmoty napadených prvků</t>
  </si>
  <si>
    <t>76200R2</t>
  </si>
  <si>
    <t>60596002R</t>
  </si>
  <si>
    <t>SPCM</t>
  </si>
  <si>
    <t>POL3_</t>
  </si>
  <si>
    <t>řezivo dle výpisu prvků (hranoly, fošny) : 10,082</t>
  </si>
  <si>
    <t>dočasné podepření, detaily, ostatní : 3,5</t>
  </si>
  <si>
    <t>783201811R00</t>
  </si>
  <si>
    <t>Odstranění nátěrů z kovových konstrukcí oškrábáním</t>
  </si>
  <si>
    <t>stávající kovové součásti krovu : 40</t>
  </si>
  <si>
    <t>783225100R00</t>
  </si>
  <si>
    <t>Nátěr syntetický kovových konstrukcí dle specifikace PD</t>
  </si>
  <si>
    <t>včetně pomocného lešení.</t>
  </si>
  <si>
    <t>783782205R00</t>
  </si>
  <si>
    <t>včetně montáže, dodávky a demontáže lešení.</t>
  </si>
  <si>
    <t>stávající konstrukce krovu : (84,06+28,85+142,73)*1,2</t>
  </si>
  <si>
    <t>783782221R00</t>
  </si>
  <si>
    <t>Odkaz na mn. položky pořadí 72 : 306,76800</t>
  </si>
  <si>
    <t>784011222RT2</t>
  </si>
  <si>
    <t>Zakrytí podlah včetně papírové lepenky</t>
  </si>
  <si>
    <t>784211101</t>
  </si>
  <si>
    <t>Dvojnásobné bílé malby ze směsí za mokra výborně otěruvzdorných v místnostech výšky do 3,80 m</t>
  </si>
  <si>
    <t xml:space="preserve">Stropy: komplet : </t>
  </si>
  <si>
    <t>Odkaz na mn. položky pořadí 41 : 373,68000</t>
  </si>
  <si>
    <t xml:space="preserve">Stěny - nové omítky, sjednocení maleb komplet : 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</si>
  <si>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</si>
  <si>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</si>
  <si>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</si>
  <si>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</si>
  <si>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</si>
  <si>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</si>
  <si>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</si>
  <si>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979990103R00</t>
  </si>
  <si>
    <t xml:space="preserve">Poplatek za skládku suti </t>
  </si>
  <si>
    <t>SUM</t>
  </si>
  <si>
    <t>Poznámky uchazeče k zadání</t>
  </si>
  <si>
    <t>POPUZIV</t>
  </si>
  <si>
    <t>END</t>
  </si>
  <si>
    <t>045002000</t>
  </si>
  <si>
    <t>Kompletační a koordinační činnost</t>
  </si>
  <si>
    <t xml:space="preserve">"konzultace s projektantem, zadavatelem, průběžná dokumentace, dokumentace k předání stavby" : </t>
  </si>
  <si>
    <t xml:space="preserve">1 : </t>
  </si>
  <si>
    <t>1</t>
  </si>
  <si>
    <t>005121010R</t>
  </si>
  <si>
    <t>Vybudování zařízení staveniště</t>
  </si>
  <si>
    <t>Soubor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</si>
  <si>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</si>
  <si>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</si>
  <si>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</si>
  <si>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</si>
  <si>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</si>
  <si>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</si>
  <si>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</si>
  <si>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</si>
  <si>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</si>
  <si>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 (BOZP)</t>
  </si>
  <si>
    <t>Koordinace stavebních a technologických dodávek stavby.</t>
  </si>
  <si>
    <t>005211040R</t>
  </si>
  <si>
    <t>Užívání veřejných ploch a prostranství  - pro lešení, kontejner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</si>
  <si>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</si>
  <si>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</si>
  <si>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 Předpoklad: 3x výtisk paré + el. podoba (PDF i DWG).</t>
  </si>
  <si>
    <t>00524R</t>
  </si>
  <si>
    <t>Předání a převzetí díla</t>
  </si>
  <si>
    <t>Náklady spojené s předáním díla, které vzniknou dodavateli podle podmínek smlouvy.</t>
  </si>
  <si>
    <t xml:space="preserve">"Všeobecné podmínky k výkazu výměr a provádění stavby
 1. Nabídková cena obsahuje veškeré práce a dodávky obsažené v projektové dokumentaci, výkazu výměr a výpisech materiálů, které jsou součástí projektové dokumentace a uvedené v cenové nabídce (rozpočtu stavby).
2. Věcné ani výměrové údaje ve všech soupisech prací a dodávek nesmí být zhotovitelem při zpracování nabídky měněny. Výměry materiálů ve specifikacích jsou uvedeny v teoretické (vypočítané) výměře, náklady na prořez či ztratné zohlední dodavatel v jednotkové ceně. Celkové ceny jednotlivých položek i kapitol budou odpovídat uvedené věcné náplni a výměrám v soupisu prací a dodávek. 
3. Výkaz výměr, dodávek a prací není položkový, ani úplný a vyčerpávající. Je souhrnný, tzn. že poskytuje ucelený přehled o rozsahu dodávky pomocí položek, které mají vliv na celkovou a pevnou cenu díla. Výkaz výměr je pouze jednou částí dokumentace.
4. Přiložený výpis prvků je informativní, případná neúplnost a nepřesnosti neovlivní celkovou cenu díla. Nabízející má povinnost upozornit na nepřesnosti výpisu prvků v rámci nabídkového řízení.
5. Předmětem díla a povinností zhotovitele je i provedení veškerých kotevních a spojovacích prvků, zatmelení, těsnění, pomocných konstrukcí, stavebních přípomocí a ostatních prací přímo nespecifikovaných v těchto podkladech a projektové dokumentaci ale nezbytných pro zhotovení a plnou  funkčnost a požadovanou kvalitu díla. 
6. Cena díla zahrnuje i veškeré náklady potřebné k provedení díla, tj. včetně věcí opatřených zhotovitelem k provedení díla, včetně nákladů na napojení na objekty stávající nebo budované, pomocných prací, výrobků, materiálů, revizí, kontrol, prohlídek, předepsaných zkoušek, posudků apod
7. Nabídka zahrnuje dodávku a montáž materiálů a výrobků v kvalitě podle přiložené specifikace, vč. dopravy na staveniště a vnitrostaveništní dopravu a manipulaci, povinných zkoušek materiálů, vzorků a prací ve smyslu platných norem a předpisů. 
8. Součástí nabídky jsou i náklady na dodání potřebných atestů výrobků, provedení provozních zkoušek včetně dodání protokolů a revizních zpráv a náklady na zaškolení obsluhy. 
9. Součástí ceny díla je vytyčení, ochrana a zajištění stávajících inženýrských sítí (křižujících nebo v souběhu s prováděnými pracemi). 
10. Veškeré případné vícenáklady, které vyplynou v průběhu stavby a pokud nebudou vyvolány dodatečnými požadavky objednatele jsou součástí celkové nabídkové ceny a nebudou zvlášť hrazeny.
11. Pokud není uvedeno jinak, jsou součástí jednotkový cen i náklady na přesun hmot, úklid staveniště, výrobní dokumentaci, dokumentaci skutečného stavu, předepsané zkoušky a vzorky, komplexní zkoušky, zábory nebo inženýrskou činnost dodavatele.  "    </t>
  </si>
  <si>
    <t>80 metrů</t>
  </si>
  <si>
    <t>Nátěr nebo nástřik stěn vnějších, složitost 3 - 4 hmota silikátova barevná skupina I</t>
  </si>
  <si>
    <t>Řezivo - hranoly, fošny vč. nátěrů specifikovaného PD</t>
  </si>
  <si>
    <t>Nátěr tesařských konstrukcí specifikace dle PD</t>
  </si>
  <si>
    <t>Nátěr tesařských konstrukcí - nátěr dle spefikace PD</t>
  </si>
  <si>
    <t>HZS (stavební práce z důvodu odkrytí skrytých konstrukcí a detailů)</t>
  </si>
  <si>
    <t>kg</t>
  </si>
  <si>
    <t>Opravy oplechování střechy výměnou - do 50m2</t>
  </si>
  <si>
    <t>Revize kanalizace a napojení střešních svodů - kamera vč.záznamu, vyčištění potrubí, protokol revize</t>
  </si>
  <si>
    <t>stáv. krov :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</si>
</sst>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0" fillId="0" borderId="0" xfId="0" applyNumberFormat="1" applyFont="1" applyAlignment="1">
      <alignment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3"/>
  <sheetViews>
    <sheetView workbookViewId="0">
      <selection activeCell="A2" sqref="A2:G2"/>
    </sheetView>
  </sheetViews>
  <sheetFormatPr defaultRowHeight="12.75" x14ac:dyDescent="0.2"/>
  <cols>
    <col min="1" max="1" width="91" customWidth="1"/>
  </cols>
  <sheetData>
    <row r="1" spans="1:7" x14ac:dyDescent="0.2">
      <c r="A1" s="21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  <row r="3" spans="1:7" ht="408" x14ac:dyDescent="0.2">
      <c r="A3" s="52" t="s">
        <v>466</v>
      </c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1"/>
  <sheetViews>
    <sheetView showGridLines="0" topLeftCell="B1" zoomScaleNormal="100" zoomScaleSheetLayoutView="75" workbookViewId="0">
      <selection activeCell="D5" sqref="D5:G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9" t="s">
        <v>4</v>
      </c>
      <c r="C1" s="230"/>
      <c r="D1" s="230"/>
      <c r="E1" s="230"/>
      <c r="F1" s="230"/>
      <c r="G1" s="230"/>
      <c r="H1" s="230"/>
      <c r="I1" s="230"/>
      <c r="J1" s="231"/>
    </row>
    <row r="2" spans="1:15" ht="36" customHeight="1" x14ac:dyDescent="0.2">
      <c r="A2" s="2"/>
      <c r="B2" s="76" t="s">
        <v>24</v>
      </c>
      <c r="C2" s="77"/>
      <c r="D2" s="78" t="s">
        <v>43</v>
      </c>
      <c r="E2" s="235" t="s">
        <v>44</v>
      </c>
      <c r="F2" s="236"/>
      <c r="G2" s="236"/>
      <c r="H2" s="236"/>
      <c r="I2" s="236"/>
      <c r="J2" s="237"/>
      <c r="O2" s="1"/>
    </row>
    <row r="3" spans="1:15" ht="27" hidden="1" customHeight="1" x14ac:dyDescent="0.2">
      <c r="A3" s="2"/>
      <c r="B3" s="79"/>
      <c r="C3" s="77"/>
      <c r="D3" s="80"/>
      <c r="E3" s="238"/>
      <c r="F3" s="239"/>
      <c r="G3" s="239"/>
      <c r="H3" s="239"/>
      <c r="I3" s="239"/>
      <c r="J3" s="240"/>
    </row>
    <row r="4" spans="1:15" ht="23.25" customHeight="1" x14ac:dyDescent="0.2">
      <c r="A4" s="2"/>
      <c r="B4" s="81"/>
      <c r="C4" s="82"/>
      <c r="D4" s="83"/>
      <c r="E4" s="219" t="s">
        <v>47</v>
      </c>
      <c r="F4" s="219"/>
      <c r="G4" s="219"/>
      <c r="H4" s="219"/>
      <c r="I4" s="219"/>
      <c r="J4" s="220"/>
    </row>
    <row r="5" spans="1:15" ht="24" customHeight="1" x14ac:dyDescent="0.2">
      <c r="A5" s="2"/>
      <c r="B5" s="31" t="s">
        <v>23</v>
      </c>
      <c r="D5" s="223"/>
      <c r="E5" s="224"/>
      <c r="F5" s="224"/>
      <c r="G5" s="224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5"/>
      <c r="E6" s="226"/>
      <c r="F6" s="226"/>
      <c r="G6" s="226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7"/>
      <c r="F7" s="228"/>
      <c r="G7" s="22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2"/>
      <c r="E11" s="242"/>
      <c r="F11" s="242"/>
      <c r="G11" s="242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18"/>
      <c r="E12" s="218"/>
      <c r="F12" s="218"/>
      <c r="G12" s="218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1"/>
      <c r="F13" s="222"/>
      <c r="G13" s="22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1"/>
      <c r="F15" s="241"/>
      <c r="G15" s="243"/>
      <c r="H15" s="243"/>
      <c r="I15" s="243" t="s">
        <v>31</v>
      </c>
      <c r="J15" s="244"/>
    </row>
    <row r="16" spans="1:15" ht="23.25" customHeight="1" x14ac:dyDescent="0.2">
      <c r="A16" s="138" t="s">
        <v>26</v>
      </c>
      <c r="B16" s="38" t="s">
        <v>26</v>
      </c>
      <c r="C16" s="62"/>
      <c r="D16" s="63"/>
      <c r="E16" s="207"/>
      <c r="F16" s="208"/>
      <c r="G16" s="207"/>
      <c r="H16" s="208"/>
      <c r="I16" s="207">
        <f>SUMIF(F50:F67,A16,I50:I67)+SUMIF(F50:F67,"PSU",I50:I67)</f>
        <v>0</v>
      </c>
      <c r="J16" s="209"/>
    </row>
    <row r="17" spans="1:10" ht="23.25" customHeight="1" x14ac:dyDescent="0.2">
      <c r="A17" s="138" t="s">
        <v>27</v>
      </c>
      <c r="B17" s="38" t="s">
        <v>27</v>
      </c>
      <c r="C17" s="62"/>
      <c r="D17" s="63"/>
      <c r="E17" s="207"/>
      <c r="F17" s="208"/>
      <c r="G17" s="207"/>
      <c r="H17" s="208"/>
      <c r="I17" s="207">
        <f>SUMIF(F50:F67,A17,I50:I67)</f>
        <v>0</v>
      </c>
      <c r="J17" s="209"/>
    </row>
    <row r="18" spans="1:10" ht="23.25" customHeight="1" x14ac:dyDescent="0.2">
      <c r="A18" s="138" t="s">
        <v>28</v>
      </c>
      <c r="B18" s="38" t="s">
        <v>28</v>
      </c>
      <c r="C18" s="62"/>
      <c r="D18" s="63"/>
      <c r="E18" s="207"/>
      <c r="F18" s="208"/>
      <c r="G18" s="207"/>
      <c r="H18" s="208"/>
      <c r="I18" s="207">
        <f>SUMIF(F50:F67,A18,I50:I67)</f>
        <v>0</v>
      </c>
      <c r="J18" s="209"/>
    </row>
    <row r="19" spans="1:10" ht="23.25" customHeight="1" x14ac:dyDescent="0.2">
      <c r="A19" s="138" t="s">
        <v>88</v>
      </c>
      <c r="B19" s="38" t="s">
        <v>29</v>
      </c>
      <c r="C19" s="62"/>
      <c r="D19" s="63"/>
      <c r="E19" s="207"/>
      <c r="F19" s="208"/>
      <c r="G19" s="207"/>
      <c r="H19" s="208"/>
      <c r="I19" s="207">
        <f>SUMIF(F50:F67,A19,I50:I67)</f>
        <v>0</v>
      </c>
      <c r="J19" s="209"/>
    </row>
    <row r="20" spans="1:10" ht="23.25" customHeight="1" x14ac:dyDescent="0.2">
      <c r="A20" s="138" t="s">
        <v>89</v>
      </c>
      <c r="B20" s="38" t="s">
        <v>30</v>
      </c>
      <c r="C20" s="62"/>
      <c r="D20" s="63"/>
      <c r="E20" s="207"/>
      <c r="F20" s="208"/>
      <c r="G20" s="207"/>
      <c r="H20" s="208"/>
      <c r="I20" s="207">
        <f>SUMIF(F50:F67,A20,I50:I67)</f>
        <v>0</v>
      </c>
      <c r="J20" s="209"/>
    </row>
    <row r="21" spans="1:10" ht="23.25" customHeight="1" x14ac:dyDescent="0.2">
      <c r="A21" s="2"/>
      <c r="B21" s="48" t="s">
        <v>31</v>
      </c>
      <c r="C21" s="64"/>
      <c r="D21" s="65"/>
      <c r="E21" s="210"/>
      <c r="F21" s="245"/>
      <c r="G21" s="210"/>
      <c r="H21" s="245"/>
      <c r="I21" s="210">
        <f>SUM(I16:J20)</f>
        <v>0</v>
      </c>
      <c r="J21" s="21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5">
        <f>ZakladDPHSniVypocet</f>
        <v>0</v>
      </c>
      <c r="H23" s="206"/>
      <c r="I23" s="20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3">
        <f>ZakladDPHSni*0.15</f>
        <v>0</v>
      </c>
      <c r="H24" s="204"/>
      <c r="I24" s="20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5">
        <f>ZakladDPHZaklVypocet</f>
        <v>0</v>
      </c>
      <c r="H25" s="206"/>
      <c r="I25" s="20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2">
        <f>A25</f>
        <v>0</v>
      </c>
      <c r="H26" s="233"/>
      <c r="I26" s="23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4">
        <f>CenaCelkem-(ZakladDPHSni+DPHSni+ZakladDPHZakl+DPHZakl)</f>
        <v>0</v>
      </c>
      <c r="H27" s="234"/>
      <c r="I27" s="234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3">
        <f>ZakladDPHSniVypocet+ZakladDPHZaklVypocet</f>
        <v>0</v>
      </c>
      <c r="H28" s="213"/>
      <c r="I28" s="21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2">
        <f>ZakladDPHSni+DPHSni</f>
        <v>0</v>
      </c>
      <c r="H29" s="212"/>
      <c r="I29" s="212"/>
      <c r="J29" s="119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4"/>
      <c r="E34" s="215"/>
      <c r="G34" s="216"/>
      <c r="H34" s="217"/>
      <c r="I34" s="217"/>
      <c r="J34" s="25"/>
    </row>
    <row r="35" spans="1:10" ht="12.75" customHeight="1" x14ac:dyDescent="0.2">
      <c r="A35" s="2"/>
      <c r="B35" s="2"/>
      <c r="D35" s="202" t="s">
        <v>2</v>
      </c>
      <c r="E35" s="20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45</v>
      </c>
      <c r="C39" s="197"/>
      <c r="D39" s="197"/>
      <c r="E39" s="197"/>
      <c r="F39" s="99">
        <f>'02 01 Pol'!AE358+'02 02 Pol'!AE28</f>
        <v>0</v>
      </c>
      <c r="G39" s="100">
        <f>'02 01 Pol'!AF358+'02 02 Pol'!AF28</f>
        <v>0</v>
      </c>
      <c r="H39" s="101">
        <f>(F39*SazbaDPH1/100)+(G39*SazbaDPH2/100)</f>
        <v>0</v>
      </c>
      <c r="I39" s="101">
        <f>F39+G39+H39</f>
        <v>0</v>
      </c>
      <c r="J39" s="102" t="e">
        <f ca="1">IF(_xlfn.SINGLE(CenaCelkemVypocet)=0,"",I39/_xlfn.SINGLE(CenaCelkemVypocet)*100)</f>
        <v>#NAME?</v>
      </c>
    </row>
    <row r="40" spans="1:10" ht="25.5" customHeight="1" x14ac:dyDescent="0.2">
      <c r="A40" s="88">
        <v>2</v>
      </c>
      <c r="B40" s="103" t="s">
        <v>46</v>
      </c>
      <c r="C40" s="198" t="s">
        <v>47</v>
      </c>
      <c r="D40" s="198"/>
      <c r="E40" s="198"/>
      <c r="F40" s="104">
        <f>'02 01 Pol'!AE358+'02 02 Pol'!AE28</f>
        <v>0</v>
      </c>
      <c r="G40" s="105">
        <f>'02 01 Pol'!AF358+'02 02 Pol'!AF28</f>
        <v>0</v>
      </c>
      <c r="H40" s="105">
        <f>(F40*SazbaDPH1/100)+(G40*SazbaDPH2/100)</f>
        <v>0</v>
      </c>
      <c r="I40" s="105">
        <f>F40+G40+H40</f>
        <v>0</v>
      </c>
      <c r="J40" s="106" t="e">
        <f ca="1">IF(_xlfn.SINGLE(CenaCelkemVypocet)=0,"",I40/_xlfn.SINGLE(CenaCelkemVypocet)*100)</f>
        <v>#NAME?</v>
      </c>
    </row>
    <row r="41" spans="1:10" ht="25.5" customHeight="1" x14ac:dyDescent="0.2">
      <c r="A41" s="88">
        <v>3</v>
      </c>
      <c r="B41" s="107" t="s">
        <v>48</v>
      </c>
      <c r="C41" s="197" t="s">
        <v>49</v>
      </c>
      <c r="D41" s="197"/>
      <c r="E41" s="197"/>
      <c r="F41" s="108">
        <f>'02 01 Pol'!AE358</f>
        <v>0</v>
      </c>
      <c r="G41" s="101">
        <f>'02 01 Pol'!AF358</f>
        <v>0</v>
      </c>
      <c r="H41" s="101">
        <f>(F41*SazbaDPH1/100)+(G41*SazbaDPH2/100)</f>
        <v>0</v>
      </c>
      <c r="I41" s="101">
        <f>F41+G41+H41</f>
        <v>0</v>
      </c>
      <c r="J41" s="102" t="e">
        <f ca="1">IF(_xlfn.SINGLE(CenaCelkemVypocet)=0,"",I41/_xlfn.SINGLE(CenaCelkemVypocet)*100)</f>
        <v>#NAME?</v>
      </c>
    </row>
    <row r="42" spans="1:10" ht="25.5" customHeight="1" x14ac:dyDescent="0.2">
      <c r="A42" s="88">
        <v>3</v>
      </c>
      <c r="B42" s="107" t="s">
        <v>46</v>
      </c>
      <c r="C42" s="197" t="s">
        <v>50</v>
      </c>
      <c r="D42" s="197"/>
      <c r="E42" s="197"/>
      <c r="F42" s="108">
        <f>'02 02 Pol'!AE28</f>
        <v>0</v>
      </c>
      <c r="G42" s="101">
        <f>'02 02 Pol'!AF28</f>
        <v>0</v>
      </c>
      <c r="H42" s="101">
        <f>(F42*SazbaDPH1/100)+(G42*SazbaDPH2/100)</f>
        <v>0</v>
      </c>
      <c r="I42" s="101">
        <f>F42+G42+H42</f>
        <v>0</v>
      </c>
      <c r="J42" s="102" t="e">
        <f ca="1">IF(_xlfn.SINGLE(CenaCelkemVypocet)=0,"",I42/_xlfn.SINGLE(CenaCelkemVypocet)*100)</f>
        <v>#NAME?</v>
      </c>
    </row>
    <row r="43" spans="1:10" ht="25.5" customHeight="1" x14ac:dyDescent="0.2">
      <c r="A43" s="88"/>
      <c r="B43" s="199" t="s">
        <v>51</v>
      </c>
      <c r="C43" s="200"/>
      <c r="D43" s="200"/>
      <c r="E43" s="201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 t="e">
        <f ca="1">SUMIF(A39:A42,"=1",J39:J42)</f>
        <v>#NAME?</v>
      </c>
    </row>
    <row r="47" spans="1:10" ht="15.75" x14ac:dyDescent="0.25">
      <c r="B47" s="120" t="s">
        <v>53</v>
      </c>
    </row>
    <row r="49" spans="1:10" ht="25.5" customHeight="1" x14ac:dyDescent="0.2">
      <c r="A49" s="122"/>
      <c r="B49" s="125" t="s">
        <v>18</v>
      </c>
      <c r="C49" s="125" t="s">
        <v>6</v>
      </c>
      <c r="D49" s="126"/>
      <c r="E49" s="126"/>
      <c r="F49" s="127" t="s">
        <v>54</v>
      </c>
      <c r="G49" s="127"/>
      <c r="H49" s="127"/>
      <c r="I49" s="127" t="s">
        <v>31</v>
      </c>
      <c r="J49" s="127" t="s">
        <v>0</v>
      </c>
    </row>
    <row r="50" spans="1:10" ht="36.75" customHeight="1" x14ac:dyDescent="0.2">
      <c r="A50" s="123"/>
      <c r="B50" s="128" t="s">
        <v>55</v>
      </c>
      <c r="C50" s="195" t="s">
        <v>56</v>
      </c>
      <c r="D50" s="196"/>
      <c r="E50" s="196"/>
      <c r="F50" s="134" t="s">
        <v>26</v>
      </c>
      <c r="G50" s="135"/>
      <c r="H50" s="135"/>
      <c r="I50" s="135">
        <f>'02 01 Pol'!G8</f>
        <v>0</v>
      </c>
      <c r="J50" s="132" t="str">
        <f>IF(I68=0,"",I50/I68*100)</f>
        <v/>
      </c>
    </row>
    <row r="51" spans="1:10" ht="36.75" customHeight="1" x14ac:dyDescent="0.2">
      <c r="A51" s="123"/>
      <c r="B51" s="128" t="s">
        <v>57</v>
      </c>
      <c r="C51" s="195" t="s">
        <v>58</v>
      </c>
      <c r="D51" s="196"/>
      <c r="E51" s="196"/>
      <c r="F51" s="134" t="s">
        <v>26</v>
      </c>
      <c r="G51" s="135"/>
      <c r="H51" s="135"/>
      <c r="I51" s="135">
        <f>'02 01 Pol'!G34</f>
        <v>0</v>
      </c>
      <c r="J51" s="132" t="str">
        <f>IF(I68=0,"",I51/I68*100)</f>
        <v/>
      </c>
    </row>
    <row r="52" spans="1:10" ht="36.75" customHeight="1" x14ac:dyDescent="0.2">
      <c r="A52" s="123"/>
      <c r="B52" s="128" t="s">
        <v>59</v>
      </c>
      <c r="C52" s="195" t="s">
        <v>60</v>
      </c>
      <c r="D52" s="196"/>
      <c r="E52" s="196"/>
      <c r="F52" s="134" t="s">
        <v>26</v>
      </c>
      <c r="G52" s="135"/>
      <c r="H52" s="135"/>
      <c r="I52" s="135">
        <f>'02 01 Pol'!G39</f>
        <v>0</v>
      </c>
      <c r="J52" s="132" t="str">
        <f>IF(I68=0,"",I52/I68*100)</f>
        <v/>
      </c>
    </row>
    <row r="53" spans="1:10" ht="36.75" customHeight="1" x14ac:dyDescent="0.2">
      <c r="A53" s="123"/>
      <c r="B53" s="128" t="s">
        <v>61</v>
      </c>
      <c r="C53" s="195" t="s">
        <v>62</v>
      </c>
      <c r="D53" s="196"/>
      <c r="E53" s="196"/>
      <c r="F53" s="134" t="s">
        <v>26</v>
      </c>
      <c r="G53" s="135"/>
      <c r="H53" s="135"/>
      <c r="I53" s="135">
        <f>'02 01 Pol'!G97</f>
        <v>0</v>
      </c>
      <c r="J53" s="132" t="str">
        <f>IF(I68=0,"",I53/I68*100)</f>
        <v/>
      </c>
    </row>
    <row r="54" spans="1:10" ht="36.75" customHeight="1" x14ac:dyDescent="0.2">
      <c r="A54" s="123"/>
      <c r="B54" s="128" t="s">
        <v>63</v>
      </c>
      <c r="C54" s="195" t="s">
        <v>64</v>
      </c>
      <c r="D54" s="196"/>
      <c r="E54" s="196"/>
      <c r="F54" s="134" t="s">
        <v>26</v>
      </c>
      <c r="G54" s="135"/>
      <c r="H54" s="135"/>
      <c r="I54" s="135">
        <f>'02 01 Pol'!G116</f>
        <v>0</v>
      </c>
      <c r="J54" s="132" t="str">
        <f>IF(I68=0,"",I54/I68*100)</f>
        <v/>
      </c>
    </row>
    <row r="55" spans="1:10" ht="36.75" customHeight="1" x14ac:dyDescent="0.2">
      <c r="A55" s="123"/>
      <c r="B55" s="128" t="s">
        <v>65</v>
      </c>
      <c r="C55" s="195" t="s">
        <v>66</v>
      </c>
      <c r="D55" s="196"/>
      <c r="E55" s="196"/>
      <c r="F55" s="134" t="s">
        <v>26</v>
      </c>
      <c r="G55" s="135"/>
      <c r="H55" s="135"/>
      <c r="I55" s="135">
        <f>'02 01 Pol'!G118</f>
        <v>0</v>
      </c>
      <c r="J55" s="132" t="str">
        <f>IF(I68=0,"",I55/I68*100)</f>
        <v/>
      </c>
    </row>
    <row r="56" spans="1:10" ht="36.75" customHeight="1" x14ac:dyDescent="0.2">
      <c r="A56" s="123"/>
      <c r="B56" s="128" t="s">
        <v>67</v>
      </c>
      <c r="C56" s="195" t="s">
        <v>68</v>
      </c>
      <c r="D56" s="196"/>
      <c r="E56" s="196"/>
      <c r="F56" s="134" t="s">
        <v>26</v>
      </c>
      <c r="G56" s="135"/>
      <c r="H56" s="135"/>
      <c r="I56" s="135">
        <f>'02 01 Pol'!G136</f>
        <v>0</v>
      </c>
      <c r="J56" s="132" t="str">
        <f>IF(I68=0,"",I56/I68*100)</f>
        <v/>
      </c>
    </row>
    <row r="57" spans="1:10" ht="36.75" customHeight="1" x14ac:dyDescent="0.2">
      <c r="A57" s="123"/>
      <c r="B57" s="128" t="s">
        <v>69</v>
      </c>
      <c r="C57" s="195" t="s">
        <v>70</v>
      </c>
      <c r="D57" s="196"/>
      <c r="E57" s="196"/>
      <c r="F57" s="134" t="s">
        <v>26</v>
      </c>
      <c r="G57" s="135"/>
      <c r="H57" s="135"/>
      <c r="I57" s="135">
        <f>'02 01 Pol'!G178</f>
        <v>0</v>
      </c>
      <c r="J57" s="132" t="str">
        <f>IF(I68=0,"",I57/I68*100)</f>
        <v/>
      </c>
    </row>
    <row r="58" spans="1:10" ht="36.75" customHeight="1" x14ac:dyDescent="0.2">
      <c r="A58" s="123"/>
      <c r="B58" s="128" t="s">
        <v>71</v>
      </c>
      <c r="C58" s="195" t="s">
        <v>72</v>
      </c>
      <c r="D58" s="196"/>
      <c r="E58" s="196"/>
      <c r="F58" s="134" t="s">
        <v>26</v>
      </c>
      <c r="G58" s="135"/>
      <c r="H58" s="135"/>
      <c r="I58" s="135">
        <f>'02 01 Pol'!G228</f>
        <v>0</v>
      </c>
      <c r="J58" s="132" t="str">
        <f>IF(I68=0,"",I58/I68*100)</f>
        <v/>
      </c>
    </row>
    <row r="59" spans="1:10" ht="36.75" customHeight="1" x14ac:dyDescent="0.2">
      <c r="A59" s="123"/>
      <c r="B59" s="128" t="s">
        <v>73</v>
      </c>
      <c r="C59" s="195" t="s">
        <v>74</v>
      </c>
      <c r="D59" s="196"/>
      <c r="E59" s="196"/>
      <c r="F59" s="134" t="s">
        <v>26</v>
      </c>
      <c r="G59" s="135"/>
      <c r="H59" s="135"/>
      <c r="I59" s="135">
        <f>'02 01 Pol'!G230</f>
        <v>0</v>
      </c>
      <c r="J59" s="132" t="str">
        <f>IF(I68=0,"",I59/I68*100)</f>
        <v/>
      </c>
    </row>
    <row r="60" spans="1:10" ht="36.75" customHeight="1" x14ac:dyDescent="0.2">
      <c r="A60" s="123"/>
      <c r="B60" s="128" t="s">
        <v>75</v>
      </c>
      <c r="C60" s="195" t="s">
        <v>76</v>
      </c>
      <c r="D60" s="196"/>
      <c r="E60" s="196"/>
      <c r="F60" s="134" t="s">
        <v>27</v>
      </c>
      <c r="G60" s="135"/>
      <c r="H60" s="135"/>
      <c r="I60" s="135">
        <f>'02 01 Pol'!G233</f>
        <v>0</v>
      </c>
      <c r="J60" s="132" t="str">
        <f>IF(I68=0,"",I60/I68*100)</f>
        <v/>
      </c>
    </row>
    <row r="61" spans="1:10" ht="36.75" customHeight="1" x14ac:dyDescent="0.2">
      <c r="A61" s="123"/>
      <c r="B61" s="128" t="s">
        <v>77</v>
      </c>
      <c r="C61" s="195" t="s">
        <v>78</v>
      </c>
      <c r="D61" s="196"/>
      <c r="E61" s="196"/>
      <c r="F61" s="134" t="s">
        <v>27</v>
      </c>
      <c r="G61" s="135"/>
      <c r="H61" s="135"/>
      <c r="I61" s="135">
        <f>'02 01 Pol'!G239</f>
        <v>0</v>
      </c>
      <c r="J61" s="132" t="str">
        <f>IF(I68=0,"",I61/I68*100)</f>
        <v/>
      </c>
    </row>
    <row r="62" spans="1:10" ht="36.75" customHeight="1" x14ac:dyDescent="0.2">
      <c r="A62" s="123"/>
      <c r="B62" s="128" t="s">
        <v>79</v>
      </c>
      <c r="C62" s="195" t="s">
        <v>80</v>
      </c>
      <c r="D62" s="196"/>
      <c r="E62" s="196"/>
      <c r="F62" s="134" t="s">
        <v>27</v>
      </c>
      <c r="G62" s="135"/>
      <c r="H62" s="135"/>
      <c r="I62" s="135">
        <f>'02 01 Pol'!G249</f>
        <v>0</v>
      </c>
      <c r="J62" s="132" t="str">
        <f>IF(I68=0,"",I62/I68*100)</f>
        <v/>
      </c>
    </row>
    <row r="63" spans="1:10" ht="36.75" customHeight="1" x14ac:dyDescent="0.2">
      <c r="A63" s="123"/>
      <c r="B63" s="128" t="s">
        <v>81</v>
      </c>
      <c r="C63" s="195" t="s">
        <v>82</v>
      </c>
      <c r="D63" s="196"/>
      <c r="E63" s="196"/>
      <c r="F63" s="134" t="s">
        <v>27</v>
      </c>
      <c r="G63" s="135"/>
      <c r="H63" s="135"/>
      <c r="I63" s="135">
        <f>'02 01 Pol'!G297</f>
        <v>0</v>
      </c>
      <c r="J63" s="132" t="str">
        <f>IF(I68=0,"",I63/I68*100)</f>
        <v/>
      </c>
    </row>
    <row r="64" spans="1:10" ht="36.75" customHeight="1" x14ac:dyDescent="0.2">
      <c r="A64" s="123"/>
      <c r="B64" s="128" t="s">
        <v>83</v>
      </c>
      <c r="C64" s="195" t="s">
        <v>84</v>
      </c>
      <c r="D64" s="196"/>
      <c r="E64" s="196"/>
      <c r="F64" s="134" t="s">
        <v>27</v>
      </c>
      <c r="G64" s="135"/>
      <c r="H64" s="135"/>
      <c r="I64" s="135">
        <f>'02 01 Pol'!G309</f>
        <v>0</v>
      </c>
      <c r="J64" s="132" t="str">
        <f>IF(I68=0,"",I64/I68*100)</f>
        <v/>
      </c>
    </row>
    <row r="65" spans="1:10" ht="36.75" customHeight="1" x14ac:dyDescent="0.2">
      <c r="A65" s="123"/>
      <c r="B65" s="128" t="s">
        <v>85</v>
      </c>
      <c r="C65" s="195" t="s">
        <v>86</v>
      </c>
      <c r="D65" s="196"/>
      <c r="E65" s="196"/>
      <c r="F65" s="134" t="s">
        <v>87</v>
      </c>
      <c r="G65" s="135"/>
      <c r="H65" s="135"/>
      <c r="I65" s="135">
        <f>'02 01 Pol'!G352</f>
        <v>0</v>
      </c>
      <c r="J65" s="132" t="str">
        <f>IF(I68=0,"",I65/I68*100)</f>
        <v/>
      </c>
    </row>
    <row r="66" spans="1:10" ht="36.75" customHeight="1" x14ac:dyDescent="0.2">
      <c r="A66" s="123"/>
      <c r="B66" s="128" t="s">
        <v>88</v>
      </c>
      <c r="C66" s="195" t="s">
        <v>29</v>
      </c>
      <c r="D66" s="196"/>
      <c r="E66" s="196"/>
      <c r="F66" s="134" t="s">
        <v>88</v>
      </c>
      <c r="G66" s="135"/>
      <c r="H66" s="135"/>
      <c r="I66" s="135">
        <f>'02 02 Pol'!G8</f>
        <v>0</v>
      </c>
      <c r="J66" s="132" t="str">
        <f>IF(I68=0,"",I66/I68*100)</f>
        <v/>
      </c>
    </row>
    <row r="67" spans="1:10" ht="36.75" customHeight="1" x14ac:dyDescent="0.2">
      <c r="A67" s="123"/>
      <c r="B67" s="128" t="s">
        <v>89</v>
      </c>
      <c r="C67" s="195" t="s">
        <v>30</v>
      </c>
      <c r="D67" s="196"/>
      <c r="E67" s="196"/>
      <c r="F67" s="134" t="s">
        <v>89</v>
      </c>
      <c r="G67" s="135"/>
      <c r="H67" s="135"/>
      <c r="I67" s="135">
        <f>'02 02 Pol'!G21</f>
        <v>0</v>
      </c>
      <c r="J67" s="132" t="str">
        <f>IF(I68=0,"",I67/I68*100)</f>
        <v/>
      </c>
    </row>
    <row r="68" spans="1:10" ht="25.5" customHeight="1" x14ac:dyDescent="0.2">
      <c r="A68" s="124"/>
      <c r="B68" s="129" t="s">
        <v>1</v>
      </c>
      <c r="C68" s="130"/>
      <c r="D68" s="131"/>
      <c r="E68" s="131"/>
      <c r="F68" s="136"/>
      <c r="G68" s="137"/>
      <c r="H68" s="137"/>
      <c r="I68" s="137">
        <f>SUM(I50:I67)</f>
        <v>0</v>
      </c>
      <c r="J68" s="133">
        <f>SUM(J50:J67)</f>
        <v>0</v>
      </c>
    </row>
    <row r="69" spans="1:10" x14ac:dyDescent="0.2">
      <c r="F69" s="86"/>
      <c r="G69" s="86"/>
      <c r="H69" s="86"/>
      <c r="I69" s="86"/>
      <c r="J69" s="87"/>
    </row>
    <row r="70" spans="1:10" x14ac:dyDescent="0.2">
      <c r="F70" s="86"/>
      <c r="G70" s="86"/>
      <c r="H70" s="86"/>
      <c r="I70" s="86"/>
      <c r="J70" s="87"/>
    </row>
    <row r="71" spans="1:10" x14ac:dyDescent="0.2">
      <c r="F71" s="86"/>
      <c r="G71" s="86"/>
      <c r="H71" s="86"/>
      <c r="I71" s="86"/>
      <c r="J71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6:E66"/>
    <mergeCell ref="C67:E67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6" t="s">
        <v>7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50" t="s">
        <v>8</v>
      </c>
      <c r="B2" s="49"/>
      <c r="C2" s="248"/>
      <c r="D2" s="248"/>
      <c r="E2" s="248"/>
      <c r="F2" s="248"/>
      <c r="G2" s="249"/>
    </row>
    <row r="3" spans="1:7" ht="24.95" customHeight="1" x14ac:dyDescent="0.2">
      <c r="A3" s="50" t="s">
        <v>9</v>
      </c>
      <c r="B3" s="49"/>
      <c r="C3" s="248"/>
      <c r="D3" s="248"/>
      <c r="E3" s="248"/>
      <c r="F3" s="248"/>
      <c r="G3" s="249"/>
    </row>
    <row r="4" spans="1:7" ht="24.95" customHeight="1" x14ac:dyDescent="0.2">
      <c r="A4" s="50" t="s">
        <v>10</v>
      </c>
      <c r="B4" s="49"/>
      <c r="C4" s="248"/>
      <c r="D4" s="248"/>
      <c r="E4" s="248"/>
      <c r="F4" s="248"/>
      <c r="G4" s="24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42DEA-2611-4EDB-B977-A2BA2C331E48}">
  <sheetPr>
    <outlinePr summaryBelow="0"/>
  </sheetPr>
  <dimension ref="A1:BH5000"/>
  <sheetViews>
    <sheetView tabSelected="1" workbookViewId="0">
      <pane ySplit="7" topLeftCell="A267" activePane="bottomLeft" state="frozen"/>
      <selection pane="bottomLeft" activeCell="C285" sqref="C285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0" t="s">
        <v>7</v>
      </c>
      <c r="B1" s="250"/>
      <c r="C1" s="250"/>
      <c r="D1" s="250"/>
      <c r="E1" s="250"/>
      <c r="F1" s="250"/>
      <c r="G1" s="250"/>
      <c r="AG1" t="s">
        <v>90</v>
      </c>
    </row>
    <row r="2" spans="1:60" ht="24.95" customHeight="1" x14ac:dyDescent="0.2">
      <c r="A2" s="139" t="s">
        <v>8</v>
      </c>
      <c r="B2" s="49" t="s">
        <v>43</v>
      </c>
      <c r="C2" s="251" t="s">
        <v>44</v>
      </c>
      <c r="D2" s="252"/>
      <c r="E2" s="252"/>
      <c r="F2" s="252"/>
      <c r="G2" s="253"/>
      <c r="AG2" t="s">
        <v>91</v>
      </c>
    </row>
    <row r="3" spans="1:60" ht="24.95" customHeight="1" x14ac:dyDescent="0.2">
      <c r="A3" s="139" t="s">
        <v>9</v>
      </c>
      <c r="B3" s="49" t="s">
        <v>46</v>
      </c>
      <c r="C3" s="251" t="s">
        <v>47</v>
      </c>
      <c r="D3" s="252"/>
      <c r="E3" s="252"/>
      <c r="F3" s="252"/>
      <c r="G3" s="253"/>
      <c r="AC3" s="121" t="s">
        <v>91</v>
      </c>
      <c r="AG3" t="s">
        <v>92</v>
      </c>
    </row>
    <row r="4" spans="1:60" ht="24.95" customHeight="1" x14ac:dyDescent="0.2">
      <c r="A4" s="140" t="s">
        <v>10</v>
      </c>
      <c r="B4" s="141" t="s">
        <v>48</v>
      </c>
      <c r="C4" s="254" t="s">
        <v>49</v>
      </c>
      <c r="D4" s="255"/>
      <c r="E4" s="255"/>
      <c r="F4" s="255"/>
      <c r="G4" s="256"/>
      <c r="AG4" t="s">
        <v>93</v>
      </c>
    </row>
    <row r="5" spans="1:60" x14ac:dyDescent="0.2">
      <c r="D5" s="10"/>
    </row>
    <row r="6" spans="1:60" ht="38.25" x14ac:dyDescent="0.2">
      <c r="A6" s="143" t="s">
        <v>94</v>
      </c>
      <c r="B6" s="145" t="s">
        <v>95</v>
      </c>
      <c r="C6" s="145" t="s">
        <v>96</v>
      </c>
      <c r="D6" s="144" t="s">
        <v>97</v>
      </c>
      <c r="E6" s="143" t="s">
        <v>98</v>
      </c>
      <c r="F6" s="142" t="s">
        <v>99</v>
      </c>
      <c r="G6" s="143" t="s">
        <v>31</v>
      </c>
      <c r="H6" s="146" t="s">
        <v>32</v>
      </c>
      <c r="I6" s="146" t="s">
        <v>100</v>
      </c>
      <c r="J6" s="146" t="s">
        <v>33</v>
      </c>
      <c r="K6" s="146" t="s">
        <v>101</v>
      </c>
      <c r="L6" s="146" t="s">
        <v>102</v>
      </c>
      <c r="M6" s="146" t="s">
        <v>103</v>
      </c>
      <c r="N6" s="146" t="s">
        <v>104</v>
      </c>
      <c r="O6" s="146" t="s">
        <v>105</v>
      </c>
      <c r="P6" s="146" t="s">
        <v>106</v>
      </c>
      <c r="Q6" s="146" t="s">
        <v>107</v>
      </c>
      <c r="R6" s="146" t="s">
        <v>108</v>
      </c>
      <c r="S6" s="146" t="s">
        <v>109</v>
      </c>
      <c r="T6" s="146" t="s">
        <v>110</v>
      </c>
      <c r="U6" s="146" t="s">
        <v>111</v>
      </c>
      <c r="V6" s="146" t="s">
        <v>112</v>
      </c>
      <c r="W6" s="146" t="s">
        <v>113</v>
      </c>
      <c r="X6" s="146" t="s">
        <v>114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4" t="s">
        <v>115</v>
      </c>
      <c r="B8" s="165" t="s">
        <v>55</v>
      </c>
      <c r="C8" s="184" t="s">
        <v>56</v>
      </c>
      <c r="D8" s="166"/>
      <c r="E8" s="167"/>
      <c r="F8" s="168"/>
      <c r="G8" s="169">
        <f>SUMIF(AG9:AG33,"&lt;&gt;NOR",G9:G33)</f>
        <v>0</v>
      </c>
      <c r="H8" s="163"/>
      <c r="I8" s="163">
        <f>SUM(I9:I33)</f>
        <v>0</v>
      </c>
      <c r="J8" s="163"/>
      <c r="K8" s="163">
        <f>SUM(K9:K33)</f>
        <v>0</v>
      </c>
      <c r="L8" s="163"/>
      <c r="M8" s="163">
        <f>SUM(M9:M33)</f>
        <v>0</v>
      </c>
      <c r="N8" s="163"/>
      <c r="O8" s="163">
        <f>SUM(O9:O33)</f>
        <v>2.4799999999999995</v>
      </c>
      <c r="P8" s="163"/>
      <c r="Q8" s="163">
        <f>SUM(Q9:Q33)</f>
        <v>0</v>
      </c>
      <c r="R8" s="163"/>
      <c r="S8" s="163"/>
      <c r="T8" s="163"/>
      <c r="U8" s="163"/>
      <c r="V8" s="163">
        <f>SUM(V9:V33)</f>
        <v>399.94</v>
      </c>
      <c r="W8" s="163"/>
      <c r="X8" s="163"/>
      <c r="AG8" t="s">
        <v>116</v>
      </c>
    </row>
    <row r="9" spans="1:60" outlineLevel="1" x14ac:dyDescent="0.2">
      <c r="A9" s="170">
        <v>1</v>
      </c>
      <c r="B9" s="171" t="s">
        <v>117</v>
      </c>
      <c r="C9" s="185" t="s">
        <v>118</v>
      </c>
      <c r="D9" s="172" t="s">
        <v>119</v>
      </c>
      <c r="E9" s="173">
        <v>170</v>
      </c>
      <c r="F9" s="174"/>
      <c r="G9" s="175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15</v>
      </c>
      <c r="M9" s="157">
        <f>G9*(1+L9/100)</f>
        <v>0</v>
      </c>
      <c r="N9" s="157">
        <v>8.6899999999999998E-3</v>
      </c>
      <c r="O9" s="157">
        <f>ROUND(E9*N9,2)</f>
        <v>1.48</v>
      </c>
      <c r="P9" s="157">
        <v>0</v>
      </c>
      <c r="Q9" s="157">
        <f>ROUND(E9*P9,2)</f>
        <v>0</v>
      </c>
      <c r="R9" s="157"/>
      <c r="S9" s="157" t="s">
        <v>120</v>
      </c>
      <c r="T9" s="157" t="s">
        <v>120</v>
      </c>
      <c r="U9" s="157">
        <v>2.0579999999999998</v>
      </c>
      <c r="V9" s="157">
        <f>ROUND(E9*U9,2)</f>
        <v>349.86</v>
      </c>
      <c r="W9" s="157"/>
      <c r="X9" s="157" t="s">
        <v>121</v>
      </c>
      <c r="Y9" s="147"/>
      <c r="Z9" s="147"/>
      <c r="AA9" s="147"/>
      <c r="AB9" s="147"/>
      <c r="AC9" s="147"/>
      <c r="AD9" s="147"/>
      <c r="AE9" s="147"/>
      <c r="AF9" s="147"/>
      <c r="AG9" s="147" t="s">
        <v>122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54"/>
      <c r="B10" s="155"/>
      <c r="C10" s="261" t="s">
        <v>123</v>
      </c>
      <c r="D10" s="262"/>
      <c r="E10" s="262"/>
      <c r="F10" s="262"/>
      <c r="G10" s="262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7"/>
      <c r="Z10" s="147"/>
      <c r="AA10" s="147"/>
      <c r="AB10" s="147"/>
      <c r="AC10" s="147"/>
      <c r="AD10" s="147"/>
      <c r="AE10" s="147"/>
      <c r="AF10" s="147"/>
      <c r="AG10" s="147" t="s">
        <v>124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54"/>
      <c r="B11" s="155"/>
      <c r="C11" s="186" t="s">
        <v>125</v>
      </c>
      <c r="D11" s="159"/>
      <c r="E11" s="160">
        <v>114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7"/>
      <c r="Z11" s="147"/>
      <c r="AA11" s="147"/>
      <c r="AB11" s="147"/>
      <c r="AC11" s="147"/>
      <c r="AD11" s="147"/>
      <c r="AE11" s="147"/>
      <c r="AF11" s="147"/>
      <c r="AG11" s="147" t="s">
        <v>126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54"/>
      <c r="B12" s="155"/>
      <c r="C12" s="186" t="s">
        <v>127</v>
      </c>
      <c r="D12" s="159"/>
      <c r="E12" s="160">
        <v>56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7"/>
      <c r="Z12" s="147"/>
      <c r="AA12" s="147"/>
      <c r="AB12" s="147"/>
      <c r="AC12" s="147"/>
      <c r="AD12" s="147"/>
      <c r="AE12" s="147"/>
      <c r="AF12" s="147"/>
      <c r="AG12" s="147" t="s">
        <v>126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70">
        <v>2</v>
      </c>
      <c r="B13" s="171" t="s">
        <v>128</v>
      </c>
      <c r="C13" s="185" t="s">
        <v>129</v>
      </c>
      <c r="D13" s="172" t="s">
        <v>119</v>
      </c>
      <c r="E13" s="173">
        <v>20</v>
      </c>
      <c r="F13" s="174"/>
      <c r="G13" s="175">
        <f>ROUND(E13*F13,2)</f>
        <v>0</v>
      </c>
      <c r="H13" s="158"/>
      <c r="I13" s="157">
        <f>ROUND(E13*H13,2)</f>
        <v>0</v>
      </c>
      <c r="J13" s="158"/>
      <c r="K13" s="157">
        <f>ROUND(E13*J13,2)</f>
        <v>0</v>
      </c>
      <c r="L13" s="157">
        <v>15</v>
      </c>
      <c r="M13" s="157">
        <f>G13*(1+L13/100)</f>
        <v>0</v>
      </c>
      <c r="N13" s="157">
        <v>1.014E-2</v>
      </c>
      <c r="O13" s="157">
        <f>ROUND(E13*N13,2)</f>
        <v>0.2</v>
      </c>
      <c r="P13" s="157">
        <v>0</v>
      </c>
      <c r="Q13" s="157">
        <f>ROUND(E13*P13,2)</f>
        <v>0</v>
      </c>
      <c r="R13" s="157"/>
      <c r="S13" s="157" t="s">
        <v>120</v>
      </c>
      <c r="T13" s="157" t="s">
        <v>120</v>
      </c>
      <c r="U13" s="157">
        <v>2.504</v>
      </c>
      <c r="V13" s="157">
        <f>ROUND(E13*U13,2)</f>
        <v>50.08</v>
      </c>
      <c r="W13" s="157"/>
      <c r="X13" s="157" t="s">
        <v>121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122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54"/>
      <c r="B14" s="155"/>
      <c r="C14" s="261" t="s">
        <v>123</v>
      </c>
      <c r="D14" s="262"/>
      <c r="E14" s="262"/>
      <c r="F14" s="262"/>
      <c r="G14" s="262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7"/>
      <c r="Z14" s="147"/>
      <c r="AA14" s="147"/>
      <c r="AB14" s="147"/>
      <c r="AC14" s="147"/>
      <c r="AD14" s="147"/>
      <c r="AE14" s="147"/>
      <c r="AF14" s="147"/>
      <c r="AG14" s="147" t="s">
        <v>124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54"/>
      <c r="B15" s="155"/>
      <c r="C15" s="259" t="s">
        <v>130</v>
      </c>
      <c r="D15" s="260"/>
      <c r="E15" s="260"/>
      <c r="F15" s="260"/>
      <c r="G15" s="260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7"/>
      <c r="Z15" s="147"/>
      <c r="AA15" s="147"/>
      <c r="AB15" s="147"/>
      <c r="AC15" s="147"/>
      <c r="AD15" s="147"/>
      <c r="AE15" s="147"/>
      <c r="AF15" s="147"/>
      <c r="AG15" s="147" t="s">
        <v>124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54"/>
      <c r="B16" s="155"/>
      <c r="C16" s="259" t="s">
        <v>131</v>
      </c>
      <c r="D16" s="260"/>
      <c r="E16" s="260"/>
      <c r="F16" s="260"/>
      <c r="G16" s="260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7"/>
      <c r="Z16" s="147"/>
      <c r="AA16" s="147"/>
      <c r="AB16" s="147"/>
      <c r="AC16" s="147"/>
      <c r="AD16" s="147"/>
      <c r="AE16" s="147"/>
      <c r="AF16" s="147"/>
      <c r="AG16" s="147" t="s">
        <v>124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54"/>
      <c r="B17" s="155"/>
      <c r="C17" s="259" t="s">
        <v>132</v>
      </c>
      <c r="D17" s="260"/>
      <c r="E17" s="260"/>
      <c r="F17" s="260"/>
      <c r="G17" s="260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7"/>
      <c r="Z17" s="147"/>
      <c r="AA17" s="147"/>
      <c r="AB17" s="147"/>
      <c r="AC17" s="147"/>
      <c r="AD17" s="147"/>
      <c r="AE17" s="147"/>
      <c r="AF17" s="147"/>
      <c r="AG17" s="147" t="s">
        <v>124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54"/>
      <c r="B18" s="155"/>
      <c r="C18" s="259" t="s">
        <v>133</v>
      </c>
      <c r="D18" s="260"/>
      <c r="E18" s="260"/>
      <c r="F18" s="260"/>
      <c r="G18" s="260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7"/>
      <c r="Z18" s="147"/>
      <c r="AA18" s="147"/>
      <c r="AB18" s="147"/>
      <c r="AC18" s="147"/>
      <c r="AD18" s="147"/>
      <c r="AE18" s="147"/>
      <c r="AF18" s="147"/>
      <c r="AG18" s="147" t="s">
        <v>124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54"/>
      <c r="B19" s="155"/>
      <c r="C19" s="259" t="s">
        <v>134</v>
      </c>
      <c r="D19" s="260"/>
      <c r="E19" s="260"/>
      <c r="F19" s="260"/>
      <c r="G19" s="260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7"/>
      <c r="Z19" s="147"/>
      <c r="AA19" s="147"/>
      <c r="AB19" s="147"/>
      <c r="AC19" s="147"/>
      <c r="AD19" s="147"/>
      <c r="AE19" s="147"/>
      <c r="AF19" s="147"/>
      <c r="AG19" s="147" t="s">
        <v>124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54"/>
      <c r="B20" s="155"/>
      <c r="C20" s="186" t="s">
        <v>135</v>
      </c>
      <c r="D20" s="159"/>
      <c r="E20" s="160">
        <v>20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7"/>
      <c r="Z20" s="147"/>
      <c r="AA20" s="147"/>
      <c r="AB20" s="147"/>
      <c r="AC20" s="147"/>
      <c r="AD20" s="147"/>
      <c r="AE20" s="147"/>
      <c r="AF20" s="147"/>
      <c r="AG20" s="147" t="s">
        <v>126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70">
        <v>3</v>
      </c>
      <c r="B21" s="171" t="s">
        <v>136</v>
      </c>
      <c r="C21" s="185" t="s">
        <v>137</v>
      </c>
      <c r="D21" s="172" t="s">
        <v>119</v>
      </c>
      <c r="E21" s="173">
        <v>72.5</v>
      </c>
      <c r="F21" s="174"/>
      <c r="G21" s="175">
        <f>ROUND(E21*F21,2)</f>
        <v>0</v>
      </c>
      <c r="H21" s="158"/>
      <c r="I21" s="157">
        <f>ROUND(E21*H21,2)</f>
        <v>0</v>
      </c>
      <c r="J21" s="158"/>
      <c r="K21" s="157">
        <f>ROUND(E21*J21,2)</f>
        <v>0</v>
      </c>
      <c r="L21" s="157">
        <v>15</v>
      </c>
      <c r="M21" s="157">
        <f>G21*(1+L21/100)</f>
        <v>0</v>
      </c>
      <c r="N21" s="157">
        <v>1.0319999999999999E-2</v>
      </c>
      <c r="O21" s="157">
        <f>ROUND(E21*N21,2)</f>
        <v>0.75</v>
      </c>
      <c r="P21" s="157">
        <v>0</v>
      </c>
      <c r="Q21" s="157">
        <f>ROUND(E21*P21,2)</f>
        <v>0</v>
      </c>
      <c r="R21" s="157"/>
      <c r="S21" s="157" t="s">
        <v>138</v>
      </c>
      <c r="T21" s="157" t="s">
        <v>139</v>
      </c>
      <c r="U21" s="157">
        <v>0</v>
      </c>
      <c r="V21" s="157">
        <f>ROUND(E21*U21,2)</f>
        <v>0</v>
      </c>
      <c r="W21" s="157"/>
      <c r="X21" s="157" t="s">
        <v>121</v>
      </c>
      <c r="Y21" s="147"/>
      <c r="Z21" s="147"/>
      <c r="AA21" s="147"/>
      <c r="AB21" s="147"/>
      <c r="AC21" s="147"/>
      <c r="AD21" s="147"/>
      <c r="AE21" s="147"/>
      <c r="AF21" s="147"/>
      <c r="AG21" s="147" t="s">
        <v>140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54"/>
      <c r="B22" s="155"/>
      <c r="C22" s="186" t="s">
        <v>141</v>
      </c>
      <c r="D22" s="159"/>
      <c r="E22" s="160">
        <v>42.5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7"/>
      <c r="Z22" s="147"/>
      <c r="AA22" s="147"/>
      <c r="AB22" s="147"/>
      <c r="AC22" s="147"/>
      <c r="AD22" s="147"/>
      <c r="AE22" s="147"/>
      <c r="AF22" s="147"/>
      <c r="AG22" s="147" t="s">
        <v>126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54"/>
      <c r="B23" s="155"/>
      <c r="C23" s="186" t="s">
        <v>142</v>
      </c>
      <c r="D23" s="159"/>
      <c r="E23" s="160">
        <v>30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7"/>
      <c r="Z23" s="147"/>
      <c r="AA23" s="147"/>
      <c r="AB23" s="147"/>
      <c r="AC23" s="147"/>
      <c r="AD23" s="147"/>
      <c r="AE23" s="147"/>
      <c r="AF23" s="147"/>
      <c r="AG23" s="147" t="s">
        <v>126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22.5" outlineLevel="1" x14ac:dyDescent="0.2">
      <c r="A24" s="170">
        <v>4</v>
      </c>
      <c r="B24" s="171" t="s">
        <v>143</v>
      </c>
      <c r="C24" s="185" t="s">
        <v>144</v>
      </c>
      <c r="D24" s="172" t="s">
        <v>119</v>
      </c>
      <c r="E24" s="173">
        <v>72.5</v>
      </c>
      <c r="F24" s="174"/>
      <c r="G24" s="175">
        <f>ROUND(E24*F24,2)</f>
        <v>0</v>
      </c>
      <c r="H24" s="158"/>
      <c r="I24" s="157">
        <f>ROUND(E24*H24,2)</f>
        <v>0</v>
      </c>
      <c r="J24" s="158"/>
      <c r="K24" s="157">
        <f>ROUND(E24*J24,2)</f>
        <v>0</v>
      </c>
      <c r="L24" s="157">
        <v>15</v>
      </c>
      <c r="M24" s="157">
        <f>G24*(1+L24/100)</f>
        <v>0</v>
      </c>
      <c r="N24" s="157">
        <v>0</v>
      </c>
      <c r="O24" s="157">
        <f>ROUND(E24*N24,2)</f>
        <v>0</v>
      </c>
      <c r="P24" s="157">
        <v>0</v>
      </c>
      <c r="Q24" s="157">
        <f>ROUND(E24*P24,2)</f>
        <v>0</v>
      </c>
      <c r="R24" s="157"/>
      <c r="S24" s="157" t="s">
        <v>138</v>
      </c>
      <c r="T24" s="157" t="s">
        <v>139</v>
      </c>
      <c r="U24" s="157">
        <v>0</v>
      </c>
      <c r="V24" s="157">
        <f>ROUND(E24*U24,2)</f>
        <v>0</v>
      </c>
      <c r="W24" s="157"/>
      <c r="X24" s="157" t="s">
        <v>121</v>
      </c>
      <c r="Y24" s="147"/>
      <c r="Z24" s="147"/>
      <c r="AA24" s="147"/>
      <c r="AB24" s="147"/>
      <c r="AC24" s="147"/>
      <c r="AD24" s="147"/>
      <c r="AE24" s="147"/>
      <c r="AF24" s="147"/>
      <c r="AG24" s="147" t="s">
        <v>140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54"/>
      <c r="B25" s="155"/>
      <c r="C25" s="186" t="s">
        <v>141</v>
      </c>
      <c r="D25" s="159"/>
      <c r="E25" s="160">
        <v>42.5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7"/>
      <c r="Z25" s="147"/>
      <c r="AA25" s="147"/>
      <c r="AB25" s="147"/>
      <c r="AC25" s="147"/>
      <c r="AD25" s="147"/>
      <c r="AE25" s="147"/>
      <c r="AF25" s="147"/>
      <c r="AG25" s="147" t="s">
        <v>126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54"/>
      <c r="B26" s="155"/>
      <c r="C26" s="186" t="s">
        <v>142</v>
      </c>
      <c r="D26" s="159"/>
      <c r="E26" s="160">
        <v>30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7"/>
      <c r="Z26" s="147"/>
      <c r="AA26" s="147"/>
      <c r="AB26" s="147"/>
      <c r="AC26" s="147"/>
      <c r="AD26" s="147"/>
      <c r="AE26" s="147"/>
      <c r="AF26" s="147"/>
      <c r="AG26" s="147" t="s">
        <v>126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70">
        <v>5</v>
      </c>
      <c r="B27" s="171" t="s">
        <v>145</v>
      </c>
      <c r="C27" s="185" t="s">
        <v>146</v>
      </c>
      <c r="D27" s="172" t="s">
        <v>119</v>
      </c>
      <c r="E27" s="173">
        <v>72.5</v>
      </c>
      <c r="F27" s="174"/>
      <c r="G27" s="175">
        <f>ROUND(E27*F27,2)</f>
        <v>0</v>
      </c>
      <c r="H27" s="158"/>
      <c r="I27" s="157">
        <f>ROUND(E27*H27,2)</f>
        <v>0</v>
      </c>
      <c r="J27" s="158"/>
      <c r="K27" s="157">
        <f>ROUND(E27*J27,2)</f>
        <v>0</v>
      </c>
      <c r="L27" s="157">
        <v>15</v>
      </c>
      <c r="M27" s="157">
        <f>G27*(1+L27/100)</f>
        <v>0</v>
      </c>
      <c r="N27" s="157">
        <v>0</v>
      </c>
      <c r="O27" s="157">
        <f>ROUND(E27*N27,2)</f>
        <v>0</v>
      </c>
      <c r="P27" s="157">
        <v>0</v>
      </c>
      <c r="Q27" s="157">
        <f>ROUND(E27*P27,2)</f>
        <v>0</v>
      </c>
      <c r="R27" s="157"/>
      <c r="S27" s="157" t="s">
        <v>138</v>
      </c>
      <c r="T27" s="157" t="s">
        <v>139</v>
      </c>
      <c r="U27" s="157">
        <v>0</v>
      </c>
      <c r="V27" s="157">
        <f>ROUND(E27*U27,2)</f>
        <v>0</v>
      </c>
      <c r="W27" s="157"/>
      <c r="X27" s="157" t="s">
        <v>147</v>
      </c>
      <c r="Y27" s="147"/>
      <c r="Z27" s="147"/>
      <c r="AA27" s="147"/>
      <c r="AB27" s="147"/>
      <c r="AC27" s="147"/>
      <c r="AD27" s="147"/>
      <c r="AE27" s="147"/>
      <c r="AF27" s="147"/>
      <c r="AG27" s="147" t="s">
        <v>148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54"/>
      <c r="B28" s="155"/>
      <c r="C28" s="186" t="s">
        <v>141</v>
      </c>
      <c r="D28" s="159"/>
      <c r="E28" s="160">
        <v>42.5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7"/>
      <c r="Z28" s="147"/>
      <c r="AA28" s="147"/>
      <c r="AB28" s="147"/>
      <c r="AC28" s="147"/>
      <c r="AD28" s="147"/>
      <c r="AE28" s="147"/>
      <c r="AF28" s="147"/>
      <c r="AG28" s="147" t="s">
        <v>126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54"/>
      <c r="B29" s="155"/>
      <c r="C29" s="186" t="s">
        <v>142</v>
      </c>
      <c r="D29" s="159"/>
      <c r="E29" s="160">
        <v>30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7"/>
      <c r="Z29" s="147"/>
      <c r="AA29" s="147"/>
      <c r="AB29" s="147"/>
      <c r="AC29" s="147"/>
      <c r="AD29" s="147"/>
      <c r="AE29" s="147"/>
      <c r="AF29" s="147"/>
      <c r="AG29" s="147" t="s">
        <v>126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70">
        <v>6</v>
      </c>
      <c r="B30" s="171" t="s">
        <v>149</v>
      </c>
      <c r="C30" s="185" t="s">
        <v>150</v>
      </c>
      <c r="D30" s="172" t="s">
        <v>119</v>
      </c>
      <c r="E30" s="173">
        <v>42.5</v>
      </c>
      <c r="F30" s="174"/>
      <c r="G30" s="175">
        <f>ROUND(E30*F30,2)</f>
        <v>0</v>
      </c>
      <c r="H30" s="158"/>
      <c r="I30" s="157">
        <f>ROUND(E30*H30,2)</f>
        <v>0</v>
      </c>
      <c r="J30" s="158"/>
      <c r="K30" s="157">
        <f>ROUND(E30*J30,2)</f>
        <v>0</v>
      </c>
      <c r="L30" s="157">
        <v>15</v>
      </c>
      <c r="M30" s="157">
        <f>G30*(1+L30/100)</f>
        <v>0</v>
      </c>
      <c r="N30" s="157">
        <v>0</v>
      </c>
      <c r="O30" s="157">
        <f>ROUND(E30*N30,2)</f>
        <v>0</v>
      </c>
      <c r="P30" s="157">
        <v>0</v>
      </c>
      <c r="Q30" s="157">
        <f>ROUND(E30*P30,2)</f>
        <v>0</v>
      </c>
      <c r="R30" s="157"/>
      <c r="S30" s="157" t="s">
        <v>138</v>
      </c>
      <c r="T30" s="157" t="s">
        <v>139</v>
      </c>
      <c r="U30" s="157">
        <v>0</v>
      </c>
      <c r="V30" s="157">
        <f>ROUND(E30*U30,2)</f>
        <v>0</v>
      </c>
      <c r="W30" s="157"/>
      <c r="X30" s="157" t="s">
        <v>147</v>
      </c>
      <c r="Y30" s="147"/>
      <c r="Z30" s="147"/>
      <c r="AA30" s="147"/>
      <c r="AB30" s="147"/>
      <c r="AC30" s="147"/>
      <c r="AD30" s="147"/>
      <c r="AE30" s="147"/>
      <c r="AF30" s="147"/>
      <c r="AG30" s="147" t="s">
        <v>148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186" t="s">
        <v>151</v>
      </c>
      <c r="D31" s="159"/>
      <c r="E31" s="160">
        <v>42.5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7"/>
      <c r="Z31" s="147"/>
      <c r="AA31" s="147"/>
      <c r="AB31" s="147"/>
      <c r="AC31" s="147"/>
      <c r="AD31" s="147"/>
      <c r="AE31" s="147"/>
      <c r="AF31" s="147"/>
      <c r="AG31" s="147" t="s">
        <v>126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ht="22.5" outlineLevel="1" x14ac:dyDescent="0.2">
      <c r="A32" s="170">
        <v>7</v>
      </c>
      <c r="B32" s="171" t="s">
        <v>152</v>
      </c>
      <c r="C32" s="185" t="s">
        <v>153</v>
      </c>
      <c r="D32" s="172" t="s">
        <v>119</v>
      </c>
      <c r="E32" s="173">
        <v>44.625</v>
      </c>
      <c r="F32" s="174"/>
      <c r="G32" s="175">
        <f>ROUND(E32*F32,2)</f>
        <v>0</v>
      </c>
      <c r="H32" s="158"/>
      <c r="I32" s="157">
        <f>ROUND(E32*H32,2)</f>
        <v>0</v>
      </c>
      <c r="J32" s="158"/>
      <c r="K32" s="157">
        <f>ROUND(E32*J32,2)</f>
        <v>0</v>
      </c>
      <c r="L32" s="157">
        <v>15</v>
      </c>
      <c r="M32" s="157">
        <f>G32*(1+L32/100)</f>
        <v>0</v>
      </c>
      <c r="N32" s="157">
        <v>1.2099999999999999E-3</v>
      </c>
      <c r="O32" s="157">
        <f>ROUND(E32*N32,2)</f>
        <v>0.05</v>
      </c>
      <c r="P32" s="157">
        <v>0</v>
      </c>
      <c r="Q32" s="157">
        <f>ROUND(E32*P32,2)</f>
        <v>0</v>
      </c>
      <c r="R32" s="157"/>
      <c r="S32" s="157" t="s">
        <v>138</v>
      </c>
      <c r="T32" s="157" t="s">
        <v>139</v>
      </c>
      <c r="U32" s="157">
        <v>0</v>
      </c>
      <c r="V32" s="157">
        <f>ROUND(E32*U32,2)</f>
        <v>0</v>
      </c>
      <c r="W32" s="157"/>
      <c r="X32" s="157" t="s">
        <v>147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148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54"/>
      <c r="B33" s="155"/>
      <c r="C33" s="186" t="s">
        <v>154</v>
      </c>
      <c r="D33" s="159"/>
      <c r="E33" s="160">
        <v>44.625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7"/>
      <c r="Z33" s="147"/>
      <c r="AA33" s="147"/>
      <c r="AB33" s="147"/>
      <c r="AC33" s="147"/>
      <c r="AD33" s="147"/>
      <c r="AE33" s="147"/>
      <c r="AF33" s="147"/>
      <c r="AG33" s="147" t="s">
        <v>126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x14ac:dyDescent="0.2">
      <c r="A34" s="164" t="s">
        <v>115</v>
      </c>
      <c r="B34" s="165" t="s">
        <v>57</v>
      </c>
      <c r="C34" s="184" t="s">
        <v>58</v>
      </c>
      <c r="D34" s="166"/>
      <c r="E34" s="167"/>
      <c r="F34" s="168"/>
      <c r="G34" s="169">
        <f>SUMIF(AG35:AG38,"&lt;&gt;NOR",G35:G38)</f>
        <v>0</v>
      </c>
      <c r="H34" s="163"/>
      <c r="I34" s="163">
        <f>SUM(I35:I38)</f>
        <v>0</v>
      </c>
      <c r="J34" s="163"/>
      <c r="K34" s="163">
        <f>SUM(K35:K38)</f>
        <v>0</v>
      </c>
      <c r="L34" s="163"/>
      <c r="M34" s="163">
        <f>SUM(M35:M38)</f>
        <v>0</v>
      </c>
      <c r="N34" s="163"/>
      <c r="O34" s="163">
        <f>SUM(O35:O38)</f>
        <v>2.39</v>
      </c>
      <c r="P34" s="163"/>
      <c r="Q34" s="163">
        <f>SUM(Q35:Q38)</f>
        <v>0</v>
      </c>
      <c r="R34" s="163"/>
      <c r="S34" s="163"/>
      <c r="T34" s="163"/>
      <c r="U34" s="163"/>
      <c r="V34" s="163">
        <f>SUM(V35:V38)</f>
        <v>6.14</v>
      </c>
      <c r="W34" s="163"/>
      <c r="X34" s="163"/>
      <c r="AG34" t="s">
        <v>116</v>
      </c>
    </row>
    <row r="35" spans="1:60" ht="22.5" outlineLevel="1" x14ac:dyDescent="0.2">
      <c r="A35" s="170">
        <v>8</v>
      </c>
      <c r="B35" s="171" t="s">
        <v>155</v>
      </c>
      <c r="C35" s="185" t="s">
        <v>156</v>
      </c>
      <c r="D35" s="172" t="s">
        <v>157</v>
      </c>
      <c r="E35" s="173">
        <v>5</v>
      </c>
      <c r="F35" s="174"/>
      <c r="G35" s="175">
        <f>ROUND(E35*F35,2)</f>
        <v>0</v>
      </c>
      <c r="H35" s="158"/>
      <c r="I35" s="157">
        <f>ROUND(E35*H35,2)</f>
        <v>0</v>
      </c>
      <c r="J35" s="158"/>
      <c r="K35" s="157">
        <f>ROUND(E35*J35,2)</f>
        <v>0</v>
      </c>
      <c r="L35" s="157">
        <v>15</v>
      </c>
      <c r="M35" s="157">
        <f>G35*(1+L35/100)</f>
        <v>0</v>
      </c>
      <c r="N35" s="157">
        <v>0.36834</v>
      </c>
      <c r="O35" s="157">
        <f>ROUND(E35*N35,2)</f>
        <v>1.84</v>
      </c>
      <c r="P35" s="157">
        <v>0</v>
      </c>
      <c r="Q35" s="157">
        <f>ROUND(E35*P35,2)</f>
        <v>0</v>
      </c>
      <c r="R35" s="157"/>
      <c r="S35" s="157" t="s">
        <v>120</v>
      </c>
      <c r="T35" s="157" t="s">
        <v>120</v>
      </c>
      <c r="U35" s="157">
        <v>3.3000000000000002E-2</v>
      </c>
      <c r="V35" s="157">
        <f>ROUND(E35*U35,2)</f>
        <v>0.17</v>
      </c>
      <c r="W35" s="157"/>
      <c r="X35" s="157" t="s">
        <v>121</v>
      </c>
      <c r="Y35" s="147"/>
      <c r="Z35" s="147"/>
      <c r="AA35" s="147"/>
      <c r="AB35" s="147"/>
      <c r="AC35" s="147"/>
      <c r="AD35" s="147"/>
      <c r="AE35" s="147"/>
      <c r="AF35" s="147"/>
      <c r="AG35" s="147" t="s">
        <v>140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54"/>
      <c r="B36" s="155"/>
      <c r="C36" s="186" t="s">
        <v>158</v>
      </c>
      <c r="D36" s="159"/>
      <c r="E36" s="160">
        <v>5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7"/>
      <c r="Z36" s="147"/>
      <c r="AA36" s="147"/>
      <c r="AB36" s="147"/>
      <c r="AC36" s="147"/>
      <c r="AD36" s="147"/>
      <c r="AE36" s="147"/>
      <c r="AF36" s="147"/>
      <c r="AG36" s="147" t="s">
        <v>126</v>
      </c>
      <c r="AH36" s="147">
        <v>5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70">
        <v>9</v>
      </c>
      <c r="B37" s="171" t="s">
        <v>159</v>
      </c>
      <c r="C37" s="185" t="s">
        <v>160</v>
      </c>
      <c r="D37" s="172" t="s">
        <v>157</v>
      </c>
      <c r="E37" s="173">
        <v>5</v>
      </c>
      <c r="F37" s="174"/>
      <c r="G37" s="175">
        <f>ROUND(E37*F37,2)</f>
        <v>0</v>
      </c>
      <c r="H37" s="158"/>
      <c r="I37" s="157">
        <f>ROUND(E37*H37,2)</f>
        <v>0</v>
      </c>
      <c r="J37" s="158"/>
      <c r="K37" s="157">
        <f>ROUND(E37*J37,2)</f>
        <v>0</v>
      </c>
      <c r="L37" s="157">
        <v>15</v>
      </c>
      <c r="M37" s="157">
        <f>G37*(1+L37/100)</f>
        <v>0</v>
      </c>
      <c r="N37" s="157">
        <v>0.11</v>
      </c>
      <c r="O37" s="157">
        <f>ROUND(E37*N37,2)</f>
        <v>0.55000000000000004</v>
      </c>
      <c r="P37" s="157">
        <v>0</v>
      </c>
      <c r="Q37" s="157">
        <f>ROUND(E37*P37,2)</f>
        <v>0</v>
      </c>
      <c r="R37" s="157"/>
      <c r="S37" s="157" t="s">
        <v>120</v>
      </c>
      <c r="T37" s="157" t="s">
        <v>120</v>
      </c>
      <c r="U37" s="157">
        <v>1.1930000000000001</v>
      </c>
      <c r="V37" s="157">
        <f>ROUND(E37*U37,2)</f>
        <v>5.97</v>
      </c>
      <c r="W37" s="157"/>
      <c r="X37" s="157" t="s">
        <v>121</v>
      </c>
      <c r="Y37" s="147"/>
      <c r="Z37" s="147"/>
      <c r="AA37" s="147"/>
      <c r="AB37" s="147"/>
      <c r="AC37" s="147"/>
      <c r="AD37" s="147"/>
      <c r="AE37" s="147"/>
      <c r="AF37" s="147"/>
      <c r="AG37" s="147" t="s">
        <v>140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54"/>
      <c r="B38" s="155"/>
      <c r="C38" s="186" t="s">
        <v>161</v>
      </c>
      <c r="D38" s="159"/>
      <c r="E38" s="160">
        <v>5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7"/>
      <c r="Z38" s="147"/>
      <c r="AA38" s="147"/>
      <c r="AB38" s="147"/>
      <c r="AC38" s="147"/>
      <c r="AD38" s="147"/>
      <c r="AE38" s="147"/>
      <c r="AF38" s="147"/>
      <c r="AG38" s="147" t="s">
        <v>126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x14ac:dyDescent="0.2">
      <c r="A39" s="164" t="s">
        <v>115</v>
      </c>
      <c r="B39" s="165" t="s">
        <v>59</v>
      </c>
      <c r="C39" s="184" t="s">
        <v>60</v>
      </c>
      <c r="D39" s="166"/>
      <c r="E39" s="167"/>
      <c r="F39" s="168"/>
      <c r="G39" s="169">
        <f>SUMIF(AG40:AG96,"&lt;&gt;NOR",G40:G96)</f>
        <v>0</v>
      </c>
      <c r="H39" s="163"/>
      <c r="I39" s="163">
        <f>SUM(I40:I96)</f>
        <v>0</v>
      </c>
      <c r="J39" s="163"/>
      <c r="K39" s="163">
        <f>SUM(K40:K96)</f>
        <v>0</v>
      </c>
      <c r="L39" s="163"/>
      <c r="M39" s="163">
        <f>SUM(M40:M96)</f>
        <v>0</v>
      </c>
      <c r="N39" s="163"/>
      <c r="O39" s="163">
        <f>SUM(O40:O96)</f>
        <v>54.25</v>
      </c>
      <c r="P39" s="163"/>
      <c r="Q39" s="163">
        <f>SUM(Q40:Q96)</f>
        <v>0</v>
      </c>
      <c r="R39" s="163"/>
      <c r="S39" s="163"/>
      <c r="T39" s="163"/>
      <c r="U39" s="163"/>
      <c r="V39" s="163">
        <f>SUM(V40:V96)</f>
        <v>1213.03</v>
      </c>
      <c r="W39" s="163"/>
      <c r="X39" s="163"/>
      <c r="AG39" t="s">
        <v>116</v>
      </c>
    </row>
    <row r="40" spans="1:60" outlineLevel="1" x14ac:dyDescent="0.2">
      <c r="A40" s="170">
        <v>10</v>
      </c>
      <c r="B40" s="171" t="s">
        <v>162</v>
      </c>
      <c r="C40" s="185" t="s">
        <v>163</v>
      </c>
      <c r="D40" s="172" t="s">
        <v>157</v>
      </c>
      <c r="E40" s="173">
        <v>165</v>
      </c>
      <c r="F40" s="174"/>
      <c r="G40" s="175">
        <f>ROUND(E40*F40,2)</f>
        <v>0</v>
      </c>
      <c r="H40" s="158"/>
      <c r="I40" s="157">
        <f>ROUND(E40*H40,2)</f>
        <v>0</v>
      </c>
      <c r="J40" s="158"/>
      <c r="K40" s="157">
        <f>ROUND(E40*J40,2)</f>
        <v>0</v>
      </c>
      <c r="L40" s="157">
        <v>15</v>
      </c>
      <c r="M40" s="157">
        <f>G40*(1+L40/100)</f>
        <v>0</v>
      </c>
      <c r="N40" s="157">
        <v>2.0000000000000002E-5</v>
      </c>
      <c r="O40" s="157">
        <f>ROUND(E40*N40,2)</f>
        <v>0</v>
      </c>
      <c r="P40" s="157">
        <v>0</v>
      </c>
      <c r="Q40" s="157">
        <f>ROUND(E40*P40,2)</f>
        <v>0</v>
      </c>
      <c r="R40" s="157"/>
      <c r="S40" s="157" t="s">
        <v>120</v>
      </c>
      <c r="T40" s="157" t="s">
        <v>120</v>
      </c>
      <c r="U40" s="157">
        <v>0.32</v>
      </c>
      <c r="V40" s="157">
        <f>ROUND(E40*U40,2)</f>
        <v>52.8</v>
      </c>
      <c r="W40" s="157"/>
      <c r="X40" s="157" t="s">
        <v>121</v>
      </c>
      <c r="Y40" s="147"/>
      <c r="Z40" s="147"/>
      <c r="AA40" s="147"/>
      <c r="AB40" s="147"/>
      <c r="AC40" s="147"/>
      <c r="AD40" s="147"/>
      <c r="AE40" s="147"/>
      <c r="AF40" s="147"/>
      <c r="AG40" s="147" t="s">
        <v>140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54"/>
      <c r="B41" s="155"/>
      <c r="C41" s="186" t="s">
        <v>164</v>
      </c>
      <c r="D41" s="159"/>
      <c r="E41" s="160">
        <v>165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7"/>
      <c r="Z41" s="147"/>
      <c r="AA41" s="147"/>
      <c r="AB41" s="147"/>
      <c r="AC41" s="147"/>
      <c r="AD41" s="147"/>
      <c r="AE41" s="147"/>
      <c r="AF41" s="147"/>
      <c r="AG41" s="147" t="s">
        <v>126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ht="22.5" outlineLevel="1" x14ac:dyDescent="0.2">
      <c r="A42" s="170">
        <v>11</v>
      </c>
      <c r="B42" s="171" t="s">
        <v>165</v>
      </c>
      <c r="C42" s="185" t="s">
        <v>166</v>
      </c>
      <c r="D42" s="172" t="s">
        <v>157</v>
      </c>
      <c r="E42" s="173">
        <v>165</v>
      </c>
      <c r="F42" s="174"/>
      <c r="G42" s="175">
        <f>ROUND(E42*F42,2)</f>
        <v>0</v>
      </c>
      <c r="H42" s="158"/>
      <c r="I42" s="157">
        <f>ROUND(E42*H42,2)</f>
        <v>0</v>
      </c>
      <c r="J42" s="158"/>
      <c r="K42" s="157">
        <f>ROUND(E42*J42,2)</f>
        <v>0</v>
      </c>
      <c r="L42" s="157">
        <v>15</v>
      </c>
      <c r="M42" s="157">
        <f>G42*(1+L42/100)</f>
        <v>0</v>
      </c>
      <c r="N42" s="157">
        <v>0</v>
      </c>
      <c r="O42" s="157">
        <f>ROUND(E42*N42,2)</f>
        <v>0</v>
      </c>
      <c r="P42" s="157">
        <v>0</v>
      </c>
      <c r="Q42" s="157">
        <f>ROUND(E42*P42,2)</f>
        <v>0</v>
      </c>
      <c r="R42" s="157"/>
      <c r="S42" s="157" t="s">
        <v>120</v>
      </c>
      <c r="T42" s="157" t="s">
        <v>120</v>
      </c>
      <c r="U42" s="157">
        <v>0.52600000000000002</v>
      </c>
      <c r="V42" s="157">
        <f>ROUND(E42*U42,2)</f>
        <v>86.79</v>
      </c>
      <c r="W42" s="157"/>
      <c r="X42" s="157" t="s">
        <v>121</v>
      </c>
      <c r="Y42" s="147"/>
      <c r="Z42" s="147"/>
      <c r="AA42" s="147"/>
      <c r="AB42" s="147"/>
      <c r="AC42" s="147"/>
      <c r="AD42" s="147"/>
      <c r="AE42" s="147"/>
      <c r="AF42" s="147"/>
      <c r="AG42" s="147" t="s">
        <v>140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54"/>
      <c r="B43" s="155"/>
      <c r="C43" s="186" t="s">
        <v>167</v>
      </c>
      <c r="D43" s="159"/>
      <c r="E43" s="160">
        <v>165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7"/>
      <c r="Z43" s="147"/>
      <c r="AA43" s="147"/>
      <c r="AB43" s="147"/>
      <c r="AC43" s="147"/>
      <c r="AD43" s="147"/>
      <c r="AE43" s="147"/>
      <c r="AF43" s="147"/>
      <c r="AG43" s="147" t="s">
        <v>126</v>
      </c>
      <c r="AH43" s="147">
        <v>5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70">
        <v>12</v>
      </c>
      <c r="B44" s="171" t="s">
        <v>168</v>
      </c>
      <c r="C44" s="185" t="s">
        <v>169</v>
      </c>
      <c r="D44" s="172" t="s">
        <v>170</v>
      </c>
      <c r="E44" s="173">
        <v>1</v>
      </c>
      <c r="F44" s="174"/>
      <c r="G44" s="175">
        <f>ROUND(E44*F44,2)</f>
        <v>0</v>
      </c>
      <c r="H44" s="158"/>
      <c r="I44" s="157">
        <f>ROUND(E44*H44,2)</f>
        <v>0</v>
      </c>
      <c r="J44" s="158"/>
      <c r="K44" s="157">
        <f>ROUND(E44*J44,2)</f>
        <v>0</v>
      </c>
      <c r="L44" s="157">
        <v>15</v>
      </c>
      <c r="M44" s="157">
        <f>G44*(1+L44/100)</f>
        <v>0</v>
      </c>
      <c r="N44" s="157">
        <v>2.0743200000000002</v>
      </c>
      <c r="O44" s="157">
        <f>ROUND(E44*N44,2)</f>
        <v>2.0699999999999998</v>
      </c>
      <c r="P44" s="157">
        <v>0</v>
      </c>
      <c r="Q44" s="157">
        <f>ROUND(E44*P44,2)</f>
        <v>0</v>
      </c>
      <c r="R44" s="157"/>
      <c r="S44" s="157" t="s">
        <v>120</v>
      </c>
      <c r="T44" s="157" t="s">
        <v>120</v>
      </c>
      <c r="U44" s="157">
        <v>9.57</v>
      </c>
      <c r="V44" s="157">
        <f>ROUND(E44*U44,2)</f>
        <v>9.57</v>
      </c>
      <c r="W44" s="157"/>
      <c r="X44" s="157" t="s">
        <v>121</v>
      </c>
      <c r="Y44" s="147"/>
      <c r="Z44" s="147"/>
      <c r="AA44" s="147"/>
      <c r="AB44" s="147"/>
      <c r="AC44" s="147"/>
      <c r="AD44" s="147"/>
      <c r="AE44" s="147"/>
      <c r="AF44" s="147"/>
      <c r="AG44" s="147" t="s">
        <v>122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54"/>
      <c r="B45" s="155"/>
      <c r="C45" s="186" t="s">
        <v>171</v>
      </c>
      <c r="D45" s="159"/>
      <c r="E45" s="160">
        <v>1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7"/>
      <c r="Z45" s="147"/>
      <c r="AA45" s="147"/>
      <c r="AB45" s="147"/>
      <c r="AC45" s="147"/>
      <c r="AD45" s="147"/>
      <c r="AE45" s="147"/>
      <c r="AF45" s="147"/>
      <c r="AG45" s="147" t="s">
        <v>126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2.5" outlineLevel="1" x14ac:dyDescent="0.2">
      <c r="A46" s="170">
        <v>13</v>
      </c>
      <c r="B46" s="171" t="s">
        <v>172</v>
      </c>
      <c r="C46" s="185" t="s">
        <v>173</v>
      </c>
      <c r="D46" s="172" t="s">
        <v>157</v>
      </c>
      <c r="E46" s="173">
        <v>373.68</v>
      </c>
      <c r="F46" s="174"/>
      <c r="G46" s="175">
        <f>ROUND(E46*F46,2)</f>
        <v>0</v>
      </c>
      <c r="H46" s="158"/>
      <c r="I46" s="157">
        <f>ROUND(E46*H46,2)</f>
        <v>0</v>
      </c>
      <c r="J46" s="158"/>
      <c r="K46" s="157">
        <f>ROUND(E46*J46,2)</f>
        <v>0</v>
      </c>
      <c r="L46" s="157">
        <v>15</v>
      </c>
      <c r="M46" s="157">
        <f>G46*(1+L46/100)</f>
        <v>0</v>
      </c>
      <c r="N46" s="157">
        <v>2.9139999999999999E-2</v>
      </c>
      <c r="O46" s="157">
        <f>ROUND(E46*N46,2)</f>
        <v>10.89</v>
      </c>
      <c r="P46" s="157">
        <v>0</v>
      </c>
      <c r="Q46" s="157">
        <f>ROUND(E46*P46,2)</f>
        <v>0</v>
      </c>
      <c r="R46" s="157"/>
      <c r="S46" s="157" t="s">
        <v>120</v>
      </c>
      <c r="T46" s="157" t="s">
        <v>120</v>
      </c>
      <c r="U46" s="157">
        <v>0.60924999999999996</v>
      </c>
      <c r="V46" s="157">
        <f>ROUND(E46*U46,2)</f>
        <v>227.66</v>
      </c>
      <c r="W46" s="157"/>
      <c r="X46" s="157" t="s">
        <v>121</v>
      </c>
      <c r="Y46" s="147"/>
      <c r="Z46" s="147"/>
      <c r="AA46" s="147"/>
      <c r="AB46" s="147"/>
      <c r="AC46" s="147"/>
      <c r="AD46" s="147"/>
      <c r="AE46" s="147"/>
      <c r="AF46" s="147"/>
      <c r="AG46" s="147" t="s">
        <v>122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54"/>
      <c r="B47" s="155"/>
      <c r="C47" s="261" t="s">
        <v>123</v>
      </c>
      <c r="D47" s="262"/>
      <c r="E47" s="262"/>
      <c r="F47" s="262"/>
      <c r="G47" s="262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7"/>
      <c r="Z47" s="147"/>
      <c r="AA47" s="147"/>
      <c r="AB47" s="147"/>
      <c r="AC47" s="147"/>
      <c r="AD47" s="147"/>
      <c r="AE47" s="147"/>
      <c r="AF47" s="147"/>
      <c r="AG47" s="147" t="s">
        <v>124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54"/>
      <c r="B48" s="155"/>
      <c r="C48" s="186" t="s">
        <v>174</v>
      </c>
      <c r="D48" s="159"/>
      <c r="E48" s="160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7"/>
      <c r="Z48" s="147"/>
      <c r="AA48" s="147"/>
      <c r="AB48" s="147"/>
      <c r="AC48" s="147"/>
      <c r="AD48" s="147"/>
      <c r="AE48" s="147"/>
      <c r="AF48" s="147"/>
      <c r="AG48" s="147" t="s">
        <v>126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54"/>
      <c r="B49" s="155"/>
      <c r="C49" s="186" t="s">
        <v>175</v>
      </c>
      <c r="D49" s="159"/>
      <c r="E49" s="160">
        <v>13.9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7"/>
      <c r="Z49" s="147"/>
      <c r="AA49" s="147"/>
      <c r="AB49" s="147"/>
      <c r="AC49" s="147"/>
      <c r="AD49" s="147"/>
      <c r="AE49" s="147"/>
      <c r="AF49" s="147"/>
      <c r="AG49" s="147" t="s">
        <v>126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54"/>
      <c r="B50" s="155"/>
      <c r="C50" s="186" t="s">
        <v>176</v>
      </c>
      <c r="D50" s="159"/>
      <c r="E50" s="160">
        <v>71.260000000000005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7"/>
      <c r="Z50" s="147"/>
      <c r="AA50" s="147"/>
      <c r="AB50" s="147"/>
      <c r="AC50" s="147"/>
      <c r="AD50" s="147"/>
      <c r="AE50" s="147"/>
      <c r="AF50" s="147"/>
      <c r="AG50" s="147" t="s">
        <v>126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54"/>
      <c r="B51" s="155"/>
      <c r="C51" s="186" t="s">
        <v>177</v>
      </c>
      <c r="D51" s="159"/>
      <c r="E51" s="160">
        <v>16.55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7"/>
      <c r="Z51" s="147"/>
      <c r="AA51" s="147"/>
      <c r="AB51" s="147"/>
      <c r="AC51" s="147"/>
      <c r="AD51" s="147"/>
      <c r="AE51" s="147"/>
      <c r="AF51" s="147"/>
      <c r="AG51" s="147" t="s">
        <v>126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54"/>
      <c r="B52" s="155"/>
      <c r="C52" s="186" t="s">
        <v>178</v>
      </c>
      <c r="D52" s="159"/>
      <c r="E52" s="160">
        <v>9.65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7"/>
      <c r="Z52" s="147"/>
      <c r="AA52" s="147"/>
      <c r="AB52" s="147"/>
      <c r="AC52" s="147"/>
      <c r="AD52" s="147"/>
      <c r="AE52" s="147"/>
      <c r="AF52" s="147"/>
      <c r="AG52" s="147" t="s">
        <v>126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54"/>
      <c r="B53" s="155"/>
      <c r="C53" s="186" t="s">
        <v>179</v>
      </c>
      <c r="D53" s="159"/>
      <c r="E53" s="160">
        <v>46.05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7"/>
      <c r="Z53" s="147"/>
      <c r="AA53" s="147"/>
      <c r="AB53" s="147"/>
      <c r="AC53" s="147"/>
      <c r="AD53" s="147"/>
      <c r="AE53" s="147"/>
      <c r="AF53" s="147"/>
      <c r="AG53" s="147" t="s">
        <v>126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54"/>
      <c r="B54" s="155"/>
      <c r="C54" s="186" t="s">
        <v>180</v>
      </c>
      <c r="D54" s="159"/>
      <c r="E54" s="160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7"/>
      <c r="Z54" s="147"/>
      <c r="AA54" s="147"/>
      <c r="AB54" s="147"/>
      <c r="AC54" s="147"/>
      <c r="AD54" s="147"/>
      <c r="AE54" s="147"/>
      <c r="AF54" s="147"/>
      <c r="AG54" s="147" t="s">
        <v>126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54"/>
      <c r="B55" s="155"/>
      <c r="C55" s="186" t="s">
        <v>181</v>
      </c>
      <c r="D55" s="159"/>
      <c r="E55" s="160">
        <v>6.67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7"/>
      <c r="Z55" s="147"/>
      <c r="AA55" s="147"/>
      <c r="AB55" s="147"/>
      <c r="AC55" s="147"/>
      <c r="AD55" s="147"/>
      <c r="AE55" s="147"/>
      <c r="AF55" s="147"/>
      <c r="AG55" s="147" t="s">
        <v>126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54"/>
      <c r="B56" s="155"/>
      <c r="C56" s="186" t="s">
        <v>182</v>
      </c>
      <c r="D56" s="159"/>
      <c r="E56" s="160">
        <v>8.8699999999999992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7"/>
      <c r="Z56" s="147"/>
      <c r="AA56" s="147"/>
      <c r="AB56" s="147"/>
      <c r="AC56" s="147"/>
      <c r="AD56" s="147"/>
      <c r="AE56" s="147"/>
      <c r="AF56" s="147"/>
      <c r="AG56" s="147" t="s">
        <v>126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54"/>
      <c r="B57" s="155"/>
      <c r="C57" s="186" t="s">
        <v>183</v>
      </c>
      <c r="D57" s="159"/>
      <c r="E57" s="160">
        <v>17.72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7"/>
      <c r="Z57" s="147"/>
      <c r="AA57" s="147"/>
      <c r="AB57" s="147"/>
      <c r="AC57" s="147"/>
      <c r="AD57" s="147"/>
      <c r="AE57" s="147"/>
      <c r="AF57" s="147"/>
      <c r="AG57" s="147" t="s">
        <v>126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54"/>
      <c r="B58" s="155"/>
      <c r="C58" s="186" t="s">
        <v>184</v>
      </c>
      <c r="D58" s="159"/>
      <c r="E58" s="160">
        <v>8.06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7"/>
      <c r="Z58" s="147"/>
      <c r="AA58" s="147"/>
      <c r="AB58" s="147"/>
      <c r="AC58" s="147"/>
      <c r="AD58" s="147"/>
      <c r="AE58" s="147"/>
      <c r="AF58" s="147"/>
      <c r="AG58" s="147" t="s">
        <v>126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54"/>
      <c r="B59" s="155"/>
      <c r="C59" s="186" t="s">
        <v>185</v>
      </c>
      <c r="D59" s="159"/>
      <c r="E59" s="160">
        <v>13.23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7"/>
      <c r="Z59" s="147"/>
      <c r="AA59" s="147"/>
      <c r="AB59" s="147"/>
      <c r="AC59" s="147"/>
      <c r="AD59" s="147"/>
      <c r="AE59" s="147"/>
      <c r="AF59" s="147"/>
      <c r="AG59" s="147" t="s">
        <v>126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54"/>
      <c r="B60" s="155"/>
      <c r="C60" s="186" t="s">
        <v>186</v>
      </c>
      <c r="D60" s="159"/>
      <c r="E60" s="160">
        <v>1.1599999999999999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7"/>
      <c r="Z60" s="147"/>
      <c r="AA60" s="147"/>
      <c r="AB60" s="147"/>
      <c r="AC60" s="147"/>
      <c r="AD60" s="147"/>
      <c r="AE60" s="147"/>
      <c r="AF60" s="147"/>
      <c r="AG60" s="147" t="s">
        <v>126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54"/>
      <c r="B61" s="155"/>
      <c r="C61" s="186" t="s">
        <v>187</v>
      </c>
      <c r="D61" s="159"/>
      <c r="E61" s="160">
        <v>1.1499999999999999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7"/>
      <c r="Z61" s="147"/>
      <c r="AA61" s="147"/>
      <c r="AB61" s="147"/>
      <c r="AC61" s="147"/>
      <c r="AD61" s="147"/>
      <c r="AE61" s="147"/>
      <c r="AF61" s="147"/>
      <c r="AG61" s="147" t="s">
        <v>126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54"/>
      <c r="B62" s="155"/>
      <c r="C62" s="186" t="s">
        <v>188</v>
      </c>
      <c r="D62" s="159"/>
      <c r="E62" s="160">
        <v>4.8499999999999996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7"/>
      <c r="Z62" s="147"/>
      <c r="AA62" s="147"/>
      <c r="AB62" s="147"/>
      <c r="AC62" s="147"/>
      <c r="AD62" s="147"/>
      <c r="AE62" s="147"/>
      <c r="AF62" s="147"/>
      <c r="AG62" s="147" t="s">
        <v>126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54"/>
      <c r="B63" s="155"/>
      <c r="C63" s="186" t="s">
        <v>189</v>
      </c>
      <c r="D63" s="159"/>
      <c r="E63" s="160">
        <v>8.14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7"/>
      <c r="Z63" s="147"/>
      <c r="AA63" s="147"/>
      <c r="AB63" s="147"/>
      <c r="AC63" s="147"/>
      <c r="AD63" s="147"/>
      <c r="AE63" s="147"/>
      <c r="AF63" s="147"/>
      <c r="AG63" s="147" t="s">
        <v>126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54"/>
      <c r="B64" s="155"/>
      <c r="C64" s="186" t="s">
        <v>190</v>
      </c>
      <c r="D64" s="159"/>
      <c r="E64" s="160">
        <v>15.53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7"/>
      <c r="Z64" s="147"/>
      <c r="AA64" s="147"/>
      <c r="AB64" s="147"/>
      <c r="AC64" s="147"/>
      <c r="AD64" s="147"/>
      <c r="AE64" s="147"/>
      <c r="AF64" s="147"/>
      <c r="AG64" s="147" t="s">
        <v>126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54"/>
      <c r="B65" s="155"/>
      <c r="C65" s="186" t="s">
        <v>191</v>
      </c>
      <c r="D65" s="159"/>
      <c r="E65" s="160">
        <v>13.53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7"/>
      <c r="Z65" s="147"/>
      <c r="AA65" s="147"/>
      <c r="AB65" s="147"/>
      <c r="AC65" s="147"/>
      <c r="AD65" s="147"/>
      <c r="AE65" s="147"/>
      <c r="AF65" s="147"/>
      <c r="AG65" s="147" t="s">
        <v>126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54"/>
      <c r="B66" s="155"/>
      <c r="C66" s="186" t="s">
        <v>192</v>
      </c>
      <c r="D66" s="159"/>
      <c r="E66" s="160">
        <v>4.71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7"/>
      <c r="Z66" s="147"/>
      <c r="AA66" s="147"/>
      <c r="AB66" s="147"/>
      <c r="AC66" s="147"/>
      <c r="AD66" s="147"/>
      <c r="AE66" s="147"/>
      <c r="AF66" s="147"/>
      <c r="AG66" s="147" t="s">
        <v>126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54"/>
      <c r="B67" s="155"/>
      <c r="C67" s="186" t="s">
        <v>193</v>
      </c>
      <c r="D67" s="159"/>
      <c r="E67" s="160">
        <v>5.35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7"/>
      <c r="Z67" s="147"/>
      <c r="AA67" s="147"/>
      <c r="AB67" s="147"/>
      <c r="AC67" s="147"/>
      <c r="AD67" s="147"/>
      <c r="AE67" s="147"/>
      <c r="AF67" s="147"/>
      <c r="AG67" s="147" t="s">
        <v>126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54"/>
      <c r="B68" s="155"/>
      <c r="C68" s="186" t="s">
        <v>194</v>
      </c>
      <c r="D68" s="159"/>
      <c r="E68" s="160">
        <v>14.07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7"/>
      <c r="Z68" s="147"/>
      <c r="AA68" s="147"/>
      <c r="AB68" s="147"/>
      <c r="AC68" s="147"/>
      <c r="AD68" s="147"/>
      <c r="AE68" s="147"/>
      <c r="AF68" s="147"/>
      <c r="AG68" s="147" t="s">
        <v>126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54"/>
      <c r="B69" s="155"/>
      <c r="C69" s="186" t="s">
        <v>195</v>
      </c>
      <c r="D69" s="159"/>
      <c r="E69" s="160">
        <v>6.27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7"/>
      <c r="Z69" s="147"/>
      <c r="AA69" s="147"/>
      <c r="AB69" s="147"/>
      <c r="AC69" s="147"/>
      <c r="AD69" s="147"/>
      <c r="AE69" s="147"/>
      <c r="AF69" s="147"/>
      <c r="AG69" s="147" t="s">
        <v>126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54"/>
      <c r="B70" s="155"/>
      <c r="C70" s="186" t="s">
        <v>196</v>
      </c>
      <c r="D70" s="159"/>
      <c r="E70" s="160">
        <v>31.37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7"/>
      <c r="Z70" s="147"/>
      <c r="AA70" s="147"/>
      <c r="AB70" s="147"/>
      <c r="AC70" s="147"/>
      <c r="AD70" s="147"/>
      <c r="AE70" s="147"/>
      <c r="AF70" s="147"/>
      <c r="AG70" s="147" t="s">
        <v>126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54"/>
      <c r="B71" s="155"/>
      <c r="C71" s="186" t="s">
        <v>197</v>
      </c>
      <c r="D71" s="159"/>
      <c r="E71" s="160">
        <v>27.3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7"/>
      <c r="Z71" s="147"/>
      <c r="AA71" s="147"/>
      <c r="AB71" s="147"/>
      <c r="AC71" s="147"/>
      <c r="AD71" s="147"/>
      <c r="AE71" s="147"/>
      <c r="AF71" s="147"/>
      <c r="AG71" s="147" t="s">
        <v>126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54"/>
      <c r="B72" s="155"/>
      <c r="C72" s="186" t="s">
        <v>198</v>
      </c>
      <c r="D72" s="159"/>
      <c r="E72" s="160">
        <v>28.29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7"/>
      <c r="Z72" s="147"/>
      <c r="AA72" s="147"/>
      <c r="AB72" s="147"/>
      <c r="AC72" s="147"/>
      <c r="AD72" s="147"/>
      <c r="AE72" s="147"/>
      <c r="AF72" s="147"/>
      <c r="AG72" s="147" t="s">
        <v>126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70">
        <v>14</v>
      </c>
      <c r="B73" s="171" t="s">
        <v>199</v>
      </c>
      <c r="C73" s="185" t="s">
        <v>200</v>
      </c>
      <c r="D73" s="172" t="s">
        <v>157</v>
      </c>
      <c r="E73" s="173">
        <v>165</v>
      </c>
      <c r="F73" s="174"/>
      <c r="G73" s="175">
        <f>ROUND(E73*F73,2)</f>
        <v>0</v>
      </c>
      <c r="H73" s="158"/>
      <c r="I73" s="157">
        <f>ROUND(E73*H73,2)</f>
        <v>0</v>
      </c>
      <c r="J73" s="158"/>
      <c r="K73" s="157">
        <f>ROUND(E73*J73,2)</f>
        <v>0</v>
      </c>
      <c r="L73" s="157">
        <v>15</v>
      </c>
      <c r="M73" s="157">
        <f>G73*(1+L73/100)</f>
        <v>0</v>
      </c>
      <c r="N73" s="157">
        <v>4.4490000000000002E-2</v>
      </c>
      <c r="O73" s="157">
        <f>ROUND(E73*N73,2)</f>
        <v>7.34</v>
      </c>
      <c r="P73" s="157">
        <v>0</v>
      </c>
      <c r="Q73" s="157">
        <f>ROUND(E73*P73,2)</f>
        <v>0</v>
      </c>
      <c r="R73" s="157"/>
      <c r="S73" s="157" t="s">
        <v>120</v>
      </c>
      <c r="T73" s="157" t="s">
        <v>120</v>
      </c>
      <c r="U73" s="157">
        <v>0.73099999999999998</v>
      </c>
      <c r="V73" s="157">
        <f>ROUND(E73*U73,2)</f>
        <v>120.62</v>
      </c>
      <c r="W73" s="157"/>
      <c r="X73" s="157" t="s">
        <v>121</v>
      </c>
      <c r="Y73" s="147"/>
      <c r="Z73" s="147"/>
      <c r="AA73" s="147"/>
      <c r="AB73" s="147"/>
      <c r="AC73" s="147"/>
      <c r="AD73" s="147"/>
      <c r="AE73" s="147"/>
      <c r="AF73" s="147"/>
      <c r="AG73" s="147" t="s">
        <v>122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54"/>
      <c r="B74" s="155"/>
      <c r="C74" s="186" t="s">
        <v>167</v>
      </c>
      <c r="D74" s="159"/>
      <c r="E74" s="160">
        <v>165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7"/>
      <c r="Z74" s="147"/>
      <c r="AA74" s="147"/>
      <c r="AB74" s="147"/>
      <c r="AC74" s="147"/>
      <c r="AD74" s="147"/>
      <c r="AE74" s="147"/>
      <c r="AF74" s="147"/>
      <c r="AG74" s="147" t="s">
        <v>126</v>
      </c>
      <c r="AH74" s="147">
        <v>5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ht="22.5" outlineLevel="1" x14ac:dyDescent="0.2">
      <c r="A75" s="176">
        <v>15</v>
      </c>
      <c r="B75" s="177" t="s">
        <v>201</v>
      </c>
      <c r="C75" s="187" t="s">
        <v>472</v>
      </c>
      <c r="D75" s="178" t="s">
        <v>202</v>
      </c>
      <c r="E75" s="179">
        <v>50</v>
      </c>
      <c r="F75" s="180"/>
      <c r="G75" s="181">
        <f>ROUND(E75*F75,2)</f>
        <v>0</v>
      </c>
      <c r="H75" s="158"/>
      <c r="I75" s="157">
        <f>ROUND(E75*H75,2)</f>
        <v>0</v>
      </c>
      <c r="J75" s="158"/>
      <c r="K75" s="157">
        <f>ROUND(E75*J75,2)</f>
        <v>0</v>
      </c>
      <c r="L75" s="157">
        <v>15</v>
      </c>
      <c r="M75" s="157">
        <f>G75*(1+L75/100)</f>
        <v>0</v>
      </c>
      <c r="N75" s="157">
        <v>0</v>
      </c>
      <c r="O75" s="157">
        <f>ROUND(E75*N75,2)</f>
        <v>0</v>
      </c>
      <c r="P75" s="157">
        <v>0</v>
      </c>
      <c r="Q75" s="157">
        <f>ROUND(E75*P75,2)</f>
        <v>0</v>
      </c>
      <c r="R75" s="157"/>
      <c r="S75" s="157" t="s">
        <v>120</v>
      </c>
      <c r="T75" s="157" t="s">
        <v>139</v>
      </c>
      <c r="U75" s="157">
        <v>1</v>
      </c>
      <c r="V75" s="157">
        <f>ROUND(E75*U75,2)</f>
        <v>50</v>
      </c>
      <c r="W75" s="157"/>
      <c r="X75" s="157" t="s">
        <v>121</v>
      </c>
      <c r="Y75" s="147"/>
      <c r="Z75" s="147"/>
      <c r="AA75" s="147"/>
      <c r="AB75" s="147"/>
      <c r="AC75" s="147"/>
      <c r="AD75" s="147"/>
      <c r="AE75" s="147"/>
      <c r="AF75" s="147"/>
      <c r="AG75" s="147" t="s">
        <v>122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70">
        <v>16</v>
      </c>
      <c r="B76" s="171" t="s">
        <v>203</v>
      </c>
      <c r="C76" s="185" t="s">
        <v>204</v>
      </c>
      <c r="D76" s="172" t="s">
        <v>157</v>
      </c>
      <c r="E76" s="173">
        <v>1633.2737500000001</v>
      </c>
      <c r="F76" s="174"/>
      <c r="G76" s="175">
        <f>ROUND(E76*F76,2)</f>
        <v>0</v>
      </c>
      <c r="H76" s="158"/>
      <c r="I76" s="157">
        <f>ROUND(E76*H76,2)</f>
        <v>0</v>
      </c>
      <c r="J76" s="158"/>
      <c r="K76" s="157">
        <f>ROUND(E76*J76,2)</f>
        <v>0</v>
      </c>
      <c r="L76" s="157">
        <v>15</v>
      </c>
      <c r="M76" s="157">
        <f>G76*(1+L76/100)</f>
        <v>0</v>
      </c>
      <c r="N76" s="157">
        <v>3.0000000000000001E-5</v>
      </c>
      <c r="O76" s="157">
        <f>ROUND(E76*N76,2)</f>
        <v>0.05</v>
      </c>
      <c r="P76" s="157">
        <v>0</v>
      </c>
      <c r="Q76" s="157">
        <f>ROUND(E76*P76,2)</f>
        <v>0</v>
      </c>
      <c r="R76" s="157"/>
      <c r="S76" s="157" t="s">
        <v>120</v>
      </c>
      <c r="T76" s="157" t="s">
        <v>120</v>
      </c>
      <c r="U76" s="157">
        <v>9.5000000000000001E-2</v>
      </c>
      <c r="V76" s="157">
        <f>ROUND(E76*U76,2)</f>
        <v>155.16</v>
      </c>
      <c r="W76" s="157"/>
      <c r="X76" s="157" t="s">
        <v>121</v>
      </c>
      <c r="Y76" s="147"/>
      <c r="Z76" s="147"/>
      <c r="AA76" s="147"/>
      <c r="AB76" s="147"/>
      <c r="AC76" s="147"/>
      <c r="AD76" s="147"/>
      <c r="AE76" s="147"/>
      <c r="AF76" s="147"/>
      <c r="AG76" s="147" t="s">
        <v>122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54"/>
      <c r="B77" s="155"/>
      <c r="C77" s="186" t="s">
        <v>205</v>
      </c>
      <c r="D77" s="159"/>
      <c r="E77" s="160">
        <v>733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7"/>
      <c r="Z77" s="147"/>
      <c r="AA77" s="147"/>
      <c r="AB77" s="147"/>
      <c r="AC77" s="147"/>
      <c r="AD77" s="147"/>
      <c r="AE77" s="147"/>
      <c r="AF77" s="147"/>
      <c r="AG77" s="147" t="s">
        <v>126</v>
      </c>
      <c r="AH77" s="147">
        <v>5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54"/>
      <c r="B78" s="155"/>
      <c r="C78" s="186" t="s">
        <v>206</v>
      </c>
      <c r="D78" s="159"/>
      <c r="E78" s="160">
        <v>361.59375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7"/>
      <c r="Z78" s="147"/>
      <c r="AA78" s="147"/>
      <c r="AB78" s="147"/>
      <c r="AC78" s="147"/>
      <c r="AD78" s="147"/>
      <c r="AE78" s="147"/>
      <c r="AF78" s="147"/>
      <c r="AG78" s="147" t="s">
        <v>126</v>
      </c>
      <c r="AH78" s="147">
        <v>5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54"/>
      <c r="B79" s="155"/>
      <c r="C79" s="186" t="s">
        <v>207</v>
      </c>
      <c r="D79" s="159"/>
      <c r="E79" s="160">
        <v>165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7"/>
      <c r="Z79" s="147"/>
      <c r="AA79" s="147"/>
      <c r="AB79" s="147"/>
      <c r="AC79" s="147"/>
      <c r="AD79" s="147"/>
      <c r="AE79" s="147"/>
      <c r="AF79" s="147"/>
      <c r="AG79" s="147" t="s">
        <v>126</v>
      </c>
      <c r="AH79" s="147">
        <v>5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54"/>
      <c r="B80" s="155"/>
      <c r="C80" s="186" t="s">
        <v>208</v>
      </c>
      <c r="D80" s="159"/>
      <c r="E80" s="160">
        <v>373.68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7"/>
      <c r="Z80" s="147"/>
      <c r="AA80" s="147"/>
      <c r="AB80" s="147"/>
      <c r="AC80" s="147"/>
      <c r="AD80" s="147"/>
      <c r="AE80" s="147"/>
      <c r="AF80" s="147"/>
      <c r="AG80" s="147" t="s">
        <v>126</v>
      </c>
      <c r="AH80" s="147">
        <v>5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76">
        <v>17</v>
      </c>
      <c r="B81" s="177" t="s">
        <v>209</v>
      </c>
      <c r="C81" s="187" t="s">
        <v>210</v>
      </c>
      <c r="D81" s="178" t="s">
        <v>157</v>
      </c>
      <c r="E81" s="179">
        <v>30</v>
      </c>
      <c r="F81" s="180"/>
      <c r="G81" s="181">
        <f>ROUND(E81*F81,2)</f>
        <v>0</v>
      </c>
      <c r="H81" s="158"/>
      <c r="I81" s="157">
        <f>ROUND(E81*H81,2)</f>
        <v>0</v>
      </c>
      <c r="J81" s="158"/>
      <c r="K81" s="157">
        <f>ROUND(E81*J81,2)</f>
        <v>0</v>
      </c>
      <c r="L81" s="157">
        <v>15</v>
      </c>
      <c r="M81" s="157">
        <f>G81*(1+L81/100)</f>
        <v>0</v>
      </c>
      <c r="N81" s="157">
        <v>0.47438000000000002</v>
      </c>
      <c r="O81" s="157">
        <f>ROUND(E81*N81,2)</f>
        <v>14.23</v>
      </c>
      <c r="P81" s="157">
        <v>0</v>
      </c>
      <c r="Q81" s="157">
        <f>ROUND(E81*P81,2)</f>
        <v>0</v>
      </c>
      <c r="R81" s="157"/>
      <c r="S81" s="157" t="s">
        <v>138</v>
      </c>
      <c r="T81" s="157" t="s">
        <v>139</v>
      </c>
      <c r="U81" s="157">
        <v>0.91200000000000003</v>
      </c>
      <c r="V81" s="157">
        <f>ROUND(E81*U81,2)</f>
        <v>27.36</v>
      </c>
      <c r="W81" s="157"/>
      <c r="X81" s="157" t="s">
        <v>121</v>
      </c>
      <c r="Y81" s="147"/>
      <c r="Z81" s="147"/>
      <c r="AA81" s="147"/>
      <c r="AB81" s="147"/>
      <c r="AC81" s="147"/>
      <c r="AD81" s="147"/>
      <c r="AE81" s="147"/>
      <c r="AF81" s="147"/>
      <c r="AG81" s="147" t="s">
        <v>122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ht="22.5" outlineLevel="1" x14ac:dyDescent="0.2">
      <c r="A82" s="176">
        <v>18</v>
      </c>
      <c r="B82" s="177" t="s">
        <v>211</v>
      </c>
      <c r="C82" s="187" t="s">
        <v>212</v>
      </c>
      <c r="D82" s="178" t="s">
        <v>157</v>
      </c>
      <c r="E82" s="179">
        <v>30</v>
      </c>
      <c r="F82" s="180"/>
      <c r="G82" s="181">
        <f>ROUND(E82*F82,2)</f>
        <v>0</v>
      </c>
      <c r="H82" s="158"/>
      <c r="I82" s="157">
        <f>ROUND(E82*H82,2)</f>
        <v>0</v>
      </c>
      <c r="J82" s="158"/>
      <c r="K82" s="157">
        <f>ROUND(E82*J82,2)</f>
        <v>0</v>
      </c>
      <c r="L82" s="157">
        <v>15</v>
      </c>
      <c r="M82" s="157">
        <f>G82*(1+L82/100)</f>
        <v>0</v>
      </c>
      <c r="N82" s="157">
        <v>7.7600000000000004E-3</v>
      </c>
      <c r="O82" s="157">
        <f>ROUND(E82*N82,2)</f>
        <v>0.23</v>
      </c>
      <c r="P82" s="157">
        <v>0</v>
      </c>
      <c r="Q82" s="157">
        <f>ROUND(E82*P82,2)</f>
        <v>0</v>
      </c>
      <c r="R82" s="157"/>
      <c r="S82" s="157" t="s">
        <v>138</v>
      </c>
      <c r="T82" s="157" t="s">
        <v>120</v>
      </c>
      <c r="U82" s="157">
        <v>1.1000000000000001</v>
      </c>
      <c r="V82" s="157">
        <f>ROUND(E82*U82,2)</f>
        <v>33</v>
      </c>
      <c r="W82" s="157"/>
      <c r="X82" s="157" t="s">
        <v>121</v>
      </c>
      <c r="Y82" s="147"/>
      <c r="Z82" s="147"/>
      <c r="AA82" s="147"/>
      <c r="AB82" s="147"/>
      <c r="AC82" s="147"/>
      <c r="AD82" s="147"/>
      <c r="AE82" s="147"/>
      <c r="AF82" s="147"/>
      <c r="AG82" s="147" t="s">
        <v>140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70">
        <v>19</v>
      </c>
      <c r="B83" s="171" t="s">
        <v>213</v>
      </c>
      <c r="C83" s="185" t="s">
        <v>214</v>
      </c>
      <c r="D83" s="172" t="s">
        <v>157</v>
      </c>
      <c r="E83" s="173">
        <v>141.75</v>
      </c>
      <c r="F83" s="174"/>
      <c r="G83" s="175">
        <f>ROUND(E83*F83,2)</f>
        <v>0</v>
      </c>
      <c r="H83" s="158"/>
      <c r="I83" s="157">
        <f>ROUND(E83*H83,2)</f>
        <v>0</v>
      </c>
      <c r="J83" s="158"/>
      <c r="K83" s="157">
        <f>ROUND(E83*J83,2)</f>
        <v>0</v>
      </c>
      <c r="L83" s="157">
        <v>15</v>
      </c>
      <c r="M83" s="157">
        <f>G83*(1+L83/100)</f>
        <v>0</v>
      </c>
      <c r="N83" s="157">
        <v>0</v>
      </c>
      <c r="O83" s="157">
        <f>ROUND(E83*N83,2)</f>
        <v>0</v>
      </c>
      <c r="P83" s="157">
        <v>0</v>
      </c>
      <c r="Q83" s="157">
        <f>ROUND(E83*P83,2)</f>
        <v>0</v>
      </c>
      <c r="R83" s="157"/>
      <c r="S83" s="157" t="s">
        <v>138</v>
      </c>
      <c r="T83" s="157" t="s">
        <v>139</v>
      </c>
      <c r="U83" s="157">
        <v>0</v>
      </c>
      <c r="V83" s="157">
        <f>ROUND(E83*U83,2)</f>
        <v>0</v>
      </c>
      <c r="W83" s="157"/>
      <c r="X83" s="157" t="s">
        <v>121</v>
      </c>
      <c r="Y83" s="147"/>
      <c r="Z83" s="147"/>
      <c r="AA83" s="147"/>
      <c r="AB83" s="147"/>
      <c r="AC83" s="147"/>
      <c r="AD83" s="147"/>
      <c r="AE83" s="147"/>
      <c r="AF83" s="147"/>
      <c r="AG83" s="147" t="s">
        <v>122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54"/>
      <c r="B84" s="155"/>
      <c r="C84" s="186" t="s">
        <v>215</v>
      </c>
      <c r="D84" s="159"/>
      <c r="E84" s="160">
        <v>135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7"/>
      <c r="Z84" s="147"/>
      <c r="AA84" s="147"/>
      <c r="AB84" s="147"/>
      <c r="AC84" s="147"/>
      <c r="AD84" s="147"/>
      <c r="AE84" s="147"/>
      <c r="AF84" s="147"/>
      <c r="AG84" s="147" t="s">
        <v>126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54"/>
      <c r="B85" s="155"/>
      <c r="C85" s="188" t="s">
        <v>216</v>
      </c>
      <c r="D85" s="161"/>
      <c r="E85" s="162">
        <v>6.75</v>
      </c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7"/>
      <c r="Z85" s="147"/>
      <c r="AA85" s="147"/>
      <c r="AB85" s="147"/>
      <c r="AC85" s="147"/>
      <c r="AD85" s="147"/>
      <c r="AE85" s="147"/>
      <c r="AF85" s="147"/>
      <c r="AG85" s="147" t="s">
        <v>126</v>
      </c>
      <c r="AH85" s="147">
        <v>4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70">
        <v>20</v>
      </c>
      <c r="B86" s="171" t="s">
        <v>217</v>
      </c>
      <c r="C86" s="185" t="s">
        <v>218</v>
      </c>
      <c r="D86" s="172" t="s">
        <v>157</v>
      </c>
      <c r="E86" s="173">
        <v>141.75</v>
      </c>
      <c r="F86" s="174"/>
      <c r="G86" s="175">
        <f>ROUND(E86*F86,2)</f>
        <v>0</v>
      </c>
      <c r="H86" s="158"/>
      <c r="I86" s="157">
        <f>ROUND(E86*H86,2)</f>
        <v>0</v>
      </c>
      <c r="J86" s="158"/>
      <c r="K86" s="157">
        <f>ROUND(E86*J86,2)</f>
        <v>0</v>
      </c>
      <c r="L86" s="157">
        <v>15</v>
      </c>
      <c r="M86" s="157">
        <f>G86*(1+L86/100)</f>
        <v>0</v>
      </c>
      <c r="N86" s="157">
        <v>2.3999999999999998E-3</v>
      </c>
      <c r="O86" s="157">
        <f>ROUND(E86*N86,2)</f>
        <v>0.34</v>
      </c>
      <c r="P86" s="157">
        <v>0</v>
      </c>
      <c r="Q86" s="157">
        <f>ROUND(E86*P86,2)</f>
        <v>0</v>
      </c>
      <c r="R86" s="157"/>
      <c r="S86" s="157" t="s">
        <v>138</v>
      </c>
      <c r="T86" s="157" t="s">
        <v>139</v>
      </c>
      <c r="U86" s="157">
        <v>0</v>
      </c>
      <c r="V86" s="157">
        <f>ROUND(E86*U86,2)</f>
        <v>0</v>
      </c>
      <c r="W86" s="157"/>
      <c r="X86" s="157" t="s">
        <v>121</v>
      </c>
      <c r="Y86" s="147"/>
      <c r="Z86" s="147"/>
      <c r="AA86" s="147"/>
      <c r="AB86" s="147"/>
      <c r="AC86" s="147"/>
      <c r="AD86" s="147"/>
      <c r="AE86" s="147"/>
      <c r="AF86" s="147"/>
      <c r="AG86" s="147" t="s">
        <v>140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54"/>
      <c r="B87" s="155"/>
      <c r="C87" s="186" t="s">
        <v>219</v>
      </c>
      <c r="D87" s="159"/>
      <c r="E87" s="160">
        <v>141.75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7"/>
      <c r="Z87" s="147"/>
      <c r="AA87" s="147"/>
      <c r="AB87" s="147"/>
      <c r="AC87" s="147"/>
      <c r="AD87" s="147"/>
      <c r="AE87" s="147"/>
      <c r="AF87" s="147"/>
      <c r="AG87" s="147" t="s">
        <v>126</v>
      </c>
      <c r="AH87" s="147">
        <v>5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ht="22.5" outlineLevel="1" x14ac:dyDescent="0.2">
      <c r="A88" s="170">
        <v>21</v>
      </c>
      <c r="B88" s="171" t="s">
        <v>220</v>
      </c>
      <c r="C88" s="185" t="s">
        <v>221</v>
      </c>
      <c r="D88" s="172" t="s">
        <v>157</v>
      </c>
      <c r="E88" s="173">
        <v>733</v>
      </c>
      <c r="F88" s="174"/>
      <c r="G88" s="175">
        <f>ROUND(E88*F88,2)</f>
        <v>0</v>
      </c>
      <c r="H88" s="158"/>
      <c r="I88" s="157">
        <f>ROUND(E88*H88,2)</f>
        <v>0</v>
      </c>
      <c r="J88" s="158"/>
      <c r="K88" s="157">
        <f>ROUND(E88*J88,2)</f>
        <v>0</v>
      </c>
      <c r="L88" s="157">
        <v>15</v>
      </c>
      <c r="M88" s="157">
        <f>G88*(1+L88/100)</f>
        <v>0</v>
      </c>
      <c r="N88" s="157">
        <v>2.606E-2</v>
      </c>
      <c r="O88" s="157">
        <f>ROUND(E88*N88,2)</f>
        <v>19.100000000000001</v>
      </c>
      <c r="P88" s="157">
        <v>0</v>
      </c>
      <c r="Q88" s="157">
        <f>ROUND(E88*P88,2)</f>
        <v>0</v>
      </c>
      <c r="R88" s="157"/>
      <c r="S88" s="157" t="s">
        <v>138</v>
      </c>
      <c r="T88" s="157" t="s">
        <v>120</v>
      </c>
      <c r="U88" s="157">
        <v>0.58225000000000005</v>
      </c>
      <c r="V88" s="157">
        <f>ROUND(E88*U88,2)</f>
        <v>426.79</v>
      </c>
      <c r="W88" s="157"/>
      <c r="X88" s="157" t="s">
        <v>121</v>
      </c>
      <c r="Y88" s="147"/>
      <c r="Z88" s="147"/>
      <c r="AA88" s="147"/>
      <c r="AB88" s="147"/>
      <c r="AC88" s="147"/>
      <c r="AD88" s="147"/>
      <c r="AE88" s="147"/>
      <c r="AF88" s="147"/>
      <c r="AG88" s="147" t="s">
        <v>122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54"/>
      <c r="B89" s="155"/>
      <c r="C89" s="261" t="s">
        <v>123</v>
      </c>
      <c r="D89" s="262"/>
      <c r="E89" s="262"/>
      <c r="F89" s="262"/>
      <c r="G89" s="262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7"/>
      <c r="Z89" s="147"/>
      <c r="AA89" s="147"/>
      <c r="AB89" s="147"/>
      <c r="AC89" s="147"/>
      <c r="AD89" s="147"/>
      <c r="AE89" s="147"/>
      <c r="AF89" s="147"/>
      <c r="AG89" s="147" t="s">
        <v>124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54"/>
      <c r="B90" s="155"/>
      <c r="C90" s="186" t="s">
        <v>222</v>
      </c>
      <c r="D90" s="159"/>
      <c r="E90" s="160">
        <v>264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7"/>
      <c r="Z90" s="147"/>
      <c r="AA90" s="147"/>
      <c r="AB90" s="147"/>
      <c r="AC90" s="147"/>
      <c r="AD90" s="147"/>
      <c r="AE90" s="147"/>
      <c r="AF90" s="147"/>
      <c r="AG90" s="147" t="s">
        <v>126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54"/>
      <c r="B91" s="155"/>
      <c r="C91" s="186" t="s">
        <v>223</v>
      </c>
      <c r="D91" s="159"/>
      <c r="E91" s="160">
        <v>324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7"/>
      <c r="Z91" s="147"/>
      <c r="AA91" s="147"/>
      <c r="AB91" s="147"/>
      <c r="AC91" s="147"/>
      <c r="AD91" s="147"/>
      <c r="AE91" s="147"/>
      <c r="AF91" s="147"/>
      <c r="AG91" s="147" t="s">
        <v>126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54"/>
      <c r="B92" s="155"/>
      <c r="C92" s="186" t="s">
        <v>224</v>
      </c>
      <c r="D92" s="159"/>
      <c r="E92" s="160">
        <v>125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7"/>
      <c r="Z92" s="147"/>
      <c r="AA92" s="147"/>
      <c r="AB92" s="147"/>
      <c r="AC92" s="147"/>
      <c r="AD92" s="147"/>
      <c r="AE92" s="147"/>
      <c r="AF92" s="147"/>
      <c r="AG92" s="147" t="s">
        <v>126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54"/>
      <c r="B93" s="155"/>
      <c r="C93" s="186" t="s">
        <v>225</v>
      </c>
      <c r="D93" s="159"/>
      <c r="E93" s="160">
        <v>20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7"/>
      <c r="Z93" s="147"/>
      <c r="AA93" s="147"/>
      <c r="AB93" s="147"/>
      <c r="AC93" s="147"/>
      <c r="AD93" s="147"/>
      <c r="AE93" s="147"/>
      <c r="AF93" s="147"/>
      <c r="AG93" s="147" t="s">
        <v>126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70">
        <v>22</v>
      </c>
      <c r="B94" s="171" t="s">
        <v>226</v>
      </c>
      <c r="C94" s="185" t="s">
        <v>227</v>
      </c>
      <c r="D94" s="172" t="s">
        <v>228</v>
      </c>
      <c r="E94" s="173">
        <v>120</v>
      </c>
      <c r="F94" s="174"/>
      <c r="G94" s="175">
        <f>ROUND(E94*F94,2)</f>
        <v>0</v>
      </c>
      <c r="H94" s="158"/>
      <c r="I94" s="157">
        <f>ROUND(E94*H94,2)</f>
        <v>0</v>
      </c>
      <c r="J94" s="158"/>
      <c r="K94" s="157">
        <f>ROUND(E94*J94,2)</f>
        <v>0</v>
      </c>
      <c r="L94" s="157">
        <v>15</v>
      </c>
      <c r="M94" s="157">
        <f>G94*(1+L94/100)</f>
        <v>0</v>
      </c>
      <c r="N94" s="157">
        <v>0</v>
      </c>
      <c r="O94" s="157">
        <f>ROUND(E94*N94,2)</f>
        <v>0</v>
      </c>
      <c r="P94" s="157">
        <v>0</v>
      </c>
      <c r="Q94" s="157">
        <f>ROUND(E94*P94,2)</f>
        <v>0</v>
      </c>
      <c r="R94" s="157"/>
      <c r="S94" s="157" t="s">
        <v>138</v>
      </c>
      <c r="T94" s="157" t="s">
        <v>120</v>
      </c>
      <c r="U94" s="157">
        <v>0.19400000000000001</v>
      </c>
      <c r="V94" s="157">
        <f>ROUND(E94*U94,2)</f>
        <v>23.28</v>
      </c>
      <c r="W94" s="157"/>
      <c r="X94" s="157" t="s">
        <v>121</v>
      </c>
      <c r="Y94" s="147"/>
      <c r="Z94" s="147"/>
      <c r="AA94" s="147"/>
      <c r="AB94" s="147"/>
      <c r="AC94" s="147"/>
      <c r="AD94" s="147"/>
      <c r="AE94" s="147"/>
      <c r="AF94" s="147"/>
      <c r="AG94" s="147" t="s">
        <v>140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54"/>
      <c r="B95" s="155"/>
      <c r="C95" s="186" t="s">
        <v>229</v>
      </c>
      <c r="D95" s="159"/>
      <c r="E95" s="160">
        <v>120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7"/>
      <c r="Z95" s="147"/>
      <c r="AA95" s="147"/>
      <c r="AB95" s="147"/>
      <c r="AC95" s="147"/>
      <c r="AD95" s="147"/>
      <c r="AE95" s="147"/>
      <c r="AF95" s="147"/>
      <c r="AG95" s="147" t="s">
        <v>126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76">
        <v>23</v>
      </c>
      <c r="B96" s="177" t="s">
        <v>230</v>
      </c>
      <c r="C96" s="187" t="s">
        <v>231</v>
      </c>
      <c r="D96" s="178" t="s">
        <v>232</v>
      </c>
      <c r="E96" s="179">
        <v>1</v>
      </c>
      <c r="F96" s="180"/>
      <c r="G96" s="181">
        <f>ROUND(E96*F96,2)</f>
        <v>0</v>
      </c>
      <c r="H96" s="158"/>
      <c r="I96" s="157">
        <f>ROUND(E96*H96,2)</f>
        <v>0</v>
      </c>
      <c r="J96" s="158"/>
      <c r="K96" s="157">
        <f>ROUND(E96*J96,2)</f>
        <v>0</v>
      </c>
      <c r="L96" s="157">
        <v>15</v>
      </c>
      <c r="M96" s="157">
        <f>G96*(1+L96/100)</f>
        <v>0</v>
      </c>
      <c r="N96" s="157">
        <v>0</v>
      </c>
      <c r="O96" s="157">
        <f>ROUND(E96*N96,2)</f>
        <v>0</v>
      </c>
      <c r="P96" s="157">
        <v>0</v>
      </c>
      <c r="Q96" s="157">
        <f>ROUND(E96*P96,2)</f>
        <v>0</v>
      </c>
      <c r="R96" s="157"/>
      <c r="S96" s="157" t="s">
        <v>138</v>
      </c>
      <c r="T96" s="157" t="s">
        <v>139</v>
      </c>
      <c r="U96" s="157">
        <v>0</v>
      </c>
      <c r="V96" s="157">
        <f>ROUND(E96*U96,2)</f>
        <v>0</v>
      </c>
      <c r="W96" s="157"/>
      <c r="X96" s="157" t="s">
        <v>233</v>
      </c>
      <c r="Y96" s="147"/>
      <c r="Z96" s="147"/>
      <c r="AA96" s="147"/>
      <c r="AB96" s="147"/>
      <c r="AC96" s="147"/>
      <c r="AD96" s="147"/>
      <c r="AE96" s="147"/>
      <c r="AF96" s="147"/>
      <c r="AG96" s="147" t="s">
        <v>234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x14ac:dyDescent="0.2">
      <c r="A97" s="164" t="s">
        <v>115</v>
      </c>
      <c r="B97" s="165" t="s">
        <v>61</v>
      </c>
      <c r="C97" s="184" t="s">
        <v>62</v>
      </c>
      <c r="D97" s="166"/>
      <c r="E97" s="167"/>
      <c r="F97" s="168"/>
      <c r="G97" s="169">
        <f>SUMIF(AG98:AG115,"&lt;&gt;NOR",G98:G115)</f>
        <v>0</v>
      </c>
      <c r="H97" s="163"/>
      <c r="I97" s="163">
        <f>SUM(I98:I115)</f>
        <v>0</v>
      </c>
      <c r="J97" s="163"/>
      <c r="K97" s="163">
        <f>SUM(K98:K115)</f>
        <v>0</v>
      </c>
      <c r="L97" s="163"/>
      <c r="M97" s="163">
        <f>SUM(M98:M115)</f>
        <v>0</v>
      </c>
      <c r="N97" s="163"/>
      <c r="O97" s="163">
        <f>SUM(O98:O115)</f>
        <v>29.250000000000007</v>
      </c>
      <c r="P97" s="163"/>
      <c r="Q97" s="163">
        <f>SUM(Q98:Q115)</f>
        <v>0</v>
      </c>
      <c r="R97" s="163"/>
      <c r="S97" s="163"/>
      <c r="T97" s="163"/>
      <c r="U97" s="163"/>
      <c r="V97" s="163">
        <f>SUM(V98:V115)</f>
        <v>665.69</v>
      </c>
      <c r="W97" s="163"/>
      <c r="X97" s="163"/>
      <c r="AG97" t="s">
        <v>116</v>
      </c>
    </row>
    <row r="98" spans="1:60" outlineLevel="1" x14ac:dyDescent="0.2">
      <c r="A98" s="170">
        <v>24</v>
      </c>
      <c r="B98" s="171" t="s">
        <v>235</v>
      </c>
      <c r="C98" s="185" t="s">
        <v>236</v>
      </c>
      <c r="D98" s="172" t="s">
        <v>157</v>
      </c>
      <c r="E98" s="173">
        <v>30</v>
      </c>
      <c r="F98" s="174"/>
      <c r="G98" s="175">
        <f>ROUND(E98*F98,2)</f>
        <v>0</v>
      </c>
      <c r="H98" s="158"/>
      <c r="I98" s="157">
        <f>ROUND(E98*H98,2)</f>
        <v>0</v>
      </c>
      <c r="J98" s="158"/>
      <c r="K98" s="157">
        <f>ROUND(E98*J98,2)</f>
        <v>0</v>
      </c>
      <c r="L98" s="157">
        <v>15</v>
      </c>
      <c r="M98" s="157">
        <f>G98*(1+L98/100)</f>
        <v>0</v>
      </c>
      <c r="N98" s="157">
        <v>0.27105000000000001</v>
      </c>
      <c r="O98" s="157">
        <f>ROUND(E98*N98,2)</f>
        <v>8.1300000000000008</v>
      </c>
      <c r="P98" s="157">
        <v>0</v>
      </c>
      <c r="Q98" s="157">
        <f>ROUND(E98*P98,2)</f>
        <v>0</v>
      </c>
      <c r="R98" s="157"/>
      <c r="S98" s="157" t="s">
        <v>120</v>
      </c>
      <c r="T98" s="157" t="s">
        <v>120</v>
      </c>
      <c r="U98" s="157">
        <v>1.22</v>
      </c>
      <c r="V98" s="157">
        <f>ROUND(E98*U98,2)</f>
        <v>36.6</v>
      </c>
      <c r="W98" s="157"/>
      <c r="X98" s="157" t="s">
        <v>121</v>
      </c>
      <c r="Y98" s="147"/>
      <c r="Z98" s="147"/>
      <c r="AA98" s="147"/>
      <c r="AB98" s="147"/>
      <c r="AC98" s="147"/>
      <c r="AD98" s="147"/>
      <c r="AE98" s="147"/>
      <c r="AF98" s="147"/>
      <c r="AG98" s="147" t="s">
        <v>122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54"/>
      <c r="B99" s="155"/>
      <c r="C99" s="186" t="s">
        <v>237</v>
      </c>
      <c r="D99" s="159"/>
      <c r="E99" s="160">
        <v>30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7"/>
      <c r="Z99" s="147"/>
      <c r="AA99" s="147"/>
      <c r="AB99" s="147"/>
      <c r="AC99" s="147"/>
      <c r="AD99" s="147"/>
      <c r="AE99" s="147"/>
      <c r="AF99" s="147"/>
      <c r="AG99" s="147" t="s">
        <v>126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70">
        <v>25</v>
      </c>
      <c r="B100" s="171" t="s">
        <v>238</v>
      </c>
      <c r="C100" s="185" t="s">
        <v>239</v>
      </c>
      <c r="D100" s="172" t="s">
        <v>119</v>
      </c>
      <c r="E100" s="173">
        <v>56.5</v>
      </c>
      <c r="F100" s="174"/>
      <c r="G100" s="175">
        <f>ROUND(E100*F100,2)</f>
        <v>0</v>
      </c>
      <c r="H100" s="158"/>
      <c r="I100" s="157">
        <f>ROUND(E100*H100,2)</f>
        <v>0</v>
      </c>
      <c r="J100" s="158"/>
      <c r="K100" s="157">
        <f>ROUND(E100*J100,2)</f>
        <v>0</v>
      </c>
      <c r="L100" s="157">
        <v>15</v>
      </c>
      <c r="M100" s="157">
        <f>G100*(1+L100/100)</f>
        <v>0</v>
      </c>
      <c r="N100" s="157">
        <v>2.8E-3</v>
      </c>
      <c r="O100" s="157">
        <f>ROUND(E100*N100,2)</f>
        <v>0.16</v>
      </c>
      <c r="P100" s="157">
        <v>0</v>
      </c>
      <c r="Q100" s="157">
        <f>ROUND(E100*P100,2)</f>
        <v>0</v>
      </c>
      <c r="R100" s="157"/>
      <c r="S100" s="157" t="s">
        <v>120</v>
      </c>
      <c r="T100" s="157" t="s">
        <v>120</v>
      </c>
      <c r="U100" s="157">
        <v>0.28000000000000003</v>
      </c>
      <c r="V100" s="157">
        <f>ROUND(E100*U100,2)</f>
        <v>15.82</v>
      </c>
      <c r="W100" s="157"/>
      <c r="X100" s="157" t="s">
        <v>121</v>
      </c>
      <c r="Y100" s="147"/>
      <c r="Z100" s="147"/>
      <c r="AA100" s="147"/>
      <c r="AB100" s="147"/>
      <c r="AC100" s="147"/>
      <c r="AD100" s="147"/>
      <c r="AE100" s="147"/>
      <c r="AF100" s="147"/>
      <c r="AG100" s="147" t="s">
        <v>122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54"/>
      <c r="B101" s="155"/>
      <c r="C101" s="261" t="s">
        <v>240</v>
      </c>
      <c r="D101" s="262"/>
      <c r="E101" s="262"/>
      <c r="F101" s="262"/>
      <c r="G101" s="262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7"/>
      <c r="Z101" s="147"/>
      <c r="AA101" s="147"/>
      <c r="AB101" s="147"/>
      <c r="AC101" s="147"/>
      <c r="AD101" s="147"/>
      <c r="AE101" s="147"/>
      <c r="AF101" s="147"/>
      <c r="AG101" s="147" t="s">
        <v>124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ht="22.5" outlineLevel="1" x14ac:dyDescent="0.2">
      <c r="A102" s="154"/>
      <c r="B102" s="155"/>
      <c r="C102" s="186" t="s">
        <v>241</v>
      </c>
      <c r="D102" s="159"/>
      <c r="E102" s="160">
        <v>29.7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7"/>
      <c r="Z102" s="147"/>
      <c r="AA102" s="147"/>
      <c r="AB102" s="147"/>
      <c r="AC102" s="147"/>
      <c r="AD102" s="147"/>
      <c r="AE102" s="147"/>
      <c r="AF102" s="147"/>
      <c r="AG102" s="147" t="s">
        <v>126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54"/>
      <c r="B103" s="155"/>
      <c r="C103" s="186" t="s">
        <v>242</v>
      </c>
      <c r="D103" s="159"/>
      <c r="E103" s="160">
        <v>26.8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7"/>
      <c r="Z103" s="147"/>
      <c r="AA103" s="147"/>
      <c r="AB103" s="147"/>
      <c r="AC103" s="147"/>
      <c r="AD103" s="147"/>
      <c r="AE103" s="147"/>
      <c r="AF103" s="147"/>
      <c r="AG103" s="147" t="s">
        <v>126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">
      <c r="A104" s="170">
        <v>26</v>
      </c>
      <c r="B104" s="171" t="s">
        <v>243</v>
      </c>
      <c r="C104" s="185" t="s">
        <v>244</v>
      </c>
      <c r="D104" s="172" t="s">
        <v>157</v>
      </c>
      <c r="E104" s="173">
        <v>361.59375</v>
      </c>
      <c r="F104" s="174"/>
      <c r="G104" s="175">
        <f>ROUND(E104*F104,2)</f>
        <v>0</v>
      </c>
      <c r="H104" s="158"/>
      <c r="I104" s="157">
        <f>ROUND(E104*H104,2)</f>
        <v>0</v>
      </c>
      <c r="J104" s="158"/>
      <c r="K104" s="157">
        <f>ROUND(E104*J104,2)</f>
        <v>0</v>
      </c>
      <c r="L104" s="157">
        <v>15</v>
      </c>
      <c r="M104" s="157">
        <f>G104*(1+L104/100)</f>
        <v>0</v>
      </c>
      <c r="N104" s="157">
        <v>5.7230000000000003E-2</v>
      </c>
      <c r="O104" s="157">
        <f>ROUND(E104*N104,2)</f>
        <v>20.69</v>
      </c>
      <c r="P104" s="157">
        <v>0</v>
      </c>
      <c r="Q104" s="157">
        <f>ROUND(E104*P104,2)</f>
        <v>0</v>
      </c>
      <c r="R104" s="157"/>
      <c r="S104" s="157" t="s">
        <v>120</v>
      </c>
      <c r="T104" s="157" t="s">
        <v>120</v>
      </c>
      <c r="U104" s="157">
        <v>1.321</v>
      </c>
      <c r="V104" s="157">
        <f>ROUND(E104*U104,2)</f>
        <v>477.67</v>
      </c>
      <c r="W104" s="157"/>
      <c r="X104" s="157" t="s">
        <v>121</v>
      </c>
      <c r="Y104" s="147"/>
      <c r="Z104" s="147"/>
      <c r="AA104" s="147"/>
      <c r="AB104" s="147"/>
      <c r="AC104" s="147"/>
      <c r="AD104" s="147"/>
      <c r="AE104" s="147"/>
      <c r="AF104" s="147"/>
      <c r="AG104" s="147" t="s">
        <v>122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54"/>
      <c r="B105" s="155"/>
      <c r="C105" s="186" t="s">
        <v>245</v>
      </c>
      <c r="D105" s="159"/>
      <c r="E105" s="160">
        <v>129.1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7"/>
      <c r="Z105" s="147"/>
      <c r="AA105" s="147"/>
      <c r="AB105" s="147"/>
      <c r="AC105" s="147"/>
      <c r="AD105" s="147"/>
      <c r="AE105" s="147"/>
      <c r="AF105" s="147"/>
      <c r="AG105" s="147" t="s">
        <v>126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">
      <c r="A106" s="154"/>
      <c r="B106" s="155"/>
      <c r="C106" s="186" t="s">
        <v>246</v>
      </c>
      <c r="D106" s="159"/>
      <c r="E106" s="160">
        <v>132.1</v>
      </c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7"/>
      <c r="Z106" s="147"/>
      <c r="AA106" s="147"/>
      <c r="AB106" s="147"/>
      <c r="AC106" s="147"/>
      <c r="AD106" s="147"/>
      <c r="AE106" s="147"/>
      <c r="AF106" s="147"/>
      <c r="AG106" s="147" t="s">
        <v>126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54"/>
      <c r="B107" s="155"/>
      <c r="C107" s="186" t="s">
        <v>247</v>
      </c>
      <c r="D107" s="159"/>
      <c r="E107" s="160">
        <v>53.58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7"/>
      <c r="Z107" s="147"/>
      <c r="AA107" s="147"/>
      <c r="AB107" s="147"/>
      <c r="AC107" s="147"/>
      <c r="AD107" s="147"/>
      <c r="AE107" s="147"/>
      <c r="AF107" s="147"/>
      <c r="AG107" s="147" t="s">
        <v>126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ht="33.75" outlineLevel="1" x14ac:dyDescent="0.2">
      <c r="A108" s="154"/>
      <c r="B108" s="155"/>
      <c r="C108" s="186" t="s">
        <v>248</v>
      </c>
      <c r="D108" s="159"/>
      <c r="E108" s="160">
        <v>24.324999999999999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7"/>
      <c r="Z108" s="147"/>
      <c r="AA108" s="147"/>
      <c r="AB108" s="147"/>
      <c r="AC108" s="147"/>
      <c r="AD108" s="147"/>
      <c r="AE108" s="147"/>
      <c r="AF108" s="147"/>
      <c r="AG108" s="147" t="s">
        <v>126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54"/>
      <c r="B109" s="155"/>
      <c r="C109" s="186" t="s">
        <v>249</v>
      </c>
      <c r="D109" s="159"/>
      <c r="E109" s="160">
        <v>5.27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7"/>
      <c r="Z109" s="147"/>
      <c r="AA109" s="147"/>
      <c r="AB109" s="147"/>
      <c r="AC109" s="147"/>
      <c r="AD109" s="147"/>
      <c r="AE109" s="147"/>
      <c r="AF109" s="147"/>
      <c r="AG109" s="147" t="s">
        <v>126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">
      <c r="A110" s="154"/>
      <c r="B110" s="155"/>
      <c r="C110" s="188" t="s">
        <v>250</v>
      </c>
      <c r="D110" s="161"/>
      <c r="E110" s="162">
        <v>17.21875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7"/>
      <c r="Z110" s="147"/>
      <c r="AA110" s="147"/>
      <c r="AB110" s="147"/>
      <c r="AC110" s="147"/>
      <c r="AD110" s="147"/>
      <c r="AE110" s="147"/>
      <c r="AF110" s="147"/>
      <c r="AG110" s="147" t="s">
        <v>126</v>
      </c>
      <c r="AH110" s="147">
        <v>4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ht="22.5" outlineLevel="1" x14ac:dyDescent="0.2">
      <c r="A111" s="170">
        <v>27</v>
      </c>
      <c r="B111" s="171" t="s">
        <v>251</v>
      </c>
      <c r="C111" s="185" t="s">
        <v>468</v>
      </c>
      <c r="D111" s="172" t="s">
        <v>157</v>
      </c>
      <c r="E111" s="173">
        <v>361.59375</v>
      </c>
      <c r="F111" s="174"/>
      <c r="G111" s="175">
        <f>ROUND(E111*F111,2)</f>
        <v>0</v>
      </c>
      <c r="H111" s="158"/>
      <c r="I111" s="157">
        <f>ROUND(E111*H111,2)</f>
        <v>0</v>
      </c>
      <c r="J111" s="158"/>
      <c r="K111" s="157">
        <f>ROUND(E111*J111,2)</f>
        <v>0</v>
      </c>
      <c r="L111" s="157">
        <v>15</v>
      </c>
      <c r="M111" s="157">
        <f>G111*(1+L111/100)</f>
        <v>0</v>
      </c>
      <c r="N111" s="157">
        <v>7.2000000000000005E-4</v>
      </c>
      <c r="O111" s="157">
        <f>ROUND(E111*N111,2)</f>
        <v>0.26</v>
      </c>
      <c r="P111" s="157">
        <v>0</v>
      </c>
      <c r="Q111" s="157">
        <f>ROUND(E111*P111,2)</f>
        <v>0</v>
      </c>
      <c r="R111" s="157"/>
      <c r="S111" s="157" t="s">
        <v>120</v>
      </c>
      <c r="T111" s="157" t="s">
        <v>120</v>
      </c>
      <c r="U111" s="157">
        <v>0.26500000000000001</v>
      </c>
      <c r="V111" s="157">
        <f>ROUND(E111*U111,2)</f>
        <v>95.82</v>
      </c>
      <c r="W111" s="157"/>
      <c r="X111" s="157" t="s">
        <v>121</v>
      </c>
      <c r="Y111" s="147"/>
      <c r="Z111" s="147"/>
      <c r="AA111" s="147"/>
      <c r="AB111" s="147"/>
      <c r="AC111" s="147"/>
      <c r="AD111" s="147"/>
      <c r="AE111" s="147"/>
      <c r="AF111" s="147"/>
      <c r="AG111" s="147" t="s">
        <v>122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54"/>
      <c r="B112" s="155"/>
      <c r="C112" s="261" t="s">
        <v>252</v>
      </c>
      <c r="D112" s="262"/>
      <c r="E112" s="262"/>
      <c r="F112" s="262"/>
      <c r="G112" s="262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7"/>
      <c r="Z112" s="147"/>
      <c r="AA112" s="147"/>
      <c r="AB112" s="147"/>
      <c r="AC112" s="147"/>
      <c r="AD112" s="147"/>
      <c r="AE112" s="147"/>
      <c r="AF112" s="147"/>
      <c r="AG112" s="147" t="s">
        <v>124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54"/>
      <c r="B113" s="155"/>
      <c r="C113" s="186" t="s">
        <v>206</v>
      </c>
      <c r="D113" s="159"/>
      <c r="E113" s="160">
        <v>361.59375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7"/>
      <c r="Z113" s="147"/>
      <c r="AA113" s="147"/>
      <c r="AB113" s="147"/>
      <c r="AC113" s="147"/>
      <c r="AD113" s="147"/>
      <c r="AE113" s="147"/>
      <c r="AF113" s="147"/>
      <c r="AG113" s="147" t="s">
        <v>126</v>
      </c>
      <c r="AH113" s="147">
        <v>5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 x14ac:dyDescent="0.2">
      <c r="A114" s="170">
        <v>28</v>
      </c>
      <c r="B114" s="171" t="s">
        <v>253</v>
      </c>
      <c r="C114" s="185" t="s">
        <v>254</v>
      </c>
      <c r="D114" s="172" t="s">
        <v>157</v>
      </c>
      <c r="E114" s="173">
        <v>361.59375</v>
      </c>
      <c r="F114" s="174"/>
      <c r="G114" s="175">
        <f>ROUND(E114*F114,2)</f>
        <v>0</v>
      </c>
      <c r="H114" s="158"/>
      <c r="I114" s="157">
        <f>ROUND(E114*H114,2)</f>
        <v>0</v>
      </c>
      <c r="J114" s="158"/>
      <c r="K114" s="157">
        <f>ROUND(E114*J114,2)</f>
        <v>0</v>
      </c>
      <c r="L114" s="157">
        <v>15</v>
      </c>
      <c r="M114" s="157">
        <f>G114*(1+L114/100)</f>
        <v>0</v>
      </c>
      <c r="N114" s="157">
        <v>2.0000000000000002E-5</v>
      </c>
      <c r="O114" s="157">
        <f>ROUND(E114*N114,2)</f>
        <v>0.01</v>
      </c>
      <c r="P114" s="157">
        <v>0</v>
      </c>
      <c r="Q114" s="157">
        <f>ROUND(E114*P114,2)</f>
        <v>0</v>
      </c>
      <c r="R114" s="157"/>
      <c r="S114" s="157" t="s">
        <v>120</v>
      </c>
      <c r="T114" s="157" t="s">
        <v>120</v>
      </c>
      <c r="U114" s="157">
        <v>0.11</v>
      </c>
      <c r="V114" s="157">
        <f>ROUND(E114*U114,2)</f>
        <v>39.78</v>
      </c>
      <c r="W114" s="157"/>
      <c r="X114" s="157" t="s">
        <v>121</v>
      </c>
      <c r="Y114" s="147"/>
      <c r="Z114" s="147"/>
      <c r="AA114" s="147"/>
      <c r="AB114" s="147"/>
      <c r="AC114" s="147"/>
      <c r="AD114" s="147"/>
      <c r="AE114" s="147"/>
      <c r="AF114" s="147"/>
      <c r="AG114" s="147" t="s">
        <v>122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54"/>
      <c r="B115" s="155"/>
      <c r="C115" s="186" t="s">
        <v>255</v>
      </c>
      <c r="D115" s="159"/>
      <c r="E115" s="160">
        <v>361.59375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7"/>
      <c r="Z115" s="147"/>
      <c r="AA115" s="147"/>
      <c r="AB115" s="147"/>
      <c r="AC115" s="147"/>
      <c r="AD115" s="147"/>
      <c r="AE115" s="147"/>
      <c r="AF115" s="147"/>
      <c r="AG115" s="147" t="s">
        <v>126</v>
      </c>
      <c r="AH115" s="147">
        <v>5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x14ac:dyDescent="0.2">
      <c r="A116" s="164" t="s">
        <v>115</v>
      </c>
      <c r="B116" s="165" t="s">
        <v>63</v>
      </c>
      <c r="C116" s="184" t="s">
        <v>64</v>
      </c>
      <c r="D116" s="166"/>
      <c r="E116" s="167"/>
      <c r="F116" s="168"/>
      <c r="G116" s="169">
        <f>SUMIF(AG117:AG117,"&lt;&gt;NOR",G117:G117)</f>
        <v>0</v>
      </c>
      <c r="H116" s="163"/>
      <c r="I116" s="163">
        <f>SUM(I117:I117)</f>
        <v>0</v>
      </c>
      <c r="J116" s="163"/>
      <c r="K116" s="163">
        <f>SUM(K117:K117)</f>
        <v>0</v>
      </c>
      <c r="L116" s="163"/>
      <c r="M116" s="163">
        <f>SUM(M117:M117)</f>
        <v>0</v>
      </c>
      <c r="N116" s="163"/>
      <c r="O116" s="163">
        <f>SUM(O117:O117)</f>
        <v>0</v>
      </c>
      <c r="P116" s="163"/>
      <c r="Q116" s="163">
        <f>SUM(Q117:Q117)</f>
        <v>0</v>
      </c>
      <c r="R116" s="163"/>
      <c r="S116" s="163"/>
      <c r="T116" s="163"/>
      <c r="U116" s="163"/>
      <c r="V116" s="163">
        <f>SUM(V117:V117)</f>
        <v>0</v>
      </c>
      <c r="W116" s="163"/>
      <c r="X116" s="163"/>
      <c r="AG116" t="s">
        <v>116</v>
      </c>
    </row>
    <row r="117" spans="1:60" ht="33.75" outlineLevel="1" x14ac:dyDescent="0.2">
      <c r="A117" s="176">
        <v>29</v>
      </c>
      <c r="B117" s="177" t="s">
        <v>256</v>
      </c>
      <c r="C117" s="187" t="s">
        <v>257</v>
      </c>
      <c r="D117" s="178" t="s">
        <v>157</v>
      </c>
      <c r="E117" s="179">
        <v>150</v>
      </c>
      <c r="F117" s="180"/>
      <c r="G117" s="181">
        <f>ROUND(E117*F117,2)</f>
        <v>0</v>
      </c>
      <c r="H117" s="158"/>
      <c r="I117" s="157">
        <f>ROUND(E117*H117,2)</f>
        <v>0</v>
      </c>
      <c r="J117" s="158"/>
      <c r="K117" s="157">
        <f>ROUND(E117*J117,2)</f>
        <v>0</v>
      </c>
      <c r="L117" s="157">
        <v>15</v>
      </c>
      <c r="M117" s="157">
        <f>G117*(1+L117/100)</f>
        <v>0</v>
      </c>
      <c r="N117" s="157">
        <v>0</v>
      </c>
      <c r="O117" s="157">
        <f>ROUND(E117*N117,2)</f>
        <v>0</v>
      </c>
      <c r="P117" s="157">
        <v>0</v>
      </c>
      <c r="Q117" s="157">
        <f>ROUND(E117*P117,2)</f>
        <v>0</v>
      </c>
      <c r="R117" s="157"/>
      <c r="S117" s="157" t="s">
        <v>138</v>
      </c>
      <c r="T117" s="157" t="s">
        <v>139</v>
      </c>
      <c r="U117" s="157">
        <v>0</v>
      </c>
      <c r="V117" s="157">
        <f>ROUND(E117*U117,2)</f>
        <v>0</v>
      </c>
      <c r="W117" s="157"/>
      <c r="X117" s="157" t="s">
        <v>121</v>
      </c>
      <c r="Y117" s="147"/>
      <c r="Z117" s="147"/>
      <c r="AA117" s="147"/>
      <c r="AB117" s="147"/>
      <c r="AC117" s="147"/>
      <c r="AD117" s="147"/>
      <c r="AE117" s="147"/>
      <c r="AF117" s="147"/>
      <c r="AG117" s="147" t="s">
        <v>140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x14ac:dyDescent="0.2">
      <c r="A118" s="164" t="s">
        <v>115</v>
      </c>
      <c r="B118" s="165" t="s">
        <v>65</v>
      </c>
      <c r="C118" s="184" t="s">
        <v>66</v>
      </c>
      <c r="D118" s="166"/>
      <c r="E118" s="167"/>
      <c r="F118" s="168"/>
      <c r="G118" s="169">
        <f>SUMIF(AG119:AG135,"&lt;&gt;NOR",G119:G135)</f>
        <v>0</v>
      </c>
      <c r="H118" s="163"/>
      <c r="I118" s="163">
        <f>SUM(I119:I135)</f>
        <v>0</v>
      </c>
      <c r="J118" s="163"/>
      <c r="K118" s="163">
        <f>SUM(K119:K135)</f>
        <v>0</v>
      </c>
      <c r="L118" s="163"/>
      <c r="M118" s="163">
        <f>SUM(M119:M135)</f>
        <v>0</v>
      </c>
      <c r="N118" s="163"/>
      <c r="O118" s="163">
        <f>SUM(O119:O135)</f>
        <v>8.24</v>
      </c>
      <c r="P118" s="163"/>
      <c r="Q118" s="163">
        <f>SUM(Q119:Q135)</f>
        <v>0</v>
      </c>
      <c r="R118" s="163"/>
      <c r="S118" s="163"/>
      <c r="T118" s="163"/>
      <c r="U118" s="163"/>
      <c r="V118" s="163">
        <f>SUM(V119:V135)</f>
        <v>182.32999999999998</v>
      </c>
      <c r="W118" s="163"/>
      <c r="X118" s="163"/>
      <c r="AG118" t="s">
        <v>116</v>
      </c>
    </row>
    <row r="119" spans="1:60" outlineLevel="1" x14ac:dyDescent="0.2">
      <c r="A119" s="170">
        <v>30</v>
      </c>
      <c r="B119" s="171" t="s">
        <v>258</v>
      </c>
      <c r="C119" s="185" t="s">
        <v>259</v>
      </c>
      <c r="D119" s="172" t="s">
        <v>157</v>
      </c>
      <c r="E119" s="173">
        <v>365</v>
      </c>
      <c r="F119" s="174"/>
      <c r="G119" s="175">
        <f>ROUND(E119*F119,2)</f>
        <v>0</v>
      </c>
      <c r="H119" s="158"/>
      <c r="I119" s="157">
        <f>ROUND(E119*H119,2)</f>
        <v>0</v>
      </c>
      <c r="J119" s="158"/>
      <c r="K119" s="157">
        <f>ROUND(E119*J119,2)</f>
        <v>0</v>
      </c>
      <c r="L119" s="157">
        <v>15</v>
      </c>
      <c r="M119" s="157">
        <f>G119*(1+L119/100)</f>
        <v>0</v>
      </c>
      <c r="N119" s="157">
        <v>1.8380000000000001E-2</v>
      </c>
      <c r="O119" s="157">
        <f>ROUND(E119*N119,2)</f>
        <v>6.71</v>
      </c>
      <c r="P119" s="157">
        <v>0</v>
      </c>
      <c r="Q119" s="157">
        <f>ROUND(E119*P119,2)</f>
        <v>0</v>
      </c>
      <c r="R119" s="157"/>
      <c r="S119" s="157" t="s">
        <v>120</v>
      </c>
      <c r="T119" s="157" t="s">
        <v>120</v>
      </c>
      <c r="U119" s="157">
        <v>0.123</v>
      </c>
      <c r="V119" s="157">
        <f>ROUND(E119*U119,2)</f>
        <v>44.9</v>
      </c>
      <c r="W119" s="157"/>
      <c r="X119" s="157" t="s">
        <v>121</v>
      </c>
      <c r="Y119" s="147"/>
      <c r="Z119" s="147"/>
      <c r="AA119" s="147"/>
      <c r="AB119" s="147"/>
      <c r="AC119" s="147"/>
      <c r="AD119" s="147"/>
      <c r="AE119" s="147"/>
      <c r="AF119" s="147"/>
      <c r="AG119" s="147" t="s">
        <v>122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54"/>
      <c r="B120" s="155"/>
      <c r="C120" s="261" t="s">
        <v>260</v>
      </c>
      <c r="D120" s="262"/>
      <c r="E120" s="262"/>
      <c r="F120" s="262"/>
      <c r="G120" s="262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7"/>
      <c r="Z120" s="147"/>
      <c r="AA120" s="147"/>
      <c r="AB120" s="147"/>
      <c r="AC120" s="147"/>
      <c r="AD120" s="147"/>
      <c r="AE120" s="147"/>
      <c r="AF120" s="147"/>
      <c r="AG120" s="147" t="s">
        <v>124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54"/>
      <c r="B121" s="155"/>
      <c r="C121" s="186" t="s">
        <v>261</v>
      </c>
      <c r="D121" s="159"/>
      <c r="E121" s="160">
        <v>160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7"/>
      <c r="Z121" s="147"/>
      <c r="AA121" s="147"/>
      <c r="AB121" s="147"/>
      <c r="AC121" s="147"/>
      <c r="AD121" s="147"/>
      <c r="AE121" s="147"/>
      <c r="AF121" s="147"/>
      <c r="AG121" s="147" t="s">
        <v>126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54"/>
      <c r="B122" s="155"/>
      <c r="C122" s="186" t="s">
        <v>262</v>
      </c>
      <c r="D122" s="159"/>
      <c r="E122" s="160">
        <v>140</v>
      </c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7"/>
      <c r="Z122" s="147"/>
      <c r="AA122" s="147"/>
      <c r="AB122" s="147"/>
      <c r="AC122" s="147"/>
      <c r="AD122" s="147"/>
      <c r="AE122" s="147"/>
      <c r="AF122" s="147"/>
      <c r="AG122" s="147" t="s">
        <v>126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">
      <c r="A123" s="154"/>
      <c r="B123" s="155"/>
      <c r="C123" s="186" t="s">
        <v>263</v>
      </c>
      <c r="D123" s="159"/>
      <c r="E123" s="160">
        <v>65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7"/>
      <c r="Z123" s="147"/>
      <c r="AA123" s="147"/>
      <c r="AB123" s="147"/>
      <c r="AC123" s="147"/>
      <c r="AD123" s="147"/>
      <c r="AE123" s="147"/>
      <c r="AF123" s="147"/>
      <c r="AG123" s="147" t="s">
        <v>126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70">
        <v>31</v>
      </c>
      <c r="B124" s="171" t="s">
        <v>264</v>
      </c>
      <c r="C124" s="185" t="s">
        <v>265</v>
      </c>
      <c r="D124" s="172" t="s">
        <v>157</v>
      </c>
      <c r="E124" s="173">
        <v>1095</v>
      </c>
      <c r="F124" s="174"/>
      <c r="G124" s="175">
        <f>ROUND(E124*F124,2)</f>
        <v>0</v>
      </c>
      <c r="H124" s="158"/>
      <c r="I124" s="157">
        <f>ROUND(E124*H124,2)</f>
        <v>0</v>
      </c>
      <c r="J124" s="158"/>
      <c r="K124" s="157">
        <f>ROUND(E124*J124,2)</f>
        <v>0</v>
      </c>
      <c r="L124" s="157">
        <v>15</v>
      </c>
      <c r="M124" s="157">
        <f>G124*(1+L124/100)</f>
        <v>0</v>
      </c>
      <c r="N124" s="157">
        <v>8.4999999999999995E-4</v>
      </c>
      <c r="O124" s="157">
        <f>ROUND(E124*N124,2)</f>
        <v>0.93</v>
      </c>
      <c r="P124" s="157">
        <v>0</v>
      </c>
      <c r="Q124" s="157">
        <f>ROUND(E124*P124,2)</f>
        <v>0</v>
      </c>
      <c r="R124" s="157"/>
      <c r="S124" s="157" t="s">
        <v>120</v>
      </c>
      <c r="T124" s="157" t="s">
        <v>120</v>
      </c>
      <c r="U124" s="157">
        <v>6.0000000000000001E-3</v>
      </c>
      <c r="V124" s="157">
        <f>ROUND(E124*U124,2)</f>
        <v>6.57</v>
      </c>
      <c r="W124" s="157"/>
      <c r="X124" s="157" t="s">
        <v>121</v>
      </c>
      <c r="Y124" s="147"/>
      <c r="Z124" s="147"/>
      <c r="AA124" s="147"/>
      <c r="AB124" s="147"/>
      <c r="AC124" s="147"/>
      <c r="AD124" s="147"/>
      <c r="AE124" s="147"/>
      <c r="AF124" s="147"/>
      <c r="AG124" s="147" t="s">
        <v>122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54"/>
      <c r="B125" s="155"/>
      <c r="C125" s="186" t="s">
        <v>266</v>
      </c>
      <c r="D125" s="159"/>
      <c r="E125" s="160">
        <v>1095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7"/>
      <c r="Z125" s="147"/>
      <c r="AA125" s="147"/>
      <c r="AB125" s="147"/>
      <c r="AC125" s="147"/>
      <c r="AD125" s="147"/>
      <c r="AE125" s="147"/>
      <c r="AF125" s="147"/>
      <c r="AG125" s="147" t="s">
        <v>126</v>
      </c>
      <c r="AH125" s="147">
        <v>5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70">
        <v>32</v>
      </c>
      <c r="B126" s="171" t="s">
        <v>267</v>
      </c>
      <c r="C126" s="185" t="s">
        <v>268</v>
      </c>
      <c r="D126" s="172" t="s">
        <v>157</v>
      </c>
      <c r="E126" s="173">
        <v>365</v>
      </c>
      <c r="F126" s="174"/>
      <c r="G126" s="175">
        <f>ROUND(E126*F126,2)</f>
        <v>0</v>
      </c>
      <c r="H126" s="158"/>
      <c r="I126" s="157">
        <f>ROUND(E126*H126,2)</f>
        <v>0</v>
      </c>
      <c r="J126" s="158"/>
      <c r="K126" s="157">
        <f>ROUND(E126*J126,2)</f>
        <v>0</v>
      </c>
      <c r="L126" s="157">
        <v>15</v>
      </c>
      <c r="M126" s="157">
        <f>G126*(1+L126/100)</f>
        <v>0</v>
      </c>
      <c r="N126" s="157">
        <v>0</v>
      </c>
      <c r="O126" s="157">
        <f>ROUND(E126*N126,2)</f>
        <v>0</v>
      </c>
      <c r="P126" s="157">
        <v>0</v>
      </c>
      <c r="Q126" s="157">
        <f>ROUND(E126*P126,2)</f>
        <v>0</v>
      </c>
      <c r="R126" s="157"/>
      <c r="S126" s="157" t="s">
        <v>120</v>
      </c>
      <c r="T126" s="157" t="s">
        <v>120</v>
      </c>
      <c r="U126" s="157">
        <v>0.105</v>
      </c>
      <c r="V126" s="157">
        <f>ROUND(E126*U126,2)</f>
        <v>38.33</v>
      </c>
      <c r="W126" s="157"/>
      <c r="X126" s="157" t="s">
        <v>121</v>
      </c>
      <c r="Y126" s="147"/>
      <c r="Z126" s="147"/>
      <c r="AA126" s="147"/>
      <c r="AB126" s="147"/>
      <c r="AC126" s="147"/>
      <c r="AD126" s="147"/>
      <c r="AE126" s="147"/>
      <c r="AF126" s="147"/>
      <c r="AG126" s="147" t="s">
        <v>122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54"/>
      <c r="B127" s="155"/>
      <c r="C127" s="186" t="s">
        <v>269</v>
      </c>
      <c r="D127" s="159"/>
      <c r="E127" s="160">
        <v>365</v>
      </c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7"/>
      <c r="Z127" s="147"/>
      <c r="AA127" s="147"/>
      <c r="AB127" s="147"/>
      <c r="AC127" s="147"/>
      <c r="AD127" s="147"/>
      <c r="AE127" s="147"/>
      <c r="AF127" s="147"/>
      <c r="AG127" s="147" t="s">
        <v>126</v>
      </c>
      <c r="AH127" s="147">
        <v>5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 x14ac:dyDescent="0.2">
      <c r="A128" s="170">
        <v>33</v>
      </c>
      <c r="B128" s="171" t="s">
        <v>270</v>
      </c>
      <c r="C128" s="185" t="s">
        <v>271</v>
      </c>
      <c r="D128" s="172" t="s">
        <v>157</v>
      </c>
      <c r="E128" s="173">
        <v>350</v>
      </c>
      <c r="F128" s="174"/>
      <c r="G128" s="175">
        <f>ROUND(E128*F128,2)</f>
        <v>0</v>
      </c>
      <c r="H128" s="158"/>
      <c r="I128" s="157">
        <f>ROUND(E128*H128,2)</f>
        <v>0</v>
      </c>
      <c r="J128" s="158"/>
      <c r="K128" s="157">
        <f>ROUND(E128*J128,2)</f>
        <v>0</v>
      </c>
      <c r="L128" s="157">
        <v>15</v>
      </c>
      <c r="M128" s="157">
        <f>G128*(1+L128/100)</f>
        <v>0</v>
      </c>
      <c r="N128" s="157">
        <v>1.58E-3</v>
      </c>
      <c r="O128" s="157">
        <f>ROUND(E128*N128,2)</f>
        <v>0.55000000000000004</v>
      </c>
      <c r="P128" s="157">
        <v>0</v>
      </c>
      <c r="Q128" s="157">
        <f>ROUND(E128*P128,2)</f>
        <v>0</v>
      </c>
      <c r="R128" s="157"/>
      <c r="S128" s="157" t="s">
        <v>120</v>
      </c>
      <c r="T128" s="157" t="s">
        <v>120</v>
      </c>
      <c r="U128" s="157">
        <v>0.214</v>
      </c>
      <c r="V128" s="157">
        <f>ROUND(E128*U128,2)</f>
        <v>74.900000000000006</v>
      </c>
      <c r="W128" s="157"/>
      <c r="X128" s="157" t="s">
        <v>121</v>
      </c>
      <c r="Y128" s="147"/>
      <c r="Z128" s="147"/>
      <c r="AA128" s="147"/>
      <c r="AB128" s="147"/>
      <c r="AC128" s="147"/>
      <c r="AD128" s="147"/>
      <c r="AE128" s="147"/>
      <c r="AF128" s="147"/>
      <c r="AG128" s="147" t="s">
        <v>122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54"/>
      <c r="B129" s="155"/>
      <c r="C129" s="186" t="s">
        <v>272</v>
      </c>
      <c r="D129" s="159"/>
      <c r="E129" s="160">
        <v>350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7"/>
      <c r="Z129" s="147"/>
      <c r="AA129" s="147"/>
      <c r="AB129" s="147"/>
      <c r="AC129" s="147"/>
      <c r="AD129" s="147"/>
      <c r="AE129" s="147"/>
      <c r="AF129" s="147"/>
      <c r="AG129" s="147" t="s">
        <v>126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70">
        <v>34</v>
      </c>
      <c r="B130" s="171" t="s">
        <v>273</v>
      </c>
      <c r="C130" s="185" t="s">
        <v>274</v>
      </c>
      <c r="D130" s="172" t="s">
        <v>157</v>
      </c>
      <c r="E130" s="173">
        <v>365</v>
      </c>
      <c r="F130" s="174"/>
      <c r="G130" s="175">
        <f>ROUND(E130*F130,2)</f>
        <v>0</v>
      </c>
      <c r="H130" s="158"/>
      <c r="I130" s="157">
        <f>ROUND(E130*H130,2)</f>
        <v>0</v>
      </c>
      <c r="J130" s="158"/>
      <c r="K130" s="157">
        <f>ROUND(E130*J130,2)</f>
        <v>0</v>
      </c>
      <c r="L130" s="157">
        <v>15</v>
      </c>
      <c r="M130" s="157">
        <f>G130*(1+L130/100)</f>
        <v>0</v>
      </c>
      <c r="N130" s="157">
        <v>0</v>
      </c>
      <c r="O130" s="157">
        <f>ROUND(E130*N130,2)</f>
        <v>0</v>
      </c>
      <c r="P130" s="157">
        <v>0</v>
      </c>
      <c r="Q130" s="157">
        <f>ROUND(E130*P130,2)</f>
        <v>0</v>
      </c>
      <c r="R130" s="157"/>
      <c r="S130" s="157" t="s">
        <v>120</v>
      </c>
      <c r="T130" s="157" t="s">
        <v>120</v>
      </c>
      <c r="U130" s="157">
        <v>3.0300000000000001E-2</v>
      </c>
      <c r="V130" s="157">
        <f>ROUND(E130*U130,2)</f>
        <v>11.06</v>
      </c>
      <c r="W130" s="157"/>
      <c r="X130" s="157" t="s">
        <v>121</v>
      </c>
      <c r="Y130" s="147"/>
      <c r="Z130" s="147"/>
      <c r="AA130" s="147"/>
      <c r="AB130" s="147"/>
      <c r="AC130" s="147"/>
      <c r="AD130" s="147"/>
      <c r="AE130" s="147"/>
      <c r="AF130" s="147"/>
      <c r="AG130" s="147" t="s">
        <v>122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54"/>
      <c r="B131" s="155"/>
      <c r="C131" s="186" t="s">
        <v>269</v>
      </c>
      <c r="D131" s="159"/>
      <c r="E131" s="160">
        <v>365</v>
      </c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7"/>
      <c r="Z131" s="147"/>
      <c r="AA131" s="147"/>
      <c r="AB131" s="147"/>
      <c r="AC131" s="147"/>
      <c r="AD131" s="147"/>
      <c r="AE131" s="147"/>
      <c r="AF131" s="147"/>
      <c r="AG131" s="147" t="s">
        <v>126</v>
      </c>
      <c r="AH131" s="147">
        <v>5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70">
        <v>35</v>
      </c>
      <c r="B132" s="171" t="s">
        <v>275</v>
      </c>
      <c r="C132" s="185" t="s">
        <v>276</v>
      </c>
      <c r="D132" s="172" t="s">
        <v>157</v>
      </c>
      <c r="E132" s="173">
        <v>1095</v>
      </c>
      <c r="F132" s="174"/>
      <c r="G132" s="175">
        <f>ROUND(E132*F132,2)</f>
        <v>0</v>
      </c>
      <c r="H132" s="158"/>
      <c r="I132" s="157">
        <f>ROUND(E132*H132,2)</f>
        <v>0</v>
      </c>
      <c r="J132" s="158"/>
      <c r="K132" s="157">
        <f>ROUND(E132*J132,2)</f>
        <v>0</v>
      </c>
      <c r="L132" s="157">
        <v>15</v>
      </c>
      <c r="M132" s="157">
        <f>G132*(1+L132/100)</f>
        <v>0</v>
      </c>
      <c r="N132" s="157">
        <v>5.0000000000000002E-5</v>
      </c>
      <c r="O132" s="157">
        <f>ROUND(E132*N132,2)</f>
        <v>0.05</v>
      </c>
      <c r="P132" s="157">
        <v>0</v>
      </c>
      <c r="Q132" s="157">
        <f>ROUND(E132*P132,2)</f>
        <v>0</v>
      </c>
      <c r="R132" s="157"/>
      <c r="S132" s="157" t="s">
        <v>120</v>
      </c>
      <c r="T132" s="157" t="s">
        <v>120</v>
      </c>
      <c r="U132" s="157">
        <v>0</v>
      </c>
      <c r="V132" s="157">
        <f>ROUND(E132*U132,2)</f>
        <v>0</v>
      </c>
      <c r="W132" s="157"/>
      <c r="X132" s="157" t="s">
        <v>121</v>
      </c>
      <c r="Y132" s="147"/>
      <c r="Z132" s="147"/>
      <c r="AA132" s="147"/>
      <c r="AB132" s="147"/>
      <c r="AC132" s="147"/>
      <c r="AD132" s="147"/>
      <c r="AE132" s="147"/>
      <c r="AF132" s="147"/>
      <c r="AG132" s="147" t="s">
        <v>122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54"/>
      <c r="B133" s="155"/>
      <c r="C133" s="186" t="s">
        <v>277</v>
      </c>
      <c r="D133" s="159"/>
      <c r="E133" s="160">
        <v>1095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7"/>
      <c r="Z133" s="147"/>
      <c r="AA133" s="147"/>
      <c r="AB133" s="147"/>
      <c r="AC133" s="147"/>
      <c r="AD133" s="147"/>
      <c r="AE133" s="147"/>
      <c r="AF133" s="147"/>
      <c r="AG133" s="147" t="s">
        <v>126</v>
      </c>
      <c r="AH133" s="147">
        <v>5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">
      <c r="A134" s="170">
        <v>36</v>
      </c>
      <c r="B134" s="171" t="s">
        <v>278</v>
      </c>
      <c r="C134" s="185" t="s">
        <v>279</v>
      </c>
      <c r="D134" s="172" t="s">
        <v>157</v>
      </c>
      <c r="E134" s="173">
        <v>365</v>
      </c>
      <c r="F134" s="174"/>
      <c r="G134" s="175">
        <f>ROUND(E134*F134,2)</f>
        <v>0</v>
      </c>
      <c r="H134" s="158"/>
      <c r="I134" s="157">
        <f>ROUND(E134*H134,2)</f>
        <v>0</v>
      </c>
      <c r="J134" s="158"/>
      <c r="K134" s="157">
        <f>ROUND(E134*J134,2)</f>
        <v>0</v>
      </c>
      <c r="L134" s="157">
        <v>15</v>
      </c>
      <c r="M134" s="157">
        <f>G134*(1+L134/100)</f>
        <v>0</v>
      </c>
      <c r="N134" s="157">
        <v>0</v>
      </c>
      <c r="O134" s="157">
        <f>ROUND(E134*N134,2)</f>
        <v>0</v>
      </c>
      <c r="P134" s="157">
        <v>0</v>
      </c>
      <c r="Q134" s="157">
        <f>ROUND(E134*P134,2)</f>
        <v>0</v>
      </c>
      <c r="R134" s="157"/>
      <c r="S134" s="157" t="s">
        <v>120</v>
      </c>
      <c r="T134" s="157" t="s">
        <v>120</v>
      </c>
      <c r="U134" s="157">
        <v>1.7999999999999999E-2</v>
      </c>
      <c r="V134" s="157">
        <f>ROUND(E134*U134,2)</f>
        <v>6.57</v>
      </c>
      <c r="W134" s="157"/>
      <c r="X134" s="157" t="s">
        <v>121</v>
      </c>
      <c r="Y134" s="147"/>
      <c r="Z134" s="147"/>
      <c r="AA134" s="147"/>
      <c r="AB134" s="147"/>
      <c r="AC134" s="147"/>
      <c r="AD134" s="147"/>
      <c r="AE134" s="147"/>
      <c r="AF134" s="147"/>
      <c r="AG134" s="147" t="s">
        <v>122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54"/>
      <c r="B135" s="155"/>
      <c r="C135" s="186" t="s">
        <v>280</v>
      </c>
      <c r="D135" s="159"/>
      <c r="E135" s="160">
        <v>365</v>
      </c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7"/>
      <c r="Z135" s="147"/>
      <c r="AA135" s="147"/>
      <c r="AB135" s="147"/>
      <c r="AC135" s="147"/>
      <c r="AD135" s="147"/>
      <c r="AE135" s="147"/>
      <c r="AF135" s="147"/>
      <c r="AG135" s="147" t="s">
        <v>126</v>
      </c>
      <c r="AH135" s="147">
        <v>5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ht="25.5" x14ac:dyDescent="0.2">
      <c r="A136" s="164" t="s">
        <v>115</v>
      </c>
      <c r="B136" s="165" t="s">
        <v>67</v>
      </c>
      <c r="C136" s="184" t="s">
        <v>68</v>
      </c>
      <c r="D136" s="166"/>
      <c r="E136" s="167"/>
      <c r="F136" s="168"/>
      <c r="G136" s="169">
        <f>SUMIF(AG137:AG177,"&lt;&gt;NOR",G137:G177)</f>
        <v>0</v>
      </c>
      <c r="H136" s="163"/>
      <c r="I136" s="163">
        <f>SUM(I137:I177)</f>
        <v>0</v>
      </c>
      <c r="J136" s="163"/>
      <c r="K136" s="163">
        <f>SUM(K137:K177)</f>
        <v>0</v>
      </c>
      <c r="L136" s="163"/>
      <c r="M136" s="163">
        <f>SUM(M137:M177)</f>
        <v>0</v>
      </c>
      <c r="N136" s="163"/>
      <c r="O136" s="163">
        <f>SUM(O137:O177)</f>
        <v>0.03</v>
      </c>
      <c r="P136" s="163"/>
      <c r="Q136" s="163">
        <f>SUM(Q137:Q177)</f>
        <v>0</v>
      </c>
      <c r="R136" s="163"/>
      <c r="S136" s="163"/>
      <c r="T136" s="163"/>
      <c r="U136" s="163"/>
      <c r="V136" s="163">
        <f>SUM(V137:V177)</f>
        <v>290.69</v>
      </c>
      <c r="W136" s="163"/>
      <c r="X136" s="163"/>
      <c r="AG136" t="s">
        <v>116</v>
      </c>
    </row>
    <row r="137" spans="1:60" ht="22.5" outlineLevel="1" x14ac:dyDescent="0.2">
      <c r="A137" s="170">
        <v>37</v>
      </c>
      <c r="B137" s="171" t="s">
        <v>281</v>
      </c>
      <c r="C137" s="185" t="s">
        <v>282</v>
      </c>
      <c r="D137" s="172" t="s">
        <v>157</v>
      </c>
      <c r="E137" s="173">
        <v>751.23</v>
      </c>
      <c r="F137" s="174"/>
      <c r="G137" s="175">
        <f>ROUND(E137*F137,2)</f>
        <v>0</v>
      </c>
      <c r="H137" s="158"/>
      <c r="I137" s="157">
        <f>ROUND(E137*H137,2)</f>
        <v>0</v>
      </c>
      <c r="J137" s="158"/>
      <c r="K137" s="157">
        <f>ROUND(E137*J137,2)</f>
        <v>0</v>
      </c>
      <c r="L137" s="157">
        <v>15</v>
      </c>
      <c r="M137" s="157">
        <f>G137*(1+L137/100)</f>
        <v>0</v>
      </c>
      <c r="N137" s="157">
        <v>4.0000000000000003E-5</v>
      </c>
      <c r="O137" s="157">
        <f>ROUND(E137*N137,2)</f>
        <v>0.03</v>
      </c>
      <c r="P137" s="157">
        <v>0</v>
      </c>
      <c r="Q137" s="157">
        <f>ROUND(E137*P137,2)</f>
        <v>0</v>
      </c>
      <c r="R137" s="157"/>
      <c r="S137" s="157" t="s">
        <v>120</v>
      </c>
      <c r="T137" s="157" t="s">
        <v>120</v>
      </c>
      <c r="U137" s="157">
        <v>0.308</v>
      </c>
      <c r="V137" s="157">
        <f>ROUND(E137*U137,2)</f>
        <v>231.38</v>
      </c>
      <c r="W137" s="157"/>
      <c r="X137" s="157" t="s">
        <v>121</v>
      </c>
      <c r="Y137" s="147"/>
      <c r="Z137" s="147"/>
      <c r="AA137" s="147"/>
      <c r="AB137" s="147"/>
      <c r="AC137" s="147"/>
      <c r="AD137" s="147"/>
      <c r="AE137" s="147"/>
      <c r="AF137" s="147"/>
      <c r="AG137" s="147" t="s">
        <v>122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">
      <c r="A138" s="154"/>
      <c r="B138" s="155"/>
      <c r="C138" s="186" t="s">
        <v>174</v>
      </c>
      <c r="D138" s="159"/>
      <c r="E138" s="160"/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7"/>
      <c r="Z138" s="147"/>
      <c r="AA138" s="147"/>
      <c r="AB138" s="147"/>
      <c r="AC138" s="147"/>
      <c r="AD138" s="147"/>
      <c r="AE138" s="147"/>
      <c r="AF138" s="147"/>
      <c r="AG138" s="147" t="s">
        <v>126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54"/>
      <c r="B139" s="155"/>
      <c r="C139" s="186" t="s">
        <v>175</v>
      </c>
      <c r="D139" s="159"/>
      <c r="E139" s="160">
        <v>13.9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7"/>
      <c r="Z139" s="147"/>
      <c r="AA139" s="147"/>
      <c r="AB139" s="147"/>
      <c r="AC139" s="147"/>
      <c r="AD139" s="147"/>
      <c r="AE139" s="147"/>
      <c r="AF139" s="147"/>
      <c r="AG139" s="147" t="s">
        <v>126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 x14ac:dyDescent="0.2">
      <c r="A140" s="154"/>
      <c r="B140" s="155"/>
      <c r="C140" s="186" t="s">
        <v>176</v>
      </c>
      <c r="D140" s="159"/>
      <c r="E140" s="160">
        <v>71.260000000000005</v>
      </c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7"/>
      <c r="Z140" s="147"/>
      <c r="AA140" s="147"/>
      <c r="AB140" s="147"/>
      <c r="AC140" s="147"/>
      <c r="AD140" s="147"/>
      <c r="AE140" s="147"/>
      <c r="AF140" s="147"/>
      <c r="AG140" s="147" t="s">
        <v>126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">
      <c r="A141" s="154"/>
      <c r="B141" s="155"/>
      <c r="C141" s="186" t="s">
        <v>177</v>
      </c>
      <c r="D141" s="159"/>
      <c r="E141" s="160">
        <v>16.55</v>
      </c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7"/>
      <c r="Z141" s="147"/>
      <c r="AA141" s="147"/>
      <c r="AB141" s="147"/>
      <c r="AC141" s="147"/>
      <c r="AD141" s="147"/>
      <c r="AE141" s="147"/>
      <c r="AF141" s="147"/>
      <c r="AG141" s="147" t="s">
        <v>126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">
      <c r="A142" s="154"/>
      <c r="B142" s="155"/>
      <c r="C142" s="186" t="s">
        <v>178</v>
      </c>
      <c r="D142" s="159"/>
      <c r="E142" s="160">
        <v>9.65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7"/>
      <c r="Z142" s="147"/>
      <c r="AA142" s="147"/>
      <c r="AB142" s="147"/>
      <c r="AC142" s="147"/>
      <c r="AD142" s="147"/>
      <c r="AE142" s="147"/>
      <c r="AF142" s="147"/>
      <c r="AG142" s="147" t="s">
        <v>126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54"/>
      <c r="B143" s="155"/>
      <c r="C143" s="186" t="s">
        <v>179</v>
      </c>
      <c r="D143" s="159"/>
      <c r="E143" s="160">
        <v>46.05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7"/>
      <c r="Z143" s="147"/>
      <c r="AA143" s="147"/>
      <c r="AB143" s="147"/>
      <c r="AC143" s="147"/>
      <c r="AD143" s="147"/>
      <c r="AE143" s="147"/>
      <c r="AF143" s="147"/>
      <c r="AG143" s="147" t="s">
        <v>126</v>
      </c>
      <c r="AH143" s="147">
        <v>0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1" x14ac:dyDescent="0.2">
      <c r="A144" s="154"/>
      <c r="B144" s="155"/>
      <c r="C144" s="186" t="s">
        <v>283</v>
      </c>
      <c r="D144" s="159"/>
      <c r="E144" s="160">
        <v>10.32</v>
      </c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7"/>
      <c r="Z144" s="147"/>
      <c r="AA144" s="147"/>
      <c r="AB144" s="147"/>
      <c r="AC144" s="147"/>
      <c r="AD144" s="147"/>
      <c r="AE144" s="147"/>
      <c r="AF144" s="147"/>
      <c r="AG144" s="147" t="s">
        <v>126</v>
      </c>
      <c r="AH144" s="147">
        <v>0</v>
      </c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">
      <c r="A145" s="154"/>
      <c r="B145" s="155"/>
      <c r="C145" s="186" t="s">
        <v>284</v>
      </c>
      <c r="D145" s="159"/>
      <c r="E145" s="160">
        <v>12.68</v>
      </c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7"/>
      <c r="Z145" s="147"/>
      <c r="AA145" s="147"/>
      <c r="AB145" s="147"/>
      <c r="AC145" s="147"/>
      <c r="AD145" s="147"/>
      <c r="AE145" s="147"/>
      <c r="AF145" s="147"/>
      <c r="AG145" s="147" t="s">
        <v>126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54"/>
      <c r="B146" s="155"/>
      <c r="C146" s="186" t="s">
        <v>285</v>
      </c>
      <c r="D146" s="159"/>
      <c r="E146" s="160">
        <v>11.23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7"/>
      <c r="Z146" s="147"/>
      <c r="AA146" s="147"/>
      <c r="AB146" s="147"/>
      <c r="AC146" s="147"/>
      <c r="AD146" s="147"/>
      <c r="AE146" s="147"/>
      <c r="AF146" s="147"/>
      <c r="AG146" s="147" t="s">
        <v>126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 x14ac:dyDescent="0.2">
      <c r="A147" s="154"/>
      <c r="B147" s="155"/>
      <c r="C147" s="186" t="s">
        <v>286</v>
      </c>
      <c r="D147" s="159"/>
      <c r="E147" s="160">
        <v>13.77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7"/>
      <c r="Z147" s="147"/>
      <c r="AA147" s="147"/>
      <c r="AB147" s="147"/>
      <c r="AC147" s="147"/>
      <c r="AD147" s="147"/>
      <c r="AE147" s="147"/>
      <c r="AF147" s="147"/>
      <c r="AG147" s="147" t="s">
        <v>126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54"/>
      <c r="B148" s="155"/>
      <c r="C148" s="186" t="s">
        <v>287</v>
      </c>
      <c r="D148" s="159"/>
      <c r="E148" s="160">
        <v>20.2</v>
      </c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7"/>
      <c r="Z148" s="147"/>
      <c r="AA148" s="147"/>
      <c r="AB148" s="147"/>
      <c r="AC148" s="147"/>
      <c r="AD148" s="147"/>
      <c r="AE148" s="147"/>
      <c r="AF148" s="147"/>
      <c r="AG148" s="147" t="s">
        <v>126</v>
      </c>
      <c r="AH148" s="147">
        <v>0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">
      <c r="A149" s="154"/>
      <c r="B149" s="155"/>
      <c r="C149" s="186" t="s">
        <v>288</v>
      </c>
      <c r="D149" s="159"/>
      <c r="E149" s="160">
        <v>29.56</v>
      </c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7"/>
      <c r="Z149" s="147"/>
      <c r="AA149" s="147"/>
      <c r="AB149" s="147"/>
      <c r="AC149" s="147"/>
      <c r="AD149" s="147"/>
      <c r="AE149" s="147"/>
      <c r="AF149" s="147"/>
      <c r="AG149" s="147" t="s">
        <v>126</v>
      </c>
      <c r="AH149" s="147">
        <v>0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1" x14ac:dyDescent="0.2">
      <c r="A150" s="154"/>
      <c r="B150" s="155"/>
      <c r="C150" s="186" t="s">
        <v>289</v>
      </c>
      <c r="D150" s="159"/>
      <c r="E150" s="160">
        <v>12.09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7"/>
      <c r="Z150" s="147"/>
      <c r="AA150" s="147"/>
      <c r="AB150" s="147"/>
      <c r="AC150" s="147"/>
      <c r="AD150" s="147"/>
      <c r="AE150" s="147"/>
      <c r="AF150" s="147"/>
      <c r="AG150" s="147" t="s">
        <v>126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54"/>
      <c r="B151" s="155"/>
      <c r="C151" s="186" t="s">
        <v>290</v>
      </c>
      <c r="D151" s="159"/>
      <c r="E151" s="160">
        <v>12.06</v>
      </c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7"/>
      <c r="Z151" s="147"/>
      <c r="AA151" s="147"/>
      <c r="AB151" s="147"/>
      <c r="AC151" s="147"/>
      <c r="AD151" s="147"/>
      <c r="AE151" s="147"/>
      <c r="AF151" s="147"/>
      <c r="AG151" s="147" t="s">
        <v>126</v>
      </c>
      <c r="AH151" s="147">
        <v>0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 x14ac:dyDescent="0.2">
      <c r="A152" s="154"/>
      <c r="B152" s="155"/>
      <c r="C152" s="186" t="s">
        <v>180</v>
      </c>
      <c r="D152" s="159"/>
      <c r="E152" s="160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7"/>
      <c r="Z152" s="147"/>
      <c r="AA152" s="147"/>
      <c r="AB152" s="147"/>
      <c r="AC152" s="147"/>
      <c r="AD152" s="147"/>
      <c r="AE152" s="147"/>
      <c r="AF152" s="147"/>
      <c r="AG152" s="147" t="s">
        <v>126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 x14ac:dyDescent="0.2">
      <c r="A153" s="154"/>
      <c r="B153" s="155"/>
      <c r="C153" s="186" t="s">
        <v>181</v>
      </c>
      <c r="D153" s="159"/>
      <c r="E153" s="160">
        <v>6.67</v>
      </c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7"/>
      <c r="Z153" s="147"/>
      <c r="AA153" s="147"/>
      <c r="AB153" s="147"/>
      <c r="AC153" s="147"/>
      <c r="AD153" s="147"/>
      <c r="AE153" s="147"/>
      <c r="AF153" s="147"/>
      <c r="AG153" s="147" t="s">
        <v>126</v>
      </c>
      <c r="AH153" s="147">
        <v>0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1" x14ac:dyDescent="0.2">
      <c r="A154" s="154"/>
      <c r="B154" s="155"/>
      <c r="C154" s="186" t="s">
        <v>182</v>
      </c>
      <c r="D154" s="159"/>
      <c r="E154" s="160">
        <v>8.8699999999999992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7"/>
      <c r="Z154" s="147"/>
      <c r="AA154" s="147"/>
      <c r="AB154" s="147"/>
      <c r="AC154" s="147"/>
      <c r="AD154" s="147"/>
      <c r="AE154" s="147"/>
      <c r="AF154" s="147"/>
      <c r="AG154" s="147" t="s">
        <v>126</v>
      </c>
      <c r="AH154" s="147">
        <v>0</v>
      </c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">
      <c r="A155" s="154"/>
      <c r="B155" s="155"/>
      <c r="C155" s="186" t="s">
        <v>183</v>
      </c>
      <c r="D155" s="159"/>
      <c r="E155" s="160">
        <v>17.72</v>
      </c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7"/>
      <c r="Z155" s="147"/>
      <c r="AA155" s="147"/>
      <c r="AB155" s="147"/>
      <c r="AC155" s="147"/>
      <c r="AD155" s="147"/>
      <c r="AE155" s="147"/>
      <c r="AF155" s="147"/>
      <c r="AG155" s="147" t="s">
        <v>126</v>
      </c>
      <c r="AH155" s="147">
        <v>0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1" x14ac:dyDescent="0.2">
      <c r="A156" s="154"/>
      <c r="B156" s="155"/>
      <c r="C156" s="186" t="s">
        <v>184</v>
      </c>
      <c r="D156" s="159"/>
      <c r="E156" s="160">
        <v>8.06</v>
      </c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7"/>
      <c r="Z156" s="147"/>
      <c r="AA156" s="147"/>
      <c r="AB156" s="147"/>
      <c r="AC156" s="147"/>
      <c r="AD156" s="147"/>
      <c r="AE156" s="147"/>
      <c r="AF156" s="147"/>
      <c r="AG156" s="147" t="s">
        <v>126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1" x14ac:dyDescent="0.2">
      <c r="A157" s="154"/>
      <c r="B157" s="155"/>
      <c r="C157" s="186" t="s">
        <v>185</v>
      </c>
      <c r="D157" s="159"/>
      <c r="E157" s="160">
        <v>13.23</v>
      </c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7"/>
      <c r="Z157" s="147"/>
      <c r="AA157" s="147"/>
      <c r="AB157" s="147"/>
      <c r="AC157" s="147"/>
      <c r="AD157" s="147"/>
      <c r="AE157" s="147"/>
      <c r="AF157" s="147"/>
      <c r="AG157" s="147" t="s">
        <v>126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1" x14ac:dyDescent="0.2">
      <c r="A158" s="154"/>
      <c r="B158" s="155"/>
      <c r="C158" s="186" t="s">
        <v>186</v>
      </c>
      <c r="D158" s="159"/>
      <c r="E158" s="160">
        <v>1.1599999999999999</v>
      </c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7"/>
      <c r="Z158" s="147"/>
      <c r="AA158" s="147"/>
      <c r="AB158" s="147"/>
      <c r="AC158" s="147"/>
      <c r="AD158" s="147"/>
      <c r="AE158" s="147"/>
      <c r="AF158" s="147"/>
      <c r="AG158" s="147" t="s">
        <v>126</v>
      </c>
      <c r="AH158" s="147">
        <v>0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 x14ac:dyDescent="0.2">
      <c r="A159" s="154"/>
      <c r="B159" s="155"/>
      <c r="C159" s="186" t="s">
        <v>187</v>
      </c>
      <c r="D159" s="159"/>
      <c r="E159" s="160">
        <v>1.1499999999999999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7"/>
      <c r="Z159" s="147"/>
      <c r="AA159" s="147"/>
      <c r="AB159" s="147"/>
      <c r="AC159" s="147"/>
      <c r="AD159" s="147"/>
      <c r="AE159" s="147"/>
      <c r="AF159" s="147"/>
      <c r="AG159" s="147" t="s">
        <v>126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1" x14ac:dyDescent="0.2">
      <c r="A160" s="154"/>
      <c r="B160" s="155"/>
      <c r="C160" s="186" t="s">
        <v>188</v>
      </c>
      <c r="D160" s="159"/>
      <c r="E160" s="160">
        <v>4.8499999999999996</v>
      </c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7"/>
      <c r="Z160" s="147"/>
      <c r="AA160" s="147"/>
      <c r="AB160" s="147"/>
      <c r="AC160" s="147"/>
      <c r="AD160" s="147"/>
      <c r="AE160" s="147"/>
      <c r="AF160" s="147"/>
      <c r="AG160" s="147" t="s">
        <v>126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 x14ac:dyDescent="0.2">
      <c r="A161" s="154"/>
      <c r="B161" s="155"/>
      <c r="C161" s="186" t="s">
        <v>189</v>
      </c>
      <c r="D161" s="159"/>
      <c r="E161" s="160">
        <v>8.14</v>
      </c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47"/>
      <c r="Z161" s="147"/>
      <c r="AA161" s="147"/>
      <c r="AB161" s="147"/>
      <c r="AC161" s="147"/>
      <c r="AD161" s="147"/>
      <c r="AE161" s="147"/>
      <c r="AF161" s="147"/>
      <c r="AG161" s="147" t="s">
        <v>126</v>
      </c>
      <c r="AH161" s="147">
        <v>0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1" x14ac:dyDescent="0.2">
      <c r="A162" s="154"/>
      <c r="B162" s="155"/>
      <c r="C162" s="186" t="s">
        <v>190</v>
      </c>
      <c r="D162" s="159"/>
      <c r="E162" s="160">
        <v>15.53</v>
      </c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7"/>
      <c r="Z162" s="147"/>
      <c r="AA162" s="147"/>
      <c r="AB162" s="147"/>
      <c r="AC162" s="147"/>
      <c r="AD162" s="147"/>
      <c r="AE162" s="147"/>
      <c r="AF162" s="147"/>
      <c r="AG162" s="147" t="s">
        <v>126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1" x14ac:dyDescent="0.2">
      <c r="A163" s="154"/>
      <c r="B163" s="155"/>
      <c r="C163" s="186" t="s">
        <v>191</v>
      </c>
      <c r="D163" s="159"/>
      <c r="E163" s="160">
        <v>13.53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7"/>
      <c r="Z163" s="147"/>
      <c r="AA163" s="147"/>
      <c r="AB163" s="147"/>
      <c r="AC163" s="147"/>
      <c r="AD163" s="147"/>
      <c r="AE163" s="147"/>
      <c r="AF163" s="147"/>
      <c r="AG163" s="147" t="s">
        <v>126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1" x14ac:dyDescent="0.2">
      <c r="A164" s="154"/>
      <c r="B164" s="155"/>
      <c r="C164" s="186" t="s">
        <v>192</v>
      </c>
      <c r="D164" s="159"/>
      <c r="E164" s="160">
        <v>4.71</v>
      </c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47"/>
      <c r="Z164" s="147"/>
      <c r="AA164" s="147"/>
      <c r="AB164" s="147"/>
      <c r="AC164" s="147"/>
      <c r="AD164" s="147"/>
      <c r="AE164" s="147"/>
      <c r="AF164" s="147"/>
      <c r="AG164" s="147" t="s">
        <v>126</v>
      </c>
      <c r="AH164" s="147">
        <v>0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1" x14ac:dyDescent="0.2">
      <c r="A165" s="154"/>
      <c r="B165" s="155"/>
      <c r="C165" s="186" t="s">
        <v>193</v>
      </c>
      <c r="D165" s="159"/>
      <c r="E165" s="160">
        <v>5.35</v>
      </c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7"/>
      <c r="Z165" s="147"/>
      <c r="AA165" s="147"/>
      <c r="AB165" s="147"/>
      <c r="AC165" s="147"/>
      <c r="AD165" s="147"/>
      <c r="AE165" s="147"/>
      <c r="AF165" s="147"/>
      <c r="AG165" s="147" t="s">
        <v>126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1" x14ac:dyDescent="0.2">
      <c r="A166" s="154"/>
      <c r="B166" s="155"/>
      <c r="C166" s="186" t="s">
        <v>194</v>
      </c>
      <c r="D166" s="159"/>
      <c r="E166" s="160">
        <v>14.07</v>
      </c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7"/>
      <c r="Z166" s="147"/>
      <c r="AA166" s="147"/>
      <c r="AB166" s="147"/>
      <c r="AC166" s="147"/>
      <c r="AD166" s="147"/>
      <c r="AE166" s="147"/>
      <c r="AF166" s="147"/>
      <c r="AG166" s="147" t="s">
        <v>126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 x14ac:dyDescent="0.2">
      <c r="A167" s="154"/>
      <c r="B167" s="155"/>
      <c r="C167" s="186" t="s">
        <v>195</v>
      </c>
      <c r="D167" s="159"/>
      <c r="E167" s="160">
        <v>6.27</v>
      </c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7"/>
      <c r="Z167" s="147"/>
      <c r="AA167" s="147"/>
      <c r="AB167" s="147"/>
      <c r="AC167" s="147"/>
      <c r="AD167" s="147"/>
      <c r="AE167" s="147"/>
      <c r="AF167" s="147"/>
      <c r="AG167" s="147" t="s">
        <v>126</v>
      </c>
      <c r="AH167" s="147">
        <v>0</v>
      </c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1" x14ac:dyDescent="0.2">
      <c r="A168" s="154"/>
      <c r="B168" s="155"/>
      <c r="C168" s="186" t="s">
        <v>196</v>
      </c>
      <c r="D168" s="159"/>
      <c r="E168" s="160">
        <v>31.37</v>
      </c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7"/>
      <c r="Z168" s="147"/>
      <c r="AA168" s="147"/>
      <c r="AB168" s="147"/>
      <c r="AC168" s="147"/>
      <c r="AD168" s="147"/>
      <c r="AE168" s="147"/>
      <c r="AF168" s="147"/>
      <c r="AG168" s="147" t="s">
        <v>126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 x14ac:dyDescent="0.2">
      <c r="A169" s="154"/>
      <c r="B169" s="155"/>
      <c r="C169" s="186" t="s">
        <v>197</v>
      </c>
      <c r="D169" s="159"/>
      <c r="E169" s="160">
        <v>27.3</v>
      </c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7"/>
      <c r="Z169" s="147"/>
      <c r="AA169" s="147"/>
      <c r="AB169" s="147"/>
      <c r="AC169" s="147"/>
      <c r="AD169" s="147"/>
      <c r="AE169" s="147"/>
      <c r="AF169" s="147"/>
      <c r="AG169" s="147" t="s">
        <v>126</v>
      </c>
      <c r="AH169" s="147">
        <v>0</v>
      </c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1" x14ac:dyDescent="0.2">
      <c r="A170" s="154"/>
      <c r="B170" s="155"/>
      <c r="C170" s="186" t="s">
        <v>198</v>
      </c>
      <c r="D170" s="159"/>
      <c r="E170" s="160">
        <v>28.29</v>
      </c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7"/>
      <c r="Z170" s="147"/>
      <c r="AA170" s="147"/>
      <c r="AB170" s="147"/>
      <c r="AC170" s="147"/>
      <c r="AD170" s="147"/>
      <c r="AE170" s="147"/>
      <c r="AF170" s="147"/>
      <c r="AG170" s="147" t="s">
        <v>126</v>
      </c>
      <c r="AH170" s="147">
        <v>0</v>
      </c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1" x14ac:dyDescent="0.2">
      <c r="A171" s="154"/>
      <c r="B171" s="155"/>
      <c r="C171" s="186" t="s">
        <v>291</v>
      </c>
      <c r="D171" s="159"/>
      <c r="E171" s="160"/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7"/>
      <c r="Z171" s="147"/>
      <c r="AA171" s="147"/>
      <c r="AB171" s="147"/>
      <c r="AC171" s="147"/>
      <c r="AD171" s="147"/>
      <c r="AE171" s="147"/>
      <c r="AF171" s="147"/>
      <c r="AG171" s="147" t="s">
        <v>126</v>
      </c>
      <c r="AH171" s="147">
        <v>0</v>
      </c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1" x14ac:dyDescent="0.2">
      <c r="A172" s="154"/>
      <c r="B172" s="155"/>
      <c r="C172" s="186" t="s">
        <v>292</v>
      </c>
      <c r="D172" s="159"/>
      <c r="E172" s="160">
        <v>255.64</v>
      </c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47"/>
      <c r="Z172" s="147"/>
      <c r="AA172" s="147"/>
      <c r="AB172" s="147"/>
      <c r="AC172" s="147"/>
      <c r="AD172" s="147"/>
      <c r="AE172" s="147"/>
      <c r="AF172" s="147"/>
      <c r="AG172" s="147" t="s">
        <v>126</v>
      </c>
      <c r="AH172" s="147">
        <v>5</v>
      </c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 x14ac:dyDescent="0.2">
      <c r="A173" s="170">
        <v>38</v>
      </c>
      <c r="B173" s="171" t="s">
        <v>293</v>
      </c>
      <c r="C173" s="185" t="s">
        <v>294</v>
      </c>
      <c r="D173" s="172" t="s">
        <v>157</v>
      </c>
      <c r="E173" s="173">
        <v>255.64</v>
      </c>
      <c r="F173" s="174"/>
      <c r="G173" s="175">
        <f>ROUND(E173*F173,2)</f>
        <v>0</v>
      </c>
      <c r="H173" s="158"/>
      <c r="I173" s="157">
        <f>ROUND(E173*H173,2)</f>
        <v>0</v>
      </c>
      <c r="J173" s="158"/>
      <c r="K173" s="157">
        <f>ROUND(E173*J173,2)</f>
        <v>0</v>
      </c>
      <c r="L173" s="157">
        <v>15</v>
      </c>
      <c r="M173" s="157">
        <f>G173*(1+L173/100)</f>
        <v>0</v>
      </c>
      <c r="N173" s="157">
        <v>0</v>
      </c>
      <c r="O173" s="157">
        <f>ROUND(E173*N173,2)</f>
        <v>0</v>
      </c>
      <c r="P173" s="157">
        <v>0</v>
      </c>
      <c r="Q173" s="157">
        <f>ROUND(E173*P173,2)</f>
        <v>0</v>
      </c>
      <c r="R173" s="157"/>
      <c r="S173" s="157" t="s">
        <v>120</v>
      </c>
      <c r="T173" s="157" t="s">
        <v>120</v>
      </c>
      <c r="U173" s="157">
        <v>0.2</v>
      </c>
      <c r="V173" s="157">
        <f>ROUND(E173*U173,2)</f>
        <v>51.13</v>
      </c>
      <c r="W173" s="157"/>
      <c r="X173" s="157" t="s">
        <v>121</v>
      </c>
      <c r="Y173" s="147"/>
      <c r="Z173" s="147"/>
      <c r="AA173" s="147"/>
      <c r="AB173" s="147"/>
      <c r="AC173" s="147"/>
      <c r="AD173" s="147"/>
      <c r="AE173" s="147"/>
      <c r="AF173" s="147"/>
      <c r="AG173" s="147" t="s">
        <v>122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ht="22.5" outlineLevel="1" x14ac:dyDescent="0.2">
      <c r="A174" s="154"/>
      <c r="B174" s="155"/>
      <c r="C174" s="186" t="s">
        <v>295</v>
      </c>
      <c r="D174" s="159"/>
      <c r="E174" s="160">
        <v>255.64</v>
      </c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7"/>
      <c r="Z174" s="147"/>
      <c r="AA174" s="147"/>
      <c r="AB174" s="147"/>
      <c r="AC174" s="147"/>
      <c r="AD174" s="147"/>
      <c r="AE174" s="147"/>
      <c r="AF174" s="147"/>
      <c r="AG174" s="147" t="s">
        <v>126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ht="22.5" outlineLevel="1" x14ac:dyDescent="0.2">
      <c r="A175" s="170">
        <v>39</v>
      </c>
      <c r="B175" s="171" t="s">
        <v>296</v>
      </c>
      <c r="C175" s="185" t="s">
        <v>297</v>
      </c>
      <c r="D175" s="172" t="s">
        <v>157</v>
      </c>
      <c r="E175" s="173">
        <v>511.28</v>
      </c>
      <c r="F175" s="174"/>
      <c r="G175" s="175">
        <f>ROUND(E175*F175,2)</f>
        <v>0</v>
      </c>
      <c r="H175" s="158"/>
      <c r="I175" s="157">
        <f>ROUND(E175*H175,2)</f>
        <v>0</v>
      </c>
      <c r="J175" s="158"/>
      <c r="K175" s="157">
        <f>ROUND(E175*J175,2)</f>
        <v>0</v>
      </c>
      <c r="L175" s="157">
        <v>15</v>
      </c>
      <c r="M175" s="157">
        <f>G175*(1+L175/100)</f>
        <v>0</v>
      </c>
      <c r="N175" s="157">
        <v>0</v>
      </c>
      <c r="O175" s="157">
        <f>ROUND(E175*N175,2)</f>
        <v>0</v>
      </c>
      <c r="P175" s="157">
        <v>0</v>
      </c>
      <c r="Q175" s="157">
        <f>ROUND(E175*P175,2)</f>
        <v>0</v>
      </c>
      <c r="R175" s="157"/>
      <c r="S175" s="157" t="s">
        <v>120</v>
      </c>
      <c r="T175" s="157" t="s">
        <v>120</v>
      </c>
      <c r="U175" s="157">
        <v>1.6E-2</v>
      </c>
      <c r="V175" s="157">
        <f>ROUND(E175*U175,2)</f>
        <v>8.18</v>
      </c>
      <c r="W175" s="157"/>
      <c r="X175" s="157" t="s">
        <v>121</v>
      </c>
      <c r="Y175" s="147"/>
      <c r="Z175" s="147"/>
      <c r="AA175" s="147"/>
      <c r="AB175" s="147"/>
      <c r="AC175" s="147"/>
      <c r="AD175" s="147"/>
      <c r="AE175" s="147"/>
      <c r="AF175" s="147"/>
      <c r="AG175" s="147" t="s">
        <v>122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1" x14ac:dyDescent="0.2">
      <c r="A176" s="154"/>
      <c r="B176" s="155"/>
      <c r="C176" s="186" t="s">
        <v>298</v>
      </c>
      <c r="D176" s="159"/>
      <c r="E176" s="160"/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47"/>
      <c r="Z176" s="147"/>
      <c r="AA176" s="147"/>
      <c r="AB176" s="147"/>
      <c r="AC176" s="147"/>
      <c r="AD176" s="147"/>
      <c r="AE176" s="147"/>
      <c r="AF176" s="147"/>
      <c r="AG176" s="147" t="s">
        <v>126</v>
      </c>
      <c r="AH176" s="147">
        <v>0</v>
      </c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1" x14ac:dyDescent="0.2">
      <c r="A177" s="154"/>
      <c r="B177" s="155"/>
      <c r="C177" s="186" t="s">
        <v>299</v>
      </c>
      <c r="D177" s="159"/>
      <c r="E177" s="160">
        <v>511.28</v>
      </c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47"/>
      <c r="Z177" s="147"/>
      <c r="AA177" s="147"/>
      <c r="AB177" s="147"/>
      <c r="AC177" s="147"/>
      <c r="AD177" s="147"/>
      <c r="AE177" s="147"/>
      <c r="AF177" s="147"/>
      <c r="AG177" s="147" t="s">
        <v>126</v>
      </c>
      <c r="AH177" s="147">
        <v>5</v>
      </c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x14ac:dyDescent="0.2">
      <c r="A178" s="164" t="s">
        <v>115</v>
      </c>
      <c r="B178" s="165" t="s">
        <v>69</v>
      </c>
      <c r="C178" s="184" t="s">
        <v>70</v>
      </c>
      <c r="D178" s="166"/>
      <c r="E178" s="167"/>
      <c r="F178" s="168"/>
      <c r="G178" s="169">
        <f>SUMIF(AG179:AG227,"&lt;&gt;NOR",G179:G227)</f>
        <v>0</v>
      </c>
      <c r="H178" s="163"/>
      <c r="I178" s="163">
        <f>SUM(I179:I227)</f>
        <v>0</v>
      </c>
      <c r="J178" s="163"/>
      <c r="K178" s="163">
        <f>SUM(K179:K227)</f>
        <v>0</v>
      </c>
      <c r="L178" s="163"/>
      <c r="M178" s="163">
        <f>SUM(M179:M227)</f>
        <v>0</v>
      </c>
      <c r="N178" s="163"/>
      <c r="O178" s="163">
        <f>SUM(O179:O227)</f>
        <v>0</v>
      </c>
      <c r="P178" s="163"/>
      <c r="Q178" s="163">
        <f>SUM(Q179:Q227)</f>
        <v>53.86</v>
      </c>
      <c r="R178" s="163"/>
      <c r="S178" s="163"/>
      <c r="T178" s="163"/>
      <c r="U178" s="163"/>
      <c r="V178" s="163">
        <f>SUM(V179:V227)</f>
        <v>426.84999999999997</v>
      </c>
      <c r="W178" s="163"/>
      <c r="X178" s="163"/>
      <c r="AG178" t="s">
        <v>116</v>
      </c>
    </row>
    <row r="179" spans="1:60" outlineLevel="1" x14ac:dyDescent="0.2">
      <c r="A179" s="170">
        <v>40</v>
      </c>
      <c r="B179" s="171" t="s">
        <v>300</v>
      </c>
      <c r="C179" s="185" t="s">
        <v>301</v>
      </c>
      <c r="D179" s="172" t="s">
        <v>157</v>
      </c>
      <c r="E179" s="173">
        <v>165</v>
      </c>
      <c r="F179" s="174"/>
      <c r="G179" s="175">
        <f>ROUND(E179*F179,2)</f>
        <v>0</v>
      </c>
      <c r="H179" s="158"/>
      <c r="I179" s="157">
        <f>ROUND(E179*H179,2)</f>
        <v>0</v>
      </c>
      <c r="J179" s="158"/>
      <c r="K179" s="157">
        <f>ROUND(E179*J179,2)</f>
        <v>0</v>
      </c>
      <c r="L179" s="157">
        <v>15</v>
      </c>
      <c r="M179" s="157">
        <f>G179*(1+L179/100)</f>
        <v>0</v>
      </c>
      <c r="N179" s="157">
        <v>0</v>
      </c>
      <c r="O179" s="157">
        <f>ROUND(E179*N179,2)</f>
        <v>0</v>
      </c>
      <c r="P179" s="157">
        <v>6.3E-2</v>
      </c>
      <c r="Q179" s="157">
        <f>ROUND(E179*P179,2)</f>
        <v>10.4</v>
      </c>
      <c r="R179" s="157"/>
      <c r="S179" s="157" t="s">
        <v>120</v>
      </c>
      <c r="T179" s="157" t="s">
        <v>120</v>
      </c>
      <c r="U179" s="157">
        <v>1.129</v>
      </c>
      <c r="V179" s="157">
        <f>ROUND(E179*U179,2)</f>
        <v>186.29</v>
      </c>
      <c r="W179" s="157"/>
      <c r="X179" s="157" t="s">
        <v>121</v>
      </c>
      <c r="Y179" s="147"/>
      <c r="Z179" s="147"/>
      <c r="AA179" s="147"/>
      <c r="AB179" s="147"/>
      <c r="AC179" s="147"/>
      <c r="AD179" s="147"/>
      <c r="AE179" s="147"/>
      <c r="AF179" s="147"/>
      <c r="AG179" s="147" t="s">
        <v>140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1" x14ac:dyDescent="0.2">
      <c r="A180" s="154"/>
      <c r="B180" s="155"/>
      <c r="C180" s="261" t="s">
        <v>302</v>
      </c>
      <c r="D180" s="262"/>
      <c r="E180" s="262"/>
      <c r="F180" s="262"/>
      <c r="G180" s="262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7"/>
      <c r="Z180" s="147"/>
      <c r="AA180" s="147"/>
      <c r="AB180" s="147"/>
      <c r="AC180" s="147"/>
      <c r="AD180" s="147"/>
      <c r="AE180" s="147"/>
      <c r="AF180" s="147"/>
      <c r="AG180" s="147" t="s">
        <v>124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1" x14ac:dyDescent="0.2">
      <c r="A181" s="154"/>
      <c r="B181" s="155"/>
      <c r="C181" s="259" t="s">
        <v>303</v>
      </c>
      <c r="D181" s="260"/>
      <c r="E181" s="260"/>
      <c r="F181" s="260"/>
      <c r="G181" s="260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47"/>
      <c r="Z181" s="147"/>
      <c r="AA181" s="147"/>
      <c r="AB181" s="147"/>
      <c r="AC181" s="147"/>
      <c r="AD181" s="147"/>
      <c r="AE181" s="147"/>
      <c r="AF181" s="147"/>
      <c r="AG181" s="147" t="s">
        <v>124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1" x14ac:dyDescent="0.2">
      <c r="A182" s="154"/>
      <c r="B182" s="155"/>
      <c r="C182" s="259" t="s">
        <v>304</v>
      </c>
      <c r="D182" s="260"/>
      <c r="E182" s="260"/>
      <c r="F182" s="260"/>
      <c r="G182" s="260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7"/>
      <c r="Z182" s="147"/>
      <c r="AA182" s="147"/>
      <c r="AB182" s="147"/>
      <c r="AC182" s="147"/>
      <c r="AD182" s="147"/>
      <c r="AE182" s="147"/>
      <c r="AF182" s="147"/>
      <c r="AG182" s="147" t="s">
        <v>124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1" x14ac:dyDescent="0.2">
      <c r="A183" s="154"/>
      <c r="B183" s="155"/>
      <c r="C183" s="259" t="s">
        <v>305</v>
      </c>
      <c r="D183" s="260"/>
      <c r="E183" s="260"/>
      <c r="F183" s="260"/>
      <c r="G183" s="260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7"/>
      <c r="Z183" s="147"/>
      <c r="AA183" s="147"/>
      <c r="AB183" s="147"/>
      <c r="AC183" s="147"/>
      <c r="AD183" s="147"/>
      <c r="AE183" s="147"/>
      <c r="AF183" s="147"/>
      <c r="AG183" s="147" t="s">
        <v>124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1" x14ac:dyDescent="0.2">
      <c r="A184" s="154"/>
      <c r="B184" s="155"/>
      <c r="C184" s="186" t="s">
        <v>167</v>
      </c>
      <c r="D184" s="159"/>
      <c r="E184" s="160">
        <v>165</v>
      </c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7"/>
      <c r="Z184" s="147"/>
      <c r="AA184" s="147"/>
      <c r="AB184" s="147"/>
      <c r="AC184" s="147"/>
      <c r="AD184" s="147"/>
      <c r="AE184" s="147"/>
      <c r="AF184" s="147"/>
      <c r="AG184" s="147" t="s">
        <v>126</v>
      </c>
      <c r="AH184" s="147">
        <v>5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1" x14ac:dyDescent="0.2">
      <c r="A185" s="170">
        <v>41</v>
      </c>
      <c r="B185" s="171" t="s">
        <v>306</v>
      </c>
      <c r="C185" s="185" t="s">
        <v>307</v>
      </c>
      <c r="D185" s="172" t="s">
        <v>157</v>
      </c>
      <c r="E185" s="173">
        <v>373.68</v>
      </c>
      <c r="F185" s="174"/>
      <c r="G185" s="175">
        <f>ROUND(E185*F185,2)</f>
        <v>0</v>
      </c>
      <c r="H185" s="158"/>
      <c r="I185" s="157">
        <f>ROUND(E185*H185,2)</f>
        <v>0</v>
      </c>
      <c r="J185" s="158"/>
      <c r="K185" s="157">
        <f>ROUND(E185*J185,2)</f>
        <v>0</v>
      </c>
      <c r="L185" s="157">
        <v>15</v>
      </c>
      <c r="M185" s="157">
        <f>G185*(1+L185/100)</f>
        <v>0</v>
      </c>
      <c r="N185" s="157">
        <v>0</v>
      </c>
      <c r="O185" s="157">
        <f>ROUND(E185*N185,2)</f>
        <v>0</v>
      </c>
      <c r="P185" s="157">
        <v>0.02</v>
      </c>
      <c r="Q185" s="157">
        <f>ROUND(E185*P185,2)</f>
        <v>7.47</v>
      </c>
      <c r="R185" s="157"/>
      <c r="S185" s="157" t="s">
        <v>120</v>
      </c>
      <c r="T185" s="157" t="s">
        <v>120</v>
      </c>
      <c r="U185" s="157">
        <v>0.17</v>
      </c>
      <c r="V185" s="157">
        <f>ROUND(E185*U185,2)</f>
        <v>63.53</v>
      </c>
      <c r="W185" s="157"/>
      <c r="X185" s="157" t="s">
        <v>121</v>
      </c>
      <c r="Y185" s="147"/>
      <c r="Z185" s="147"/>
      <c r="AA185" s="147"/>
      <c r="AB185" s="147"/>
      <c r="AC185" s="147"/>
      <c r="AD185" s="147"/>
      <c r="AE185" s="147"/>
      <c r="AF185" s="147"/>
      <c r="AG185" s="147" t="s">
        <v>140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1" x14ac:dyDescent="0.2">
      <c r="A186" s="154"/>
      <c r="B186" s="155"/>
      <c r="C186" s="186" t="s">
        <v>174</v>
      </c>
      <c r="D186" s="159"/>
      <c r="E186" s="160"/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47"/>
      <c r="Z186" s="147"/>
      <c r="AA186" s="147"/>
      <c r="AB186" s="147"/>
      <c r="AC186" s="147"/>
      <c r="AD186" s="147"/>
      <c r="AE186" s="147"/>
      <c r="AF186" s="147"/>
      <c r="AG186" s="147" t="s">
        <v>126</v>
      </c>
      <c r="AH186" s="147">
        <v>0</v>
      </c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1" x14ac:dyDescent="0.2">
      <c r="A187" s="154"/>
      <c r="B187" s="155"/>
      <c r="C187" s="186" t="s">
        <v>175</v>
      </c>
      <c r="D187" s="159"/>
      <c r="E187" s="160">
        <v>13.9</v>
      </c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7"/>
      <c r="Z187" s="147"/>
      <c r="AA187" s="147"/>
      <c r="AB187" s="147"/>
      <c r="AC187" s="147"/>
      <c r="AD187" s="147"/>
      <c r="AE187" s="147"/>
      <c r="AF187" s="147"/>
      <c r="AG187" s="147" t="s">
        <v>126</v>
      </c>
      <c r="AH187" s="147">
        <v>0</v>
      </c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1" x14ac:dyDescent="0.2">
      <c r="A188" s="154"/>
      <c r="B188" s="155"/>
      <c r="C188" s="186" t="s">
        <v>176</v>
      </c>
      <c r="D188" s="159"/>
      <c r="E188" s="160">
        <v>71.260000000000005</v>
      </c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7"/>
      <c r="Z188" s="147"/>
      <c r="AA188" s="147"/>
      <c r="AB188" s="147"/>
      <c r="AC188" s="147"/>
      <c r="AD188" s="147"/>
      <c r="AE188" s="147"/>
      <c r="AF188" s="147"/>
      <c r="AG188" s="147" t="s">
        <v>126</v>
      </c>
      <c r="AH188" s="147">
        <v>0</v>
      </c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1" x14ac:dyDescent="0.2">
      <c r="A189" s="154"/>
      <c r="B189" s="155"/>
      <c r="C189" s="186" t="s">
        <v>177</v>
      </c>
      <c r="D189" s="159"/>
      <c r="E189" s="160">
        <v>16.55</v>
      </c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57"/>
      <c r="Y189" s="147"/>
      <c r="Z189" s="147"/>
      <c r="AA189" s="147"/>
      <c r="AB189" s="147"/>
      <c r="AC189" s="147"/>
      <c r="AD189" s="147"/>
      <c r="AE189" s="147"/>
      <c r="AF189" s="147"/>
      <c r="AG189" s="147" t="s">
        <v>126</v>
      </c>
      <c r="AH189" s="147">
        <v>0</v>
      </c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1" x14ac:dyDescent="0.2">
      <c r="A190" s="154"/>
      <c r="B190" s="155"/>
      <c r="C190" s="186" t="s">
        <v>178</v>
      </c>
      <c r="D190" s="159"/>
      <c r="E190" s="160">
        <v>9.65</v>
      </c>
      <c r="F190" s="157"/>
      <c r="G190" s="157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47"/>
      <c r="Z190" s="147"/>
      <c r="AA190" s="147"/>
      <c r="AB190" s="147"/>
      <c r="AC190" s="147"/>
      <c r="AD190" s="147"/>
      <c r="AE190" s="147"/>
      <c r="AF190" s="147"/>
      <c r="AG190" s="147" t="s">
        <v>126</v>
      </c>
      <c r="AH190" s="147">
        <v>0</v>
      </c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1" x14ac:dyDescent="0.2">
      <c r="A191" s="154"/>
      <c r="B191" s="155"/>
      <c r="C191" s="186" t="s">
        <v>179</v>
      </c>
      <c r="D191" s="159"/>
      <c r="E191" s="160">
        <v>46.05</v>
      </c>
      <c r="F191" s="157"/>
      <c r="G191" s="157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47"/>
      <c r="Z191" s="147"/>
      <c r="AA191" s="147"/>
      <c r="AB191" s="147"/>
      <c r="AC191" s="147"/>
      <c r="AD191" s="147"/>
      <c r="AE191" s="147"/>
      <c r="AF191" s="147"/>
      <c r="AG191" s="147" t="s">
        <v>126</v>
      </c>
      <c r="AH191" s="147">
        <v>0</v>
      </c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1" x14ac:dyDescent="0.2">
      <c r="A192" s="154"/>
      <c r="B192" s="155"/>
      <c r="C192" s="186" t="s">
        <v>180</v>
      </c>
      <c r="D192" s="159"/>
      <c r="E192" s="160"/>
      <c r="F192" s="157"/>
      <c r="G192" s="157"/>
      <c r="H192" s="157"/>
      <c r="I192" s="157"/>
      <c r="J192" s="157"/>
      <c r="K192" s="157"/>
      <c r="L192" s="157"/>
      <c r="M192" s="157"/>
      <c r="N192" s="157"/>
      <c r="O192" s="157"/>
      <c r="P192" s="157"/>
      <c r="Q192" s="157"/>
      <c r="R192" s="157"/>
      <c r="S192" s="157"/>
      <c r="T192" s="157"/>
      <c r="U192" s="157"/>
      <c r="V192" s="157"/>
      <c r="W192" s="157"/>
      <c r="X192" s="157"/>
      <c r="Y192" s="147"/>
      <c r="Z192" s="147"/>
      <c r="AA192" s="147"/>
      <c r="AB192" s="147"/>
      <c r="AC192" s="147"/>
      <c r="AD192" s="147"/>
      <c r="AE192" s="147"/>
      <c r="AF192" s="147"/>
      <c r="AG192" s="147" t="s">
        <v>126</v>
      </c>
      <c r="AH192" s="147">
        <v>0</v>
      </c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1" x14ac:dyDescent="0.2">
      <c r="A193" s="154"/>
      <c r="B193" s="155"/>
      <c r="C193" s="186" t="s">
        <v>181</v>
      </c>
      <c r="D193" s="159"/>
      <c r="E193" s="160">
        <v>6.67</v>
      </c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47"/>
      <c r="Z193" s="147"/>
      <c r="AA193" s="147"/>
      <c r="AB193" s="147"/>
      <c r="AC193" s="147"/>
      <c r="AD193" s="147"/>
      <c r="AE193" s="147"/>
      <c r="AF193" s="147"/>
      <c r="AG193" s="147" t="s">
        <v>126</v>
      </c>
      <c r="AH193" s="147">
        <v>0</v>
      </c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1" x14ac:dyDescent="0.2">
      <c r="A194" s="154"/>
      <c r="B194" s="155"/>
      <c r="C194" s="186" t="s">
        <v>182</v>
      </c>
      <c r="D194" s="159"/>
      <c r="E194" s="160">
        <v>8.8699999999999992</v>
      </c>
      <c r="F194" s="157"/>
      <c r="G194" s="157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47"/>
      <c r="Z194" s="147"/>
      <c r="AA194" s="147"/>
      <c r="AB194" s="147"/>
      <c r="AC194" s="147"/>
      <c r="AD194" s="147"/>
      <c r="AE194" s="147"/>
      <c r="AF194" s="147"/>
      <c r="AG194" s="147" t="s">
        <v>126</v>
      </c>
      <c r="AH194" s="147">
        <v>0</v>
      </c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1" x14ac:dyDescent="0.2">
      <c r="A195" s="154"/>
      <c r="B195" s="155"/>
      <c r="C195" s="186" t="s">
        <v>183</v>
      </c>
      <c r="D195" s="159"/>
      <c r="E195" s="160">
        <v>17.72</v>
      </c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47"/>
      <c r="Z195" s="147"/>
      <c r="AA195" s="147"/>
      <c r="AB195" s="147"/>
      <c r="AC195" s="147"/>
      <c r="AD195" s="147"/>
      <c r="AE195" s="147"/>
      <c r="AF195" s="147"/>
      <c r="AG195" s="147" t="s">
        <v>126</v>
      </c>
      <c r="AH195" s="147">
        <v>0</v>
      </c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1" x14ac:dyDescent="0.2">
      <c r="A196" s="154"/>
      <c r="B196" s="155"/>
      <c r="C196" s="186" t="s">
        <v>184</v>
      </c>
      <c r="D196" s="159"/>
      <c r="E196" s="160">
        <v>8.06</v>
      </c>
      <c r="F196" s="157"/>
      <c r="G196" s="157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57"/>
      <c r="Y196" s="147"/>
      <c r="Z196" s="147"/>
      <c r="AA196" s="147"/>
      <c r="AB196" s="147"/>
      <c r="AC196" s="147"/>
      <c r="AD196" s="147"/>
      <c r="AE196" s="147"/>
      <c r="AF196" s="147"/>
      <c r="AG196" s="147" t="s">
        <v>126</v>
      </c>
      <c r="AH196" s="147">
        <v>0</v>
      </c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1" x14ac:dyDescent="0.2">
      <c r="A197" s="154"/>
      <c r="B197" s="155"/>
      <c r="C197" s="186" t="s">
        <v>185</v>
      </c>
      <c r="D197" s="159"/>
      <c r="E197" s="160">
        <v>13.23</v>
      </c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47"/>
      <c r="Z197" s="147"/>
      <c r="AA197" s="147"/>
      <c r="AB197" s="147"/>
      <c r="AC197" s="147"/>
      <c r="AD197" s="147"/>
      <c r="AE197" s="147"/>
      <c r="AF197" s="147"/>
      <c r="AG197" s="147" t="s">
        <v>126</v>
      </c>
      <c r="AH197" s="147">
        <v>0</v>
      </c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1" x14ac:dyDescent="0.2">
      <c r="A198" s="154"/>
      <c r="B198" s="155"/>
      <c r="C198" s="186" t="s">
        <v>186</v>
      </c>
      <c r="D198" s="159"/>
      <c r="E198" s="160">
        <v>1.1599999999999999</v>
      </c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157"/>
      <c r="W198" s="157"/>
      <c r="X198" s="157"/>
      <c r="Y198" s="147"/>
      <c r="Z198" s="147"/>
      <c r="AA198" s="147"/>
      <c r="AB198" s="147"/>
      <c r="AC198" s="147"/>
      <c r="AD198" s="147"/>
      <c r="AE198" s="147"/>
      <c r="AF198" s="147"/>
      <c r="AG198" s="147" t="s">
        <v>126</v>
      </c>
      <c r="AH198" s="147">
        <v>0</v>
      </c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1" x14ac:dyDescent="0.2">
      <c r="A199" s="154"/>
      <c r="B199" s="155"/>
      <c r="C199" s="186" t="s">
        <v>187</v>
      </c>
      <c r="D199" s="159"/>
      <c r="E199" s="160">
        <v>1.1499999999999999</v>
      </c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47"/>
      <c r="Z199" s="147"/>
      <c r="AA199" s="147"/>
      <c r="AB199" s="147"/>
      <c r="AC199" s="147"/>
      <c r="AD199" s="147"/>
      <c r="AE199" s="147"/>
      <c r="AF199" s="147"/>
      <c r="AG199" s="147" t="s">
        <v>126</v>
      </c>
      <c r="AH199" s="147">
        <v>0</v>
      </c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1" x14ac:dyDescent="0.2">
      <c r="A200" s="154"/>
      <c r="B200" s="155"/>
      <c r="C200" s="186" t="s">
        <v>188</v>
      </c>
      <c r="D200" s="159"/>
      <c r="E200" s="160">
        <v>4.8499999999999996</v>
      </c>
      <c r="F200" s="157"/>
      <c r="G200" s="157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57"/>
      <c r="V200" s="157"/>
      <c r="W200" s="157"/>
      <c r="X200" s="157"/>
      <c r="Y200" s="147"/>
      <c r="Z200" s="147"/>
      <c r="AA200" s="147"/>
      <c r="AB200" s="147"/>
      <c r="AC200" s="147"/>
      <c r="AD200" s="147"/>
      <c r="AE200" s="147"/>
      <c r="AF200" s="147"/>
      <c r="AG200" s="147" t="s">
        <v>126</v>
      </c>
      <c r="AH200" s="147">
        <v>0</v>
      </c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1" x14ac:dyDescent="0.2">
      <c r="A201" s="154"/>
      <c r="B201" s="155"/>
      <c r="C201" s="186" t="s">
        <v>189</v>
      </c>
      <c r="D201" s="159"/>
      <c r="E201" s="160">
        <v>8.14</v>
      </c>
      <c r="F201" s="157"/>
      <c r="G201" s="157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57"/>
      <c r="Y201" s="147"/>
      <c r="Z201" s="147"/>
      <c r="AA201" s="147"/>
      <c r="AB201" s="147"/>
      <c r="AC201" s="147"/>
      <c r="AD201" s="147"/>
      <c r="AE201" s="147"/>
      <c r="AF201" s="147"/>
      <c r="AG201" s="147" t="s">
        <v>126</v>
      </c>
      <c r="AH201" s="147">
        <v>0</v>
      </c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1" x14ac:dyDescent="0.2">
      <c r="A202" s="154"/>
      <c r="B202" s="155"/>
      <c r="C202" s="186" t="s">
        <v>190</v>
      </c>
      <c r="D202" s="159"/>
      <c r="E202" s="160">
        <v>15.53</v>
      </c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47"/>
      <c r="Z202" s="147"/>
      <c r="AA202" s="147"/>
      <c r="AB202" s="147"/>
      <c r="AC202" s="147"/>
      <c r="AD202" s="147"/>
      <c r="AE202" s="147"/>
      <c r="AF202" s="147"/>
      <c r="AG202" s="147" t="s">
        <v>126</v>
      </c>
      <c r="AH202" s="147">
        <v>0</v>
      </c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1" x14ac:dyDescent="0.2">
      <c r="A203" s="154"/>
      <c r="B203" s="155"/>
      <c r="C203" s="186" t="s">
        <v>191</v>
      </c>
      <c r="D203" s="159"/>
      <c r="E203" s="160">
        <v>13.53</v>
      </c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47"/>
      <c r="Z203" s="147"/>
      <c r="AA203" s="147"/>
      <c r="AB203" s="147"/>
      <c r="AC203" s="147"/>
      <c r="AD203" s="147"/>
      <c r="AE203" s="147"/>
      <c r="AF203" s="147"/>
      <c r="AG203" s="147" t="s">
        <v>126</v>
      </c>
      <c r="AH203" s="147">
        <v>0</v>
      </c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1" x14ac:dyDescent="0.2">
      <c r="A204" s="154"/>
      <c r="B204" s="155"/>
      <c r="C204" s="186" t="s">
        <v>192</v>
      </c>
      <c r="D204" s="159"/>
      <c r="E204" s="160">
        <v>4.71</v>
      </c>
      <c r="F204" s="157"/>
      <c r="G204" s="157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57"/>
      <c r="X204" s="157"/>
      <c r="Y204" s="147"/>
      <c r="Z204" s="147"/>
      <c r="AA204" s="147"/>
      <c r="AB204" s="147"/>
      <c r="AC204" s="147"/>
      <c r="AD204" s="147"/>
      <c r="AE204" s="147"/>
      <c r="AF204" s="147"/>
      <c r="AG204" s="147" t="s">
        <v>126</v>
      </c>
      <c r="AH204" s="147">
        <v>0</v>
      </c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1" x14ac:dyDescent="0.2">
      <c r="A205" s="154"/>
      <c r="B205" s="155"/>
      <c r="C205" s="186" t="s">
        <v>193</v>
      </c>
      <c r="D205" s="159"/>
      <c r="E205" s="160">
        <v>5.35</v>
      </c>
      <c r="F205" s="157"/>
      <c r="G205" s="157"/>
      <c r="H205" s="157"/>
      <c r="I205" s="157"/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  <c r="T205" s="157"/>
      <c r="U205" s="157"/>
      <c r="V205" s="157"/>
      <c r="W205" s="157"/>
      <c r="X205" s="157"/>
      <c r="Y205" s="147"/>
      <c r="Z205" s="147"/>
      <c r="AA205" s="147"/>
      <c r="AB205" s="147"/>
      <c r="AC205" s="147"/>
      <c r="AD205" s="147"/>
      <c r="AE205" s="147"/>
      <c r="AF205" s="147"/>
      <c r="AG205" s="147" t="s">
        <v>126</v>
      </c>
      <c r="AH205" s="147">
        <v>0</v>
      </c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1" x14ac:dyDescent="0.2">
      <c r="A206" s="154"/>
      <c r="B206" s="155"/>
      <c r="C206" s="186" t="s">
        <v>194</v>
      </c>
      <c r="D206" s="159"/>
      <c r="E206" s="160">
        <v>14.07</v>
      </c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57"/>
      <c r="Y206" s="147"/>
      <c r="Z206" s="147"/>
      <c r="AA206" s="147"/>
      <c r="AB206" s="147"/>
      <c r="AC206" s="147"/>
      <c r="AD206" s="147"/>
      <c r="AE206" s="147"/>
      <c r="AF206" s="147"/>
      <c r="AG206" s="147" t="s">
        <v>126</v>
      </c>
      <c r="AH206" s="147">
        <v>0</v>
      </c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1" x14ac:dyDescent="0.2">
      <c r="A207" s="154"/>
      <c r="B207" s="155"/>
      <c r="C207" s="186" t="s">
        <v>195</v>
      </c>
      <c r="D207" s="159"/>
      <c r="E207" s="160">
        <v>6.27</v>
      </c>
      <c r="F207" s="157"/>
      <c r="G207" s="157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57"/>
      <c r="V207" s="157"/>
      <c r="W207" s="157"/>
      <c r="X207" s="157"/>
      <c r="Y207" s="147"/>
      <c r="Z207" s="147"/>
      <c r="AA207" s="147"/>
      <c r="AB207" s="147"/>
      <c r="AC207" s="147"/>
      <c r="AD207" s="147"/>
      <c r="AE207" s="147"/>
      <c r="AF207" s="147"/>
      <c r="AG207" s="147" t="s">
        <v>126</v>
      </c>
      <c r="AH207" s="147">
        <v>0</v>
      </c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1" x14ac:dyDescent="0.2">
      <c r="A208" s="154"/>
      <c r="B208" s="155"/>
      <c r="C208" s="186" t="s">
        <v>196</v>
      </c>
      <c r="D208" s="159"/>
      <c r="E208" s="160">
        <v>31.37</v>
      </c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47"/>
      <c r="Z208" s="147"/>
      <c r="AA208" s="147"/>
      <c r="AB208" s="147"/>
      <c r="AC208" s="147"/>
      <c r="AD208" s="147"/>
      <c r="AE208" s="147"/>
      <c r="AF208" s="147"/>
      <c r="AG208" s="147" t="s">
        <v>126</v>
      </c>
      <c r="AH208" s="147">
        <v>0</v>
      </c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1" x14ac:dyDescent="0.2">
      <c r="A209" s="154"/>
      <c r="B209" s="155"/>
      <c r="C209" s="186" t="s">
        <v>197</v>
      </c>
      <c r="D209" s="159"/>
      <c r="E209" s="160">
        <v>27.3</v>
      </c>
      <c r="F209" s="157"/>
      <c r="G209" s="157"/>
      <c r="H209" s="157"/>
      <c r="I209" s="157"/>
      <c r="J209" s="157"/>
      <c r="K209" s="157"/>
      <c r="L209" s="157"/>
      <c r="M209" s="157"/>
      <c r="N209" s="157"/>
      <c r="O209" s="157"/>
      <c r="P209" s="157"/>
      <c r="Q209" s="157"/>
      <c r="R209" s="157"/>
      <c r="S209" s="157"/>
      <c r="T209" s="157"/>
      <c r="U209" s="157"/>
      <c r="V209" s="157"/>
      <c r="W209" s="157"/>
      <c r="X209" s="157"/>
      <c r="Y209" s="147"/>
      <c r="Z209" s="147"/>
      <c r="AA209" s="147"/>
      <c r="AB209" s="147"/>
      <c r="AC209" s="147"/>
      <c r="AD209" s="147"/>
      <c r="AE209" s="147"/>
      <c r="AF209" s="147"/>
      <c r="AG209" s="147" t="s">
        <v>126</v>
      </c>
      <c r="AH209" s="147">
        <v>0</v>
      </c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1" x14ac:dyDescent="0.2">
      <c r="A210" s="154"/>
      <c r="B210" s="155"/>
      <c r="C210" s="186" t="s">
        <v>198</v>
      </c>
      <c r="D210" s="159"/>
      <c r="E210" s="160">
        <v>28.29</v>
      </c>
      <c r="F210" s="157"/>
      <c r="G210" s="157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47"/>
      <c r="Z210" s="147"/>
      <c r="AA210" s="147"/>
      <c r="AB210" s="147"/>
      <c r="AC210" s="147"/>
      <c r="AD210" s="147"/>
      <c r="AE210" s="147"/>
      <c r="AF210" s="147"/>
      <c r="AG210" s="147" t="s">
        <v>126</v>
      </c>
      <c r="AH210" s="147">
        <v>0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1" x14ac:dyDescent="0.2">
      <c r="A211" s="170">
        <v>42</v>
      </c>
      <c r="B211" s="171" t="s">
        <v>308</v>
      </c>
      <c r="C211" s="185" t="s">
        <v>309</v>
      </c>
      <c r="D211" s="172" t="s">
        <v>157</v>
      </c>
      <c r="E211" s="173">
        <v>733</v>
      </c>
      <c r="F211" s="174"/>
      <c r="G211" s="175">
        <f>ROUND(E211*F211,2)</f>
        <v>0</v>
      </c>
      <c r="H211" s="158"/>
      <c r="I211" s="157">
        <f>ROUND(E211*H211,2)</f>
        <v>0</v>
      </c>
      <c r="J211" s="158"/>
      <c r="K211" s="157">
        <f>ROUND(E211*J211,2)</f>
        <v>0</v>
      </c>
      <c r="L211" s="157">
        <v>15</v>
      </c>
      <c r="M211" s="157">
        <f>G211*(1+L211/100)</f>
        <v>0</v>
      </c>
      <c r="N211" s="157">
        <v>0</v>
      </c>
      <c r="O211" s="157">
        <f>ROUND(E211*N211,2)</f>
        <v>0</v>
      </c>
      <c r="P211" s="157">
        <v>0.02</v>
      </c>
      <c r="Q211" s="157">
        <f>ROUND(E211*P211,2)</f>
        <v>14.66</v>
      </c>
      <c r="R211" s="157"/>
      <c r="S211" s="157" t="s">
        <v>120</v>
      </c>
      <c r="T211" s="157" t="s">
        <v>120</v>
      </c>
      <c r="U211" s="157">
        <v>0.13</v>
      </c>
      <c r="V211" s="157">
        <f>ROUND(E211*U211,2)</f>
        <v>95.29</v>
      </c>
      <c r="W211" s="157"/>
      <c r="X211" s="157" t="s">
        <v>121</v>
      </c>
      <c r="Y211" s="147"/>
      <c r="Z211" s="147"/>
      <c r="AA211" s="147"/>
      <c r="AB211" s="147"/>
      <c r="AC211" s="147"/>
      <c r="AD211" s="147"/>
      <c r="AE211" s="147"/>
      <c r="AF211" s="147"/>
      <c r="AG211" s="147" t="s">
        <v>140</v>
      </c>
      <c r="AH211" s="147"/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1" x14ac:dyDescent="0.2">
      <c r="A212" s="154"/>
      <c r="B212" s="155"/>
      <c r="C212" s="186" t="s">
        <v>222</v>
      </c>
      <c r="D212" s="159"/>
      <c r="E212" s="160">
        <v>264</v>
      </c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47"/>
      <c r="Z212" s="147"/>
      <c r="AA212" s="147"/>
      <c r="AB212" s="147"/>
      <c r="AC212" s="147"/>
      <c r="AD212" s="147"/>
      <c r="AE212" s="147"/>
      <c r="AF212" s="147"/>
      <c r="AG212" s="147" t="s">
        <v>126</v>
      </c>
      <c r="AH212" s="147">
        <v>0</v>
      </c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1" x14ac:dyDescent="0.2">
      <c r="A213" s="154"/>
      <c r="B213" s="155"/>
      <c r="C213" s="186" t="s">
        <v>223</v>
      </c>
      <c r="D213" s="159"/>
      <c r="E213" s="160">
        <v>324</v>
      </c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47"/>
      <c r="Z213" s="147"/>
      <c r="AA213" s="147"/>
      <c r="AB213" s="147"/>
      <c r="AC213" s="147"/>
      <c r="AD213" s="147"/>
      <c r="AE213" s="147"/>
      <c r="AF213" s="147"/>
      <c r="AG213" s="147" t="s">
        <v>126</v>
      </c>
      <c r="AH213" s="147">
        <v>0</v>
      </c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1" x14ac:dyDescent="0.2">
      <c r="A214" s="154"/>
      <c r="B214" s="155"/>
      <c r="C214" s="186" t="s">
        <v>224</v>
      </c>
      <c r="D214" s="159"/>
      <c r="E214" s="160">
        <v>125</v>
      </c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47"/>
      <c r="Z214" s="147"/>
      <c r="AA214" s="147"/>
      <c r="AB214" s="147"/>
      <c r="AC214" s="147"/>
      <c r="AD214" s="147"/>
      <c r="AE214" s="147"/>
      <c r="AF214" s="147"/>
      <c r="AG214" s="147" t="s">
        <v>126</v>
      </c>
      <c r="AH214" s="147">
        <v>0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1" x14ac:dyDescent="0.2">
      <c r="A215" s="154"/>
      <c r="B215" s="155"/>
      <c r="C215" s="186" t="s">
        <v>225</v>
      </c>
      <c r="D215" s="159"/>
      <c r="E215" s="160">
        <v>20</v>
      </c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47"/>
      <c r="Z215" s="147"/>
      <c r="AA215" s="147"/>
      <c r="AB215" s="147"/>
      <c r="AC215" s="147"/>
      <c r="AD215" s="147"/>
      <c r="AE215" s="147"/>
      <c r="AF215" s="147"/>
      <c r="AG215" s="147" t="s">
        <v>126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1" x14ac:dyDescent="0.2">
      <c r="A216" s="170">
        <v>43</v>
      </c>
      <c r="B216" s="171" t="s">
        <v>310</v>
      </c>
      <c r="C216" s="185" t="s">
        <v>311</v>
      </c>
      <c r="D216" s="172" t="s">
        <v>157</v>
      </c>
      <c r="E216" s="173">
        <v>361.59375</v>
      </c>
      <c r="F216" s="174"/>
      <c r="G216" s="175">
        <f>ROUND(E216*F216,2)</f>
        <v>0</v>
      </c>
      <c r="H216" s="158"/>
      <c r="I216" s="157">
        <f>ROUND(E216*H216,2)</f>
        <v>0</v>
      </c>
      <c r="J216" s="158"/>
      <c r="K216" s="157">
        <f>ROUND(E216*J216,2)</f>
        <v>0</v>
      </c>
      <c r="L216" s="157">
        <v>15</v>
      </c>
      <c r="M216" s="157">
        <f>G216*(1+L216/100)</f>
        <v>0</v>
      </c>
      <c r="N216" s="157">
        <v>0</v>
      </c>
      <c r="O216" s="157">
        <f>ROUND(E216*N216,2)</f>
        <v>0</v>
      </c>
      <c r="P216" s="157">
        <v>5.8999999999999997E-2</v>
      </c>
      <c r="Q216" s="157">
        <f>ROUND(E216*P216,2)</f>
        <v>21.33</v>
      </c>
      <c r="R216" s="157"/>
      <c r="S216" s="157" t="s">
        <v>120</v>
      </c>
      <c r="T216" s="157" t="s">
        <v>120</v>
      </c>
      <c r="U216" s="157">
        <v>0.2</v>
      </c>
      <c r="V216" s="157">
        <f>ROUND(E216*U216,2)</f>
        <v>72.319999999999993</v>
      </c>
      <c r="W216" s="157"/>
      <c r="X216" s="157" t="s">
        <v>121</v>
      </c>
      <c r="Y216" s="147"/>
      <c r="Z216" s="147"/>
      <c r="AA216" s="147"/>
      <c r="AB216" s="147"/>
      <c r="AC216" s="147"/>
      <c r="AD216" s="147"/>
      <c r="AE216" s="147"/>
      <c r="AF216" s="147"/>
      <c r="AG216" s="147" t="s">
        <v>140</v>
      </c>
      <c r="AH216" s="147"/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1" x14ac:dyDescent="0.2">
      <c r="A217" s="154"/>
      <c r="B217" s="155"/>
      <c r="C217" s="186" t="s">
        <v>245</v>
      </c>
      <c r="D217" s="159"/>
      <c r="E217" s="160">
        <v>129.1</v>
      </c>
      <c r="F217" s="157"/>
      <c r="G217" s="157"/>
      <c r="H217" s="157"/>
      <c r="I217" s="157"/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57"/>
      <c r="V217" s="157"/>
      <c r="W217" s="157"/>
      <c r="X217" s="157"/>
      <c r="Y217" s="147"/>
      <c r="Z217" s="147"/>
      <c r="AA217" s="147"/>
      <c r="AB217" s="147"/>
      <c r="AC217" s="147"/>
      <c r="AD217" s="147"/>
      <c r="AE217" s="147"/>
      <c r="AF217" s="147"/>
      <c r="AG217" s="147" t="s">
        <v>126</v>
      </c>
      <c r="AH217" s="147">
        <v>0</v>
      </c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1" x14ac:dyDescent="0.2">
      <c r="A218" s="154"/>
      <c r="B218" s="155"/>
      <c r="C218" s="186" t="s">
        <v>246</v>
      </c>
      <c r="D218" s="159"/>
      <c r="E218" s="160">
        <v>132.1</v>
      </c>
      <c r="F218" s="157"/>
      <c r="G218" s="157"/>
      <c r="H218" s="157"/>
      <c r="I218" s="157"/>
      <c r="J218" s="157"/>
      <c r="K218" s="157"/>
      <c r="L218" s="157"/>
      <c r="M218" s="157"/>
      <c r="N218" s="157"/>
      <c r="O218" s="157"/>
      <c r="P218" s="157"/>
      <c r="Q218" s="157"/>
      <c r="R218" s="157"/>
      <c r="S218" s="157"/>
      <c r="T218" s="157"/>
      <c r="U218" s="157"/>
      <c r="V218" s="157"/>
      <c r="W218" s="157"/>
      <c r="X218" s="157"/>
      <c r="Y218" s="147"/>
      <c r="Z218" s="147"/>
      <c r="AA218" s="147"/>
      <c r="AB218" s="147"/>
      <c r="AC218" s="147"/>
      <c r="AD218" s="147"/>
      <c r="AE218" s="147"/>
      <c r="AF218" s="147"/>
      <c r="AG218" s="147" t="s">
        <v>126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1" x14ac:dyDescent="0.2">
      <c r="A219" s="154"/>
      <c r="B219" s="155"/>
      <c r="C219" s="186" t="s">
        <v>247</v>
      </c>
      <c r="D219" s="159"/>
      <c r="E219" s="160">
        <v>53.58</v>
      </c>
      <c r="F219" s="157"/>
      <c r="G219" s="157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47"/>
      <c r="Z219" s="147"/>
      <c r="AA219" s="147"/>
      <c r="AB219" s="147"/>
      <c r="AC219" s="147"/>
      <c r="AD219" s="147"/>
      <c r="AE219" s="147"/>
      <c r="AF219" s="147"/>
      <c r="AG219" s="147" t="s">
        <v>126</v>
      </c>
      <c r="AH219" s="147">
        <v>0</v>
      </c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ht="33.75" outlineLevel="1" x14ac:dyDescent="0.2">
      <c r="A220" s="154"/>
      <c r="B220" s="155"/>
      <c r="C220" s="186" t="s">
        <v>248</v>
      </c>
      <c r="D220" s="159"/>
      <c r="E220" s="160">
        <v>24.324999999999999</v>
      </c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47"/>
      <c r="Z220" s="147"/>
      <c r="AA220" s="147"/>
      <c r="AB220" s="147"/>
      <c r="AC220" s="147"/>
      <c r="AD220" s="147"/>
      <c r="AE220" s="147"/>
      <c r="AF220" s="147"/>
      <c r="AG220" s="147" t="s">
        <v>126</v>
      </c>
      <c r="AH220" s="147">
        <v>0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1" x14ac:dyDescent="0.2">
      <c r="A221" s="154"/>
      <c r="B221" s="155"/>
      <c r="C221" s="186" t="s">
        <v>249</v>
      </c>
      <c r="D221" s="159"/>
      <c r="E221" s="160">
        <v>5.27</v>
      </c>
      <c r="F221" s="157"/>
      <c r="G221" s="157"/>
      <c r="H221" s="157"/>
      <c r="I221" s="157"/>
      <c r="J221" s="157"/>
      <c r="K221" s="157"/>
      <c r="L221" s="157"/>
      <c r="M221" s="157"/>
      <c r="N221" s="157"/>
      <c r="O221" s="157"/>
      <c r="P221" s="157"/>
      <c r="Q221" s="157"/>
      <c r="R221" s="157"/>
      <c r="S221" s="157"/>
      <c r="T221" s="157"/>
      <c r="U221" s="157"/>
      <c r="V221" s="157"/>
      <c r="W221" s="157"/>
      <c r="X221" s="157"/>
      <c r="Y221" s="147"/>
      <c r="Z221" s="147"/>
      <c r="AA221" s="147"/>
      <c r="AB221" s="147"/>
      <c r="AC221" s="147"/>
      <c r="AD221" s="147"/>
      <c r="AE221" s="147"/>
      <c r="AF221" s="147"/>
      <c r="AG221" s="147" t="s">
        <v>126</v>
      </c>
      <c r="AH221" s="147">
        <v>0</v>
      </c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1" x14ac:dyDescent="0.2">
      <c r="A222" s="154"/>
      <c r="B222" s="155"/>
      <c r="C222" s="188" t="s">
        <v>312</v>
      </c>
      <c r="D222" s="161"/>
      <c r="E222" s="162">
        <v>17.21875</v>
      </c>
      <c r="F222" s="157"/>
      <c r="G222" s="157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47"/>
      <c r="Z222" s="147"/>
      <c r="AA222" s="147"/>
      <c r="AB222" s="147"/>
      <c r="AC222" s="147"/>
      <c r="AD222" s="147"/>
      <c r="AE222" s="147"/>
      <c r="AF222" s="147"/>
      <c r="AG222" s="147" t="s">
        <v>126</v>
      </c>
      <c r="AH222" s="147">
        <v>4</v>
      </c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1" x14ac:dyDescent="0.2">
      <c r="A223" s="170">
        <v>44</v>
      </c>
      <c r="B223" s="171" t="s">
        <v>313</v>
      </c>
      <c r="C223" s="185" t="s">
        <v>314</v>
      </c>
      <c r="D223" s="172" t="s">
        <v>157</v>
      </c>
      <c r="E223" s="173">
        <v>5</v>
      </c>
      <c r="F223" s="174"/>
      <c r="G223" s="175">
        <f>ROUND(E223*F223,2)</f>
        <v>0</v>
      </c>
      <c r="H223" s="158"/>
      <c r="I223" s="157">
        <f>ROUND(E223*H223,2)</f>
        <v>0</v>
      </c>
      <c r="J223" s="158"/>
      <c r="K223" s="157">
        <f>ROUND(E223*J223,2)</f>
        <v>0</v>
      </c>
      <c r="L223" s="157">
        <v>15</v>
      </c>
      <c r="M223" s="157">
        <f>G223*(1+L223/100)</f>
        <v>0</v>
      </c>
      <c r="N223" s="157">
        <v>0</v>
      </c>
      <c r="O223" s="157">
        <f>ROUND(E223*N223,2)</f>
        <v>0</v>
      </c>
      <c r="P223" s="157">
        <v>0</v>
      </c>
      <c r="Q223" s="157">
        <f>ROUND(E223*P223,2)</f>
        <v>0</v>
      </c>
      <c r="R223" s="157"/>
      <c r="S223" s="157" t="s">
        <v>120</v>
      </c>
      <c r="T223" s="157" t="s">
        <v>120</v>
      </c>
      <c r="U223" s="157">
        <v>0.115</v>
      </c>
      <c r="V223" s="157">
        <f>ROUND(E223*U223,2)</f>
        <v>0.57999999999999996</v>
      </c>
      <c r="W223" s="157"/>
      <c r="X223" s="157" t="s">
        <v>121</v>
      </c>
      <c r="Y223" s="147"/>
      <c r="Z223" s="147"/>
      <c r="AA223" s="147"/>
      <c r="AB223" s="147"/>
      <c r="AC223" s="147"/>
      <c r="AD223" s="147"/>
      <c r="AE223" s="147"/>
      <c r="AF223" s="147"/>
      <c r="AG223" s="147" t="s">
        <v>122</v>
      </c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1" x14ac:dyDescent="0.2">
      <c r="A224" s="154"/>
      <c r="B224" s="155"/>
      <c r="C224" s="186" t="s">
        <v>315</v>
      </c>
      <c r="D224" s="159"/>
      <c r="E224" s="160">
        <v>5</v>
      </c>
      <c r="F224" s="157"/>
      <c r="G224" s="157"/>
      <c r="H224" s="157"/>
      <c r="I224" s="157"/>
      <c r="J224" s="157"/>
      <c r="K224" s="157"/>
      <c r="L224" s="157"/>
      <c r="M224" s="157"/>
      <c r="N224" s="157"/>
      <c r="O224" s="157"/>
      <c r="P224" s="157"/>
      <c r="Q224" s="157"/>
      <c r="R224" s="157"/>
      <c r="S224" s="157"/>
      <c r="T224" s="157"/>
      <c r="U224" s="157"/>
      <c r="V224" s="157"/>
      <c r="W224" s="157"/>
      <c r="X224" s="157"/>
      <c r="Y224" s="147"/>
      <c r="Z224" s="147"/>
      <c r="AA224" s="147"/>
      <c r="AB224" s="147"/>
      <c r="AC224" s="147"/>
      <c r="AD224" s="147"/>
      <c r="AE224" s="147"/>
      <c r="AF224" s="147"/>
      <c r="AG224" s="147" t="s">
        <v>126</v>
      </c>
      <c r="AH224" s="147">
        <v>0</v>
      </c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1" x14ac:dyDescent="0.2">
      <c r="A225" s="176">
        <v>45</v>
      </c>
      <c r="B225" s="177" t="s">
        <v>316</v>
      </c>
      <c r="C225" s="187" t="s">
        <v>317</v>
      </c>
      <c r="D225" s="178" t="s">
        <v>228</v>
      </c>
      <c r="E225" s="179">
        <v>1</v>
      </c>
      <c r="F225" s="180"/>
      <c r="G225" s="181">
        <f>ROUND(E225*F225,2)</f>
        <v>0</v>
      </c>
      <c r="H225" s="158"/>
      <c r="I225" s="157">
        <f>ROUND(E225*H225,2)</f>
        <v>0</v>
      </c>
      <c r="J225" s="158"/>
      <c r="K225" s="157">
        <f>ROUND(E225*J225,2)</f>
        <v>0</v>
      </c>
      <c r="L225" s="157">
        <v>15</v>
      </c>
      <c r="M225" s="157">
        <f>G225*(1+L225/100)</f>
        <v>0</v>
      </c>
      <c r="N225" s="157">
        <v>0</v>
      </c>
      <c r="O225" s="157">
        <f>ROUND(E225*N225,2)</f>
        <v>0</v>
      </c>
      <c r="P225" s="157">
        <v>0</v>
      </c>
      <c r="Q225" s="157">
        <f>ROUND(E225*P225,2)</f>
        <v>0</v>
      </c>
      <c r="R225" s="157"/>
      <c r="S225" s="157" t="s">
        <v>120</v>
      </c>
      <c r="T225" s="157" t="s">
        <v>120</v>
      </c>
      <c r="U225" s="157">
        <v>8.84</v>
      </c>
      <c r="V225" s="157">
        <f>ROUND(E225*U225,2)</f>
        <v>8.84</v>
      </c>
      <c r="W225" s="157"/>
      <c r="X225" s="157" t="s">
        <v>121</v>
      </c>
      <c r="Y225" s="147"/>
      <c r="Z225" s="147"/>
      <c r="AA225" s="147"/>
      <c r="AB225" s="147"/>
      <c r="AC225" s="147"/>
      <c r="AD225" s="147"/>
      <c r="AE225" s="147"/>
      <c r="AF225" s="147"/>
      <c r="AG225" s="147" t="s">
        <v>140</v>
      </c>
      <c r="AH225" s="147"/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1" x14ac:dyDescent="0.2">
      <c r="A226" s="170">
        <v>46</v>
      </c>
      <c r="B226" s="171" t="s">
        <v>318</v>
      </c>
      <c r="C226" s="185" t="s">
        <v>319</v>
      </c>
      <c r="D226" s="172" t="s">
        <v>320</v>
      </c>
      <c r="E226" s="173">
        <v>300</v>
      </c>
      <c r="F226" s="174"/>
      <c r="G226" s="175">
        <f>ROUND(E226*F226,2)</f>
        <v>0</v>
      </c>
      <c r="H226" s="158"/>
      <c r="I226" s="157">
        <f>ROUND(E226*H226,2)</f>
        <v>0</v>
      </c>
      <c r="J226" s="158"/>
      <c r="K226" s="157">
        <f>ROUND(E226*J226,2)</f>
        <v>0</v>
      </c>
      <c r="L226" s="157">
        <v>15</v>
      </c>
      <c r="M226" s="157">
        <f>G226*(1+L226/100)</f>
        <v>0</v>
      </c>
      <c r="N226" s="157">
        <v>0</v>
      </c>
      <c r="O226" s="157">
        <f>ROUND(E226*N226,2)</f>
        <v>0</v>
      </c>
      <c r="P226" s="157">
        <v>0</v>
      </c>
      <c r="Q226" s="157">
        <f>ROUND(E226*P226,2)</f>
        <v>0</v>
      </c>
      <c r="R226" s="157"/>
      <c r="S226" s="157" t="s">
        <v>120</v>
      </c>
      <c r="T226" s="157" t="s">
        <v>120</v>
      </c>
      <c r="U226" s="157">
        <v>0</v>
      </c>
      <c r="V226" s="157">
        <f>ROUND(E226*U226,2)</f>
        <v>0</v>
      </c>
      <c r="W226" s="157"/>
      <c r="X226" s="157" t="s">
        <v>121</v>
      </c>
      <c r="Y226" s="147"/>
      <c r="Z226" s="147"/>
      <c r="AA226" s="147"/>
      <c r="AB226" s="147"/>
      <c r="AC226" s="147"/>
      <c r="AD226" s="147"/>
      <c r="AE226" s="147"/>
      <c r="AF226" s="147"/>
      <c r="AG226" s="147" t="s">
        <v>140</v>
      </c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1" x14ac:dyDescent="0.2">
      <c r="A227" s="154"/>
      <c r="B227" s="155"/>
      <c r="C227" s="186" t="s">
        <v>321</v>
      </c>
      <c r="D227" s="159"/>
      <c r="E227" s="160">
        <v>300</v>
      </c>
      <c r="F227" s="157"/>
      <c r="G227" s="157"/>
      <c r="H227" s="157"/>
      <c r="I227" s="157"/>
      <c r="J227" s="157"/>
      <c r="K227" s="157"/>
      <c r="L227" s="157"/>
      <c r="M227" s="157"/>
      <c r="N227" s="157"/>
      <c r="O227" s="157"/>
      <c r="P227" s="157"/>
      <c r="Q227" s="157"/>
      <c r="R227" s="157"/>
      <c r="S227" s="157"/>
      <c r="T227" s="157"/>
      <c r="U227" s="157"/>
      <c r="V227" s="157"/>
      <c r="W227" s="157"/>
      <c r="X227" s="157"/>
      <c r="Y227" s="147"/>
      <c r="Z227" s="147"/>
      <c r="AA227" s="147"/>
      <c r="AB227" s="147"/>
      <c r="AC227" s="147"/>
      <c r="AD227" s="147"/>
      <c r="AE227" s="147"/>
      <c r="AF227" s="147"/>
      <c r="AG227" s="147" t="s">
        <v>126</v>
      </c>
      <c r="AH227" s="147">
        <v>0</v>
      </c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x14ac:dyDescent="0.2">
      <c r="A228" s="164" t="s">
        <v>115</v>
      </c>
      <c r="B228" s="165" t="s">
        <v>71</v>
      </c>
      <c r="C228" s="184" t="s">
        <v>72</v>
      </c>
      <c r="D228" s="166"/>
      <c r="E228" s="167"/>
      <c r="F228" s="168"/>
      <c r="G228" s="169">
        <f>SUMIF(AG229:AG229,"&lt;&gt;NOR",G229:G229)</f>
        <v>0</v>
      </c>
      <c r="H228" s="163"/>
      <c r="I228" s="163">
        <f>SUM(I229:I229)</f>
        <v>0</v>
      </c>
      <c r="J228" s="163"/>
      <c r="K228" s="163">
        <f>SUM(K229:K229)</f>
        <v>0</v>
      </c>
      <c r="L228" s="163"/>
      <c r="M228" s="163">
        <f>SUM(M229:M229)</f>
        <v>0</v>
      </c>
      <c r="N228" s="163"/>
      <c r="O228" s="163">
        <f>SUM(O229:O229)</f>
        <v>0</v>
      </c>
      <c r="P228" s="163"/>
      <c r="Q228" s="163">
        <f>SUM(Q229:Q229)</f>
        <v>0</v>
      </c>
      <c r="R228" s="163"/>
      <c r="S228" s="163"/>
      <c r="T228" s="163"/>
      <c r="U228" s="163"/>
      <c r="V228" s="163">
        <f>SUM(V229:V229)</f>
        <v>182.89</v>
      </c>
      <c r="W228" s="163"/>
      <c r="X228" s="163"/>
      <c r="AG228" t="s">
        <v>116</v>
      </c>
    </row>
    <row r="229" spans="1:60" outlineLevel="1" x14ac:dyDescent="0.2">
      <c r="A229" s="176">
        <v>47</v>
      </c>
      <c r="B229" s="177" t="s">
        <v>322</v>
      </c>
      <c r="C229" s="187" t="s">
        <v>323</v>
      </c>
      <c r="D229" s="178" t="s">
        <v>324</v>
      </c>
      <c r="E229" s="179">
        <v>96.665419999999997</v>
      </c>
      <c r="F229" s="180"/>
      <c r="G229" s="181">
        <f>ROUND(E229*F229,2)</f>
        <v>0</v>
      </c>
      <c r="H229" s="158"/>
      <c r="I229" s="157">
        <f>ROUND(E229*H229,2)</f>
        <v>0</v>
      </c>
      <c r="J229" s="158"/>
      <c r="K229" s="157">
        <f>ROUND(E229*J229,2)</f>
        <v>0</v>
      </c>
      <c r="L229" s="157">
        <v>15</v>
      </c>
      <c r="M229" s="157">
        <f>G229*(1+L229/100)</f>
        <v>0</v>
      </c>
      <c r="N229" s="157">
        <v>0</v>
      </c>
      <c r="O229" s="157">
        <f>ROUND(E229*N229,2)</f>
        <v>0</v>
      </c>
      <c r="P229" s="157">
        <v>0</v>
      </c>
      <c r="Q229" s="157">
        <f>ROUND(E229*P229,2)</f>
        <v>0</v>
      </c>
      <c r="R229" s="157"/>
      <c r="S229" s="157" t="s">
        <v>120</v>
      </c>
      <c r="T229" s="157" t="s">
        <v>120</v>
      </c>
      <c r="U229" s="157">
        <v>1.8919999999999999</v>
      </c>
      <c r="V229" s="157">
        <f>ROUND(E229*U229,2)</f>
        <v>182.89</v>
      </c>
      <c r="W229" s="157"/>
      <c r="X229" s="157" t="s">
        <v>325</v>
      </c>
      <c r="Y229" s="147"/>
      <c r="Z229" s="147"/>
      <c r="AA229" s="147"/>
      <c r="AB229" s="147"/>
      <c r="AC229" s="147"/>
      <c r="AD229" s="147"/>
      <c r="AE229" s="147"/>
      <c r="AF229" s="147"/>
      <c r="AG229" s="147" t="s">
        <v>326</v>
      </c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x14ac:dyDescent="0.2">
      <c r="A230" s="164" t="s">
        <v>115</v>
      </c>
      <c r="B230" s="165" t="s">
        <v>73</v>
      </c>
      <c r="C230" s="184" t="s">
        <v>74</v>
      </c>
      <c r="D230" s="166"/>
      <c r="E230" s="167"/>
      <c r="F230" s="168"/>
      <c r="G230" s="169">
        <f>SUMIF(AG231:AG232,"&lt;&gt;NOR",G231:G232)</f>
        <v>0</v>
      </c>
      <c r="H230" s="163"/>
      <c r="I230" s="163">
        <f>SUM(I231:I232)</f>
        <v>0</v>
      </c>
      <c r="J230" s="163"/>
      <c r="K230" s="163">
        <f>SUM(K231:K232)</f>
        <v>0</v>
      </c>
      <c r="L230" s="163"/>
      <c r="M230" s="163">
        <f>SUM(M231:M232)</f>
        <v>0</v>
      </c>
      <c r="N230" s="163"/>
      <c r="O230" s="163">
        <f>SUM(O231:O232)</f>
        <v>20.91</v>
      </c>
      <c r="P230" s="163"/>
      <c r="Q230" s="163">
        <f>SUM(Q231:Q232)</f>
        <v>0</v>
      </c>
      <c r="R230" s="163"/>
      <c r="S230" s="163"/>
      <c r="T230" s="163"/>
      <c r="U230" s="163"/>
      <c r="V230" s="163">
        <f>SUM(V231:V232)</f>
        <v>0</v>
      </c>
      <c r="W230" s="163"/>
      <c r="X230" s="163"/>
      <c r="AG230" t="s">
        <v>116</v>
      </c>
    </row>
    <row r="231" spans="1:60" ht="33.75" outlineLevel="1" x14ac:dyDescent="0.2">
      <c r="A231" s="170">
        <v>48</v>
      </c>
      <c r="B231" s="171" t="s">
        <v>327</v>
      </c>
      <c r="C231" s="185" t="s">
        <v>475</v>
      </c>
      <c r="D231" s="172" t="s">
        <v>119</v>
      </c>
      <c r="E231" s="173">
        <v>80</v>
      </c>
      <c r="F231" s="174"/>
      <c r="G231" s="175">
        <f>ROUND(E231*F231,2)</f>
        <v>0</v>
      </c>
      <c r="H231" s="158"/>
      <c r="I231" s="157">
        <f>ROUND(E231*H231,2)</f>
        <v>0</v>
      </c>
      <c r="J231" s="158"/>
      <c r="K231" s="157">
        <f>ROUND(E231*J231,2)</f>
        <v>0</v>
      </c>
      <c r="L231" s="157">
        <v>15</v>
      </c>
      <c r="M231" s="157">
        <f>G231*(1+L231/100)</f>
        <v>0</v>
      </c>
      <c r="N231" s="157">
        <v>0.26140999999999998</v>
      </c>
      <c r="O231" s="157">
        <f>ROUND(E231*N231,2)</f>
        <v>20.91</v>
      </c>
      <c r="P231" s="157">
        <v>0</v>
      </c>
      <c r="Q231" s="157">
        <f>ROUND(E231*P231,2)</f>
        <v>0</v>
      </c>
      <c r="R231" s="157"/>
      <c r="S231" s="157" t="s">
        <v>138</v>
      </c>
      <c r="T231" s="157" t="s">
        <v>139</v>
      </c>
      <c r="U231" s="157">
        <v>0</v>
      </c>
      <c r="V231" s="157">
        <f>ROUND(E231*U231,2)</f>
        <v>0</v>
      </c>
      <c r="W231" s="157"/>
      <c r="X231" s="157" t="s">
        <v>121</v>
      </c>
      <c r="Y231" s="147"/>
      <c r="Z231" s="147"/>
      <c r="AA231" s="147"/>
      <c r="AB231" s="147"/>
      <c r="AC231" s="147"/>
      <c r="AD231" s="147"/>
      <c r="AE231" s="147"/>
      <c r="AF231" s="147"/>
      <c r="AG231" s="147" t="s">
        <v>140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1" x14ac:dyDescent="0.2">
      <c r="A232" s="154"/>
      <c r="B232" s="155"/>
      <c r="C232" s="186" t="s">
        <v>467</v>
      </c>
      <c r="D232" s="159"/>
      <c r="E232" s="160">
        <v>80</v>
      </c>
      <c r="F232" s="157"/>
      <c r="G232" s="157"/>
      <c r="H232" s="157"/>
      <c r="I232" s="157"/>
      <c r="J232" s="157"/>
      <c r="K232" s="157"/>
      <c r="L232" s="157"/>
      <c r="M232" s="157"/>
      <c r="N232" s="157"/>
      <c r="O232" s="157"/>
      <c r="P232" s="157"/>
      <c r="Q232" s="157"/>
      <c r="R232" s="157"/>
      <c r="S232" s="157"/>
      <c r="T232" s="157"/>
      <c r="U232" s="157"/>
      <c r="V232" s="157"/>
      <c r="W232" s="157"/>
      <c r="X232" s="157"/>
      <c r="Y232" s="147"/>
      <c r="Z232" s="147"/>
      <c r="AA232" s="147"/>
      <c r="AB232" s="147"/>
      <c r="AC232" s="147"/>
      <c r="AD232" s="147"/>
      <c r="AE232" s="147"/>
      <c r="AF232" s="147"/>
      <c r="AG232" s="147" t="s">
        <v>126</v>
      </c>
      <c r="AH232" s="147">
        <v>0</v>
      </c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x14ac:dyDescent="0.2">
      <c r="A233" s="164" t="s">
        <v>115</v>
      </c>
      <c r="B233" s="165" t="s">
        <v>75</v>
      </c>
      <c r="C233" s="184" t="s">
        <v>76</v>
      </c>
      <c r="D233" s="166"/>
      <c r="E233" s="167"/>
      <c r="F233" s="168"/>
      <c r="G233" s="169">
        <f>SUMIF(AG234:AG238,"&lt;&gt;NOR",G234:G238)</f>
        <v>0</v>
      </c>
      <c r="H233" s="163"/>
      <c r="I233" s="163">
        <f>SUM(I234:I238)</f>
        <v>0</v>
      </c>
      <c r="J233" s="163"/>
      <c r="K233" s="163">
        <f>SUM(K234:K238)</f>
        <v>0</v>
      </c>
      <c r="L233" s="163"/>
      <c r="M233" s="163">
        <f>SUM(M234:M238)</f>
        <v>0</v>
      </c>
      <c r="N233" s="163"/>
      <c r="O233" s="163">
        <f>SUM(O234:O238)</f>
        <v>0.13</v>
      </c>
      <c r="P233" s="163"/>
      <c r="Q233" s="163">
        <f>SUM(Q234:Q238)</f>
        <v>0.66999999999999993</v>
      </c>
      <c r="R233" s="163"/>
      <c r="S233" s="163"/>
      <c r="T233" s="163"/>
      <c r="U233" s="163"/>
      <c r="V233" s="163">
        <f>SUM(V234:V238)</f>
        <v>29.73</v>
      </c>
      <c r="W233" s="163"/>
      <c r="X233" s="163"/>
      <c r="AG233" t="s">
        <v>116</v>
      </c>
    </row>
    <row r="234" spans="1:60" outlineLevel="1" x14ac:dyDescent="0.2">
      <c r="A234" s="176">
        <v>49</v>
      </c>
      <c r="B234" s="177" t="s">
        <v>328</v>
      </c>
      <c r="C234" s="187" t="s">
        <v>329</v>
      </c>
      <c r="D234" s="178" t="s">
        <v>333</v>
      </c>
      <c r="E234" s="179">
        <v>8</v>
      </c>
      <c r="F234" s="180"/>
      <c r="G234" s="181">
        <f>ROUND(E234*F234,2)</f>
        <v>0</v>
      </c>
      <c r="H234" s="158"/>
      <c r="I234" s="157">
        <f>ROUND(E234*H234,2)</f>
        <v>0</v>
      </c>
      <c r="J234" s="158"/>
      <c r="K234" s="157">
        <f>ROUND(E234*J234,2)</f>
        <v>0</v>
      </c>
      <c r="L234" s="157">
        <v>15</v>
      </c>
      <c r="M234" s="157">
        <f>G234*(1+L234/100)</f>
        <v>0</v>
      </c>
      <c r="N234" s="157">
        <v>1.6320000000000001E-2</v>
      </c>
      <c r="O234" s="157">
        <f>ROUND(E234*N234,2)</f>
        <v>0.13</v>
      </c>
      <c r="P234" s="157">
        <v>0</v>
      </c>
      <c r="Q234" s="157">
        <f>ROUND(E234*P234,2)</f>
        <v>0</v>
      </c>
      <c r="R234" s="157"/>
      <c r="S234" s="157" t="s">
        <v>120</v>
      </c>
      <c r="T234" s="157" t="s">
        <v>139</v>
      </c>
      <c r="U234" s="157">
        <v>0.42899999999999999</v>
      </c>
      <c r="V234" s="157">
        <f>ROUND(E234*U234,2)</f>
        <v>3.43</v>
      </c>
      <c r="W234" s="157"/>
      <c r="X234" s="157" t="s">
        <v>121</v>
      </c>
      <c r="Y234" s="147"/>
      <c r="Z234" s="147"/>
      <c r="AA234" s="147"/>
      <c r="AB234" s="147"/>
      <c r="AC234" s="147"/>
      <c r="AD234" s="147"/>
      <c r="AE234" s="147"/>
      <c r="AF234" s="147"/>
      <c r="AG234" s="147" t="s">
        <v>122</v>
      </c>
      <c r="AH234" s="147"/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1" x14ac:dyDescent="0.2">
      <c r="A235" s="176">
        <v>50</v>
      </c>
      <c r="B235" s="177" t="s">
        <v>331</v>
      </c>
      <c r="C235" s="187" t="s">
        <v>332</v>
      </c>
      <c r="D235" s="178" t="s">
        <v>333</v>
      </c>
      <c r="E235" s="179">
        <v>8</v>
      </c>
      <c r="F235" s="180"/>
      <c r="G235" s="181">
        <f>ROUND(E235*F235,2)</f>
        <v>0</v>
      </c>
      <c r="H235" s="158"/>
      <c r="I235" s="157">
        <f>ROUND(E235*H235,2)</f>
        <v>0</v>
      </c>
      <c r="J235" s="158"/>
      <c r="K235" s="157">
        <f>ROUND(E235*J235,2)</f>
        <v>0</v>
      </c>
      <c r="L235" s="157">
        <v>15</v>
      </c>
      <c r="M235" s="157">
        <f>G235*(1+L235/100)</f>
        <v>0</v>
      </c>
      <c r="N235" s="157">
        <v>0</v>
      </c>
      <c r="O235" s="157">
        <f>ROUND(E235*N235,2)</f>
        <v>0</v>
      </c>
      <c r="P235" s="157">
        <v>2.3800000000000002E-2</v>
      </c>
      <c r="Q235" s="157">
        <f>ROUND(E235*P235,2)</f>
        <v>0.19</v>
      </c>
      <c r="R235" s="157"/>
      <c r="S235" s="157" t="s">
        <v>120</v>
      </c>
      <c r="T235" s="157" t="s">
        <v>139</v>
      </c>
      <c r="U235" s="157">
        <v>8.2000000000000003E-2</v>
      </c>
      <c r="V235" s="157">
        <f>ROUND(E235*U235,2)</f>
        <v>0.66</v>
      </c>
      <c r="W235" s="157"/>
      <c r="X235" s="157" t="s">
        <v>121</v>
      </c>
      <c r="Y235" s="147"/>
      <c r="Z235" s="147"/>
      <c r="AA235" s="147"/>
      <c r="AB235" s="147"/>
      <c r="AC235" s="147"/>
      <c r="AD235" s="147"/>
      <c r="AE235" s="147"/>
      <c r="AF235" s="147"/>
      <c r="AG235" s="147" t="s">
        <v>122</v>
      </c>
      <c r="AH235" s="147"/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1" x14ac:dyDescent="0.2">
      <c r="A236" s="176">
        <v>51</v>
      </c>
      <c r="B236" s="177" t="s">
        <v>334</v>
      </c>
      <c r="C236" s="187" t="s">
        <v>335</v>
      </c>
      <c r="D236" s="178" t="s">
        <v>202</v>
      </c>
      <c r="E236" s="179">
        <v>24</v>
      </c>
      <c r="F236" s="180"/>
      <c r="G236" s="181">
        <f>ROUND(E236*F236,2)</f>
        <v>0</v>
      </c>
      <c r="H236" s="158"/>
      <c r="I236" s="157">
        <f>ROUND(E236*H236,2)</f>
        <v>0</v>
      </c>
      <c r="J236" s="158"/>
      <c r="K236" s="157">
        <f>ROUND(E236*J236,2)</f>
        <v>0</v>
      </c>
      <c r="L236" s="157">
        <v>15</v>
      </c>
      <c r="M236" s="157">
        <f>G236*(1+L236/100)</f>
        <v>0</v>
      </c>
      <c r="N236" s="157">
        <v>0</v>
      </c>
      <c r="O236" s="157">
        <f>ROUND(E236*N236,2)</f>
        <v>0</v>
      </c>
      <c r="P236" s="157">
        <v>0</v>
      </c>
      <c r="Q236" s="157">
        <f>ROUND(E236*P236,2)</f>
        <v>0</v>
      </c>
      <c r="R236" s="157"/>
      <c r="S236" s="157" t="s">
        <v>120</v>
      </c>
      <c r="T236" s="157" t="s">
        <v>336</v>
      </c>
      <c r="U236" s="157">
        <v>1</v>
      </c>
      <c r="V236" s="157">
        <f>ROUND(E236*U236,2)</f>
        <v>24</v>
      </c>
      <c r="W236" s="157"/>
      <c r="X236" s="157" t="s">
        <v>121</v>
      </c>
      <c r="Y236" s="147"/>
      <c r="Z236" s="147"/>
      <c r="AA236" s="147"/>
      <c r="AB236" s="147"/>
      <c r="AC236" s="147"/>
      <c r="AD236" s="147"/>
      <c r="AE236" s="147"/>
      <c r="AF236" s="147"/>
      <c r="AG236" s="147" t="s">
        <v>122</v>
      </c>
      <c r="AH236" s="147"/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1" x14ac:dyDescent="0.2">
      <c r="A237" s="170">
        <v>52</v>
      </c>
      <c r="B237" s="171" t="s">
        <v>337</v>
      </c>
      <c r="C237" s="185" t="s">
        <v>338</v>
      </c>
      <c r="D237" s="172" t="s">
        <v>333</v>
      </c>
      <c r="E237" s="173">
        <v>20</v>
      </c>
      <c r="F237" s="174"/>
      <c r="G237" s="175">
        <f>ROUND(E237*F237,2)</f>
        <v>0</v>
      </c>
      <c r="H237" s="158"/>
      <c r="I237" s="157">
        <f>ROUND(E237*H237,2)</f>
        <v>0</v>
      </c>
      <c r="J237" s="158"/>
      <c r="K237" s="157">
        <f>ROUND(E237*J237,2)</f>
        <v>0</v>
      </c>
      <c r="L237" s="157">
        <v>15</v>
      </c>
      <c r="M237" s="157">
        <f>G237*(1+L237/100)</f>
        <v>0</v>
      </c>
      <c r="N237" s="157">
        <v>0</v>
      </c>
      <c r="O237" s="157">
        <f>ROUND(E237*N237,2)</f>
        <v>0</v>
      </c>
      <c r="P237" s="157">
        <v>2.3800000000000002E-2</v>
      </c>
      <c r="Q237" s="157">
        <f>ROUND(E237*P237,2)</f>
        <v>0.48</v>
      </c>
      <c r="R237" s="157"/>
      <c r="S237" s="157" t="s">
        <v>138</v>
      </c>
      <c r="T237" s="157" t="s">
        <v>139</v>
      </c>
      <c r="U237" s="157">
        <v>8.2000000000000003E-2</v>
      </c>
      <c r="V237" s="157">
        <f>ROUND(E237*U237,2)</f>
        <v>1.64</v>
      </c>
      <c r="W237" s="157"/>
      <c r="X237" s="157" t="s">
        <v>121</v>
      </c>
      <c r="Y237" s="147"/>
      <c r="Z237" s="147"/>
      <c r="AA237" s="147"/>
      <c r="AB237" s="147"/>
      <c r="AC237" s="147"/>
      <c r="AD237" s="147"/>
      <c r="AE237" s="147"/>
      <c r="AF237" s="147"/>
      <c r="AG237" s="147" t="s">
        <v>122</v>
      </c>
      <c r="AH237" s="147"/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1" x14ac:dyDescent="0.2">
      <c r="A238" s="154">
        <v>53</v>
      </c>
      <c r="B238" s="155" t="s">
        <v>339</v>
      </c>
      <c r="C238" s="189" t="s">
        <v>340</v>
      </c>
      <c r="D238" s="156" t="s">
        <v>0</v>
      </c>
      <c r="E238" s="182"/>
      <c r="F238" s="158"/>
      <c r="G238" s="157">
        <f>ROUND(E238*F238,2)</f>
        <v>0</v>
      </c>
      <c r="H238" s="158"/>
      <c r="I238" s="157">
        <f>ROUND(E238*H238,2)</f>
        <v>0</v>
      </c>
      <c r="J238" s="158"/>
      <c r="K238" s="157">
        <f>ROUND(E238*J238,2)</f>
        <v>0</v>
      </c>
      <c r="L238" s="157">
        <v>15</v>
      </c>
      <c r="M238" s="157">
        <f>G238*(1+L238/100)</f>
        <v>0</v>
      </c>
      <c r="N238" s="157">
        <v>0</v>
      </c>
      <c r="O238" s="157">
        <f>ROUND(E238*N238,2)</f>
        <v>0</v>
      </c>
      <c r="P238" s="157">
        <v>0</v>
      </c>
      <c r="Q238" s="157">
        <f>ROUND(E238*P238,2)</f>
        <v>0</v>
      </c>
      <c r="R238" s="157"/>
      <c r="S238" s="157" t="s">
        <v>120</v>
      </c>
      <c r="T238" s="157" t="s">
        <v>336</v>
      </c>
      <c r="U238" s="157">
        <v>0</v>
      </c>
      <c r="V238" s="157">
        <f>ROUND(E238*U238,2)</f>
        <v>0</v>
      </c>
      <c r="W238" s="157"/>
      <c r="X238" s="157" t="s">
        <v>325</v>
      </c>
      <c r="Y238" s="147"/>
      <c r="Z238" s="147"/>
      <c r="AA238" s="147"/>
      <c r="AB238" s="147"/>
      <c r="AC238" s="147"/>
      <c r="AD238" s="147"/>
      <c r="AE238" s="147"/>
      <c r="AF238" s="147"/>
      <c r="AG238" s="147" t="s">
        <v>326</v>
      </c>
      <c r="AH238" s="147"/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x14ac:dyDescent="0.2">
      <c r="A239" s="164" t="s">
        <v>115</v>
      </c>
      <c r="B239" s="165" t="s">
        <v>77</v>
      </c>
      <c r="C239" s="184" t="s">
        <v>78</v>
      </c>
      <c r="D239" s="166"/>
      <c r="E239" s="167"/>
      <c r="F239" s="168"/>
      <c r="G239" s="169">
        <f>SUMIF(AG240:AG248,"&lt;&gt;NOR",G240:G248)</f>
        <v>0</v>
      </c>
      <c r="H239" s="163"/>
      <c r="I239" s="163">
        <f>SUM(I240:I248)</f>
        <v>0</v>
      </c>
      <c r="J239" s="163"/>
      <c r="K239" s="163">
        <f>SUM(K240:K248)</f>
        <v>0</v>
      </c>
      <c r="L239" s="163"/>
      <c r="M239" s="163">
        <f>SUM(M240:M248)</f>
        <v>0</v>
      </c>
      <c r="N239" s="163"/>
      <c r="O239" s="163">
        <f>SUM(O240:O248)</f>
        <v>0</v>
      </c>
      <c r="P239" s="163"/>
      <c r="Q239" s="163">
        <f>SUM(Q240:Q248)</f>
        <v>0</v>
      </c>
      <c r="R239" s="163"/>
      <c r="S239" s="163"/>
      <c r="T239" s="163"/>
      <c r="U239" s="163"/>
      <c r="V239" s="163">
        <f>SUM(V240:V248)</f>
        <v>4.5</v>
      </c>
      <c r="W239" s="163"/>
      <c r="X239" s="163"/>
      <c r="AG239" t="s">
        <v>116</v>
      </c>
    </row>
    <row r="240" spans="1:60" outlineLevel="1" x14ac:dyDescent="0.2">
      <c r="A240" s="170">
        <v>54</v>
      </c>
      <c r="B240" s="171" t="s">
        <v>341</v>
      </c>
      <c r="C240" s="185" t="s">
        <v>342</v>
      </c>
      <c r="D240" s="172" t="s">
        <v>228</v>
      </c>
      <c r="E240" s="173">
        <v>10</v>
      </c>
      <c r="F240" s="174"/>
      <c r="G240" s="175">
        <f>ROUND(E240*F240,2)</f>
        <v>0</v>
      </c>
      <c r="H240" s="158"/>
      <c r="I240" s="157">
        <f>ROUND(E240*H240,2)</f>
        <v>0</v>
      </c>
      <c r="J240" s="158"/>
      <c r="K240" s="157">
        <f>ROUND(E240*J240,2)</f>
        <v>0</v>
      </c>
      <c r="L240" s="157">
        <v>15</v>
      </c>
      <c r="M240" s="157">
        <f>G240*(1+L240/100)</f>
        <v>0</v>
      </c>
      <c r="N240" s="157">
        <v>0</v>
      </c>
      <c r="O240" s="157">
        <f>ROUND(E240*N240,2)</f>
        <v>0</v>
      </c>
      <c r="P240" s="157">
        <v>0</v>
      </c>
      <c r="Q240" s="157">
        <f>ROUND(E240*P240,2)</f>
        <v>0</v>
      </c>
      <c r="R240" s="157"/>
      <c r="S240" s="157" t="s">
        <v>138</v>
      </c>
      <c r="T240" s="157" t="s">
        <v>139</v>
      </c>
      <c r="U240" s="157">
        <v>0.15</v>
      </c>
      <c r="V240" s="157">
        <f>ROUND(E240*U240,2)</f>
        <v>1.5</v>
      </c>
      <c r="W240" s="157"/>
      <c r="X240" s="157" t="s">
        <v>121</v>
      </c>
      <c r="Y240" s="147"/>
      <c r="Z240" s="147"/>
      <c r="AA240" s="147"/>
      <c r="AB240" s="147"/>
      <c r="AC240" s="147"/>
      <c r="AD240" s="147"/>
      <c r="AE240" s="147"/>
      <c r="AF240" s="147"/>
      <c r="AG240" s="147" t="s">
        <v>122</v>
      </c>
      <c r="AH240" s="147"/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1" x14ac:dyDescent="0.2">
      <c r="A241" s="154"/>
      <c r="B241" s="155"/>
      <c r="C241" s="261" t="s">
        <v>343</v>
      </c>
      <c r="D241" s="262"/>
      <c r="E241" s="262"/>
      <c r="F241" s="262"/>
      <c r="G241" s="262"/>
      <c r="H241" s="157"/>
      <c r="I241" s="157"/>
      <c r="J241" s="157"/>
      <c r="K241" s="157"/>
      <c r="L241" s="157"/>
      <c r="M241" s="157"/>
      <c r="N241" s="157"/>
      <c r="O241" s="157"/>
      <c r="P241" s="157"/>
      <c r="Q241" s="157"/>
      <c r="R241" s="157"/>
      <c r="S241" s="157"/>
      <c r="T241" s="157"/>
      <c r="U241" s="157"/>
      <c r="V241" s="157"/>
      <c r="W241" s="157"/>
      <c r="X241" s="157"/>
      <c r="Y241" s="147"/>
      <c r="Z241" s="147"/>
      <c r="AA241" s="147"/>
      <c r="AB241" s="147"/>
      <c r="AC241" s="147"/>
      <c r="AD241" s="147"/>
      <c r="AE241" s="147"/>
      <c r="AF241" s="147"/>
      <c r="AG241" s="147" t="s">
        <v>124</v>
      </c>
      <c r="AH241" s="147"/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1" x14ac:dyDescent="0.2">
      <c r="A242" s="170">
        <v>55</v>
      </c>
      <c r="B242" s="171" t="s">
        <v>344</v>
      </c>
      <c r="C242" s="185" t="s">
        <v>345</v>
      </c>
      <c r="D242" s="172" t="s">
        <v>228</v>
      </c>
      <c r="E242" s="173">
        <v>10</v>
      </c>
      <c r="F242" s="174"/>
      <c r="G242" s="175">
        <f>ROUND(E242*F242,2)</f>
        <v>0</v>
      </c>
      <c r="H242" s="158"/>
      <c r="I242" s="157">
        <f>ROUND(E242*H242,2)</f>
        <v>0</v>
      </c>
      <c r="J242" s="158"/>
      <c r="K242" s="157">
        <f>ROUND(E242*J242,2)</f>
        <v>0</v>
      </c>
      <c r="L242" s="157">
        <v>15</v>
      </c>
      <c r="M242" s="157">
        <f>G242*(1+L242/100)</f>
        <v>0</v>
      </c>
      <c r="N242" s="157">
        <v>0</v>
      </c>
      <c r="O242" s="157">
        <f>ROUND(E242*N242,2)</f>
        <v>0</v>
      </c>
      <c r="P242" s="157">
        <v>0</v>
      </c>
      <c r="Q242" s="157">
        <f>ROUND(E242*P242,2)</f>
        <v>0</v>
      </c>
      <c r="R242" s="157"/>
      <c r="S242" s="157" t="s">
        <v>138</v>
      </c>
      <c r="T242" s="157" t="s">
        <v>139</v>
      </c>
      <c r="U242" s="157">
        <v>0.15</v>
      </c>
      <c r="V242" s="157">
        <f>ROUND(E242*U242,2)</f>
        <v>1.5</v>
      </c>
      <c r="W242" s="157"/>
      <c r="X242" s="157" t="s">
        <v>121</v>
      </c>
      <c r="Y242" s="147"/>
      <c r="Z242" s="147"/>
      <c r="AA242" s="147"/>
      <c r="AB242" s="147"/>
      <c r="AC242" s="147"/>
      <c r="AD242" s="147"/>
      <c r="AE242" s="147"/>
      <c r="AF242" s="147"/>
      <c r="AG242" s="147" t="s">
        <v>122</v>
      </c>
      <c r="AH242" s="147"/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1" x14ac:dyDescent="0.2">
      <c r="A243" s="154"/>
      <c r="B243" s="155"/>
      <c r="C243" s="261" t="s">
        <v>343</v>
      </c>
      <c r="D243" s="262"/>
      <c r="E243" s="262"/>
      <c r="F243" s="262"/>
      <c r="G243" s="262"/>
      <c r="H243" s="157"/>
      <c r="I243" s="157"/>
      <c r="J243" s="157"/>
      <c r="K243" s="157"/>
      <c r="L243" s="157"/>
      <c r="M243" s="157"/>
      <c r="N243" s="157"/>
      <c r="O243" s="157"/>
      <c r="P243" s="157"/>
      <c r="Q243" s="157"/>
      <c r="R243" s="157"/>
      <c r="S243" s="157"/>
      <c r="T243" s="157"/>
      <c r="U243" s="157"/>
      <c r="V243" s="157"/>
      <c r="W243" s="157"/>
      <c r="X243" s="157"/>
      <c r="Y243" s="147"/>
      <c r="Z243" s="147"/>
      <c r="AA243" s="147"/>
      <c r="AB243" s="147"/>
      <c r="AC243" s="147"/>
      <c r="AD243" s="147"/>
      <c r="AE243" s="147"/>
      <c r="AF243" s="147"/>
      <c r="AG243" s="147" t="s">
        <v>124</v>
      </c>
      <c r="AH243" s="147"/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1" x14ac:dyDescent="0.2">
      <c r="A244" s="170">
        <v>56</v>
      </c>
      <c r="B244" s="171" t="s">
        <v>346</v>
      </c>
      <c r="C244" s="185" t="s">
        <v>347</v>
      </c>
      <c r="D244" s="172" t="s">
        <v>228</v>
      </c>
      <c r="E244" s="173">
        <v>10</v>
      </c>
      <c r="F244" s="174"/>
      <c r="G244" s="175">
        <f>ROUND(E244*F244,2)</f>
        <v>0</v>
      </c>
      <c r="H244" s="158"/>
      <c r="I244" s="157">
        <f>ROUND(E244*H244,2)</f>
        <v>0</v>
      </c>
      <c r="J244" s="158"/>
      <c r="K244" s="157">
        <f>ROUND(E244*J244,2)</f>
        <v>0</v>
      </c>
      <c r="L244" s="157">
        <v>15</v>
      </c>
      <c r="M244" s="157">
        <f>G244*(1+L244/100)</f>
        <v>0</v>
      </c>
      <c r="N244" s="157">
        <v>0</v>
      </c>
      <c r="O244" s="157">
        <f>ROUND(E244*N244,2)</f>
        <v>0</v>
      </c>
      <c r="P244" s="157">
        <v>0</v>
      </c>
      <c r="Q244" s="157">
        <f>ROUND(E244*P244,2)</f>
        <v>0</v>
      </c>
      <c r="R244" s="157"/>
      <c r="S244" s="157" t="s">
        <v>138</v>
      </c>
      <c r="T244" s="157" t="s">
        <v>139</v>
      </c>
      <c r="U244" s="157">
        <v>0.15</v>
      </c>
      <c r="V244" s="157">
        <f>ROUND(E244*U244,2)</f>
        <v>1.5</v>
      </c>
      <c r="W244" s="157"/>
      <c r="X244" s="157" t="s">
        <v>121</v>
      </c>
      <c r="Y244" s="147"/>
      <c r="Z244" s="147"/>
      <c r="AA244" s="147"/>
      <c r="AB244" s="147"/>
      <c r="AC244" s="147"/>
      <c r="AD244" s="147"/>
      <c r="AE244" s="147"/>
      <c r="AF244" s="147"/>
      <c r="AG244" s="147" t="s">
        <v>122</v>
      </c>
      <c r="AH244" s="147"/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1" x14ac:dyDescent="0.2">
      <c r="A245" s="154"/>
      <c r="B245" s="155"/>
      <c r="C245" s="261" t="s">
        <v>343</v>
      </c>
      <c r="D245" s="262"/>
      <c r="E245" s="262"/>
      <c r="F245" s="262"/>
      <c r="G245" s="262"/>
      <c r="H245" s="157"/>
      <c r="I245" s="157"/>
      <c r="J245" s="157"/>
      <c r="K245" s="157"/>
      <c r="L245" s="157"/>
      <c r="M245" s="157"/>
      <c r="N245" s="157"/>
      <c r="O245" s="157"/>
      <c r="P245" s="157"/>
      <c r="Q245" s="157"/>
      <c r="R245" s="157"/>
      <c r="S245" s="157"/>
      <c r="T245" s="157"/>
      <c r="U245" s="157"/>
      <c r="V245" s="157"/>
      <c r="W245" s="157"/>
      <c r="X245" s="157"/>
      <c r="Y245" s="147"/>
      <c r="Z245" s="147"/>
      <c r="AA245" s="147"/>
      <c r="AB245" s="147"/>
      <c r="AC245" s="147"/>
      <c r="AD245" s="147"/>
      <c r="AE245" s="147"/>
      <c r="AF245" s="147"/>
      <c r="AG245" s="147" t="s">
        <v>124</v>
      </c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1" x14ac:dyDescent="0.2">
      <c r="A246" s="176">
        <v>57</v>
      </c>
      <c r="B246" s="177" t="s">
        <v>348</v>
      </c>
      <c r="C246" s="187" t="s">
        <v>349</v>
      </c>
      <c r="D246" s="178" t="s">
        <v>119</v>
      </c>
      <c r="E246" s="179">
        <v>5</v>
      </c>
      <c r="F246" s="180"/>
      <c r="G246" s="181">
        <f>ROUND(E246*F246,2)</f>
        <v>0</v>
      </c>
      <c r="H246" s="158"/>
      <c r="I246" s="157">
        <f>ROUND(E246*H246,2)</f>
        <v>0</v>
      </c>
      <c r="J246" s="158"/>
      <c r="K246" s="157">
        <f>ROUND(E246*J246,2)</f>
        <v>0</v>
      </c>
      <c r="L246" s="157">
        <v>15</v>
      </c>
      <c r="M246" s="157">
        <f>G246*(1+L246/100)</f>
        <v>0</v>
      </c>
      <c r="N246" s="157">
        <v>0</v>
      </c>
      <c r="O246" s="157">
        <f>ROUND(E246*N246,2)</f>
        <v>0</v>
      </c>
      <c r="P246" s="157">
        <v>0</v>
      </c>
      <c r="Q246" s="157">
        <f>ROUND(E246*P246,2)</f>
        <v>0</v>
      </c>
      <c r="R246" s="157"/>
      <c r="S246" s="157" t="s">
        <v>138</v>
      </c>
      <c r="T246" s="157" t="s">
        <v>139</v>
      </c>
      <c r="U246" s="157">
        <v>0</v>
      </c>
      <c r="V246" s="157">
        <f>ROUND(E246*U246,2)</f>
        <v>0</v>
      </c>
      <c r="W246" s="157"/>
      <c r="X246" s="157" t="s">
        <v>121</v>
      </c>
      <c r="Y246" s="147"/>
      <c r="Z246" s="147"/>
      <c r="AA246" s="147"/>
      <c r="AB246" s="147"/>
      <c r="AC246" s="147"/>
      <c r="AD246" s="147"/>
      <c r="AE246" s="147"/>
      <c r="AF246" s="147"/>
      <c r="AG246" s="147" t="s">
        <v>350</v>
      </c>
      <c r="AH246" s="147"/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1" x14ac:dyDescent="0.2">
      <c r="A247" s="176">
        <v>58</v>
      </c>
      <c r="B247" s="177" t="s">
        <v>351</v>
      </c>
      <c r="C247" s="187" t="s">
        <v>352</v>
      </c>
      <c r="D247" s="178" t="s">
        <v>333</v>
      </c>
      <c r="E247" s="179">
        <v>1</v>
      </c>
      <c r="F247" s="180"/>
      <c r="G247" s="181">
        <f>ROUND(E247*F247,2)</f>
        <v>0</v>
      </c>
      <c r="H247" s="158"/>
      <c r="I247" s="157">
        <f>ROUND(E247*H247,2)</f>
        <v>0</v>
      </c>
      <c r="J247" s="158"/>
      <c r="K247" s="157">
        <f>ROUND(E247*J247,2)</f>
        <v>0</v>
      </c>
      <c r="L247" s="157">
        <v>15</v>
      </c>
      <c r="M247" s="157">
        <f>G247*(1+L247/100)</f>
        <v>0</v>
      </c>
      <c r="N247" s="157">
        <v>0</v>
      </c>
      <c r="O247" s="157">
        <f>ROUND(E247*N247,2)</f>
        <v>0</v>
      </c>
      <c r="P247" s="157">
        <v>0</v>
      </c>
      <c r="Q247" s="157">
        <f>ROUND(E247*P247,2)</f>
        <v>0</v>
      </c>
      <c r="R247" s="157"/>
      <c r="S247" s="157" t="s">
        <v>138</v>
      </c>
      <c r="T247" s="157" t="s">
        <v>139</v>
      </c>
      <c r="U247" s="157">
        <v>0</v>
      </c>
      <c r="V247" s="157">
        <f>ROUND(E247*U247,2)</f>
        <v>0</v>
      </c>
      <c r="W247" s="157"/>
      <c r="X247" s="157" t="s">
        <v>121</v>
      </c>
      <c r="Y247" s="147"/>
      <c r="Z247" s="147"/>
      <c r="AA247" s="147"/>
      <c r="AB247" s="147"/>
      <c r="AC247" s="147"/>
      <c r="AD247" s="147"/>
      <c r="AE247" s="147"/>
      <c r="AF247" s="147"/>
      <c r="AG247" s="147" t="s">
        <v>350</v>
      </c>
      <c r="AH247" s="147"/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1" x14ac:dyDescent="0.2">
      <c r="A248" s="176">
        <v>59</v>
      </c>
      <c r="B248" s="177" t="s">
        <v>353</v>
      </c>
      <c r="C248" s="187" t="s">
        <v>354</v>
      </c>
      <c r="D248" s="178" t="s">
        <v>333</v>
      </c>
      <c r="E248" s="179">
        <v>1</v>
      </c>
      <c r="F248" s="180"/>
      <c r="G248" s="181">
        <f>ROUND(E248*F248,2)</f>
        <v>0</v>
      </c>
      <c r="H248" s="158"/>
      <c r="I248" s="157">
        <f>ROUND(E248*H248,2)</f>
        <v>0</v>
      </c>
      <c r="J248" s="158"/>
      <c r="K248" s="157">
        <f>ROUND(E248*J248,2)</f>
        <v>0</v>
      </c>
      <c r="L248" s="157">
        <v>15</v>
      </c>
      <c r="M248" s="157">
        <f>G248*(1+L248/100)</f>
        <v>0</v>
      </c>
      <c r="N248" s="157">
        <v>0</v>
      </c>
      <c r="O248" s="157">
        <f>ROUND(E248*N248,2)</f>
        <v>0</v>
      </c>
      <c r="P248" s="157">
        <v>0</v>
      </c>
      <c r="Q248" s="157">
        <f>ROUND(E248*P248,2)</f>
        <v>0</v>
      </c>
      <c r="R248" s="157"/>
      <c r="S248" s="157" t="s">
        <v>138</v>
      </c>
      <c r="T248" s="157" t="s">
        <v>139</v>
      </c>
      <c r="U248" s="157">
        <v>0</v>
      </c>
      <c r="V248" s="157">
        <f>ROUND(E248*U248,2)</f>
        <v>0</v>
      </c>
      <c r="W248" s="157"/>
      <c r="X248" s="157" t="s">
        <v>121</v>
      </c>
      <c r="Y248" s="147"/>
      <c r="Z248" s="147"/>
      <c r="AA248" s="147"/>
      <c r="AB248" s="147"/>
      <c r="AC248" s="147"/>
      <c r="AD248" s="147"/>
      <c r="AE248" s="147"/>
      <c r="AF248" s="147"/>
      <c r="AG248" s="147" t="s">
        <v>350</v>
      </c>
      <c r="AH248" s="147"/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x14ac:dyDescent="0.2">
      <c r="A249" s="164" t="s">
        <v>115</v>
      </c>
      <c r="B249" s="165" t="s">
        <v>79</v>
      </c>
      <c r="C249" s="184" t="s">
        <v>80</v>
      </c>
      <c r="D249" s="166"/>
      <c r="E249" s="167"/>
      <c r="F249" s="168"/>
      <c r="G249" s="169">
        <f>SUMIF(AG250:AG296,"&lt;&gt;NOR",G250:G296)</f>
        <v>0</v>
      </c>
      <c r="H249" s="163"/>
      <c r="I249" s="163">
        <f>SUM(I250:I296)</f>
        <v>0</v>
      </c>
      <c r="J249" s="163"/>
      <c r="K249" s="163">
        <f>SUM(K250:K296)</f>
        <v>0</v>
      </c>
      <c r="L249" s="163"/>
      <c r="M249" s="163">
        <f>SUM(M250:M296)</f>
        <v>0</v>
      </c>
      <c r="N249" s="163"/>
      <c r="O249" s="163">
        <f>SUM(O250:O296)</f>
        <v>26.22</v>
      </c>
      <c r="P249" s="163"/>
      <c r="Q249" s="163">
        <f>SUM(Q250:Q296)</f>
        <v>0.54</v>
      </c>
      <c r="R249" s="163"/>
      <c r="S249" s="163"/>
      <c r="T249" s="163"/>
      <c r="U249" s="163"/>
      <c r="V249" s="163">
        <f>SUM(V250:V296)</f>
        <v>920.06</v>
      </c>
      <c r="W249" s="163"/>
      <c r="X249" s="163"/>
      <c r="AG249" t="s">
        <v>116</v>
      </c>
    </row>
    <row r="250" spans="1:60" ht="22.5" outlineLevel="1" x14ac:dyDescent="0.2">
      <c r="A250" s="176">
        <v>60</v>
      </c>
      <c r="B250" s="177" t="s">
        <v>355</v>
      </c>
      <c r="C250" s="187" t="s">
        <v>356</v>
      </c>
      <c r="D250" s="178" t="s">
        <v>473</v>
      </c>
      <c r="E250" s="179">
        <v>800</v>
      </c>
      <c r="F250" s="180"/>
      <c r="G250" s="181">
        <f>ROUND(E250*F250,2)</f>
        <v>0</v>
      </c>
      <c r="H250" s="158"/>
      <c r="I250" s="157">
        <f>ROUND(E250*H250,2)</f>
        <v>0</v>
      </c>
      <c r="J250" s="158"/>
      <c r="K250" s="157">
        <f>ROUND(E250*J250,2)</f>
        <v>0</v>
      </c>
      <c r="L250" s="157">
        <v>15</v>
      </c>
      <c r="M250" s="157">
        <f>G250*(1+L250/100)</f>
        <v>0</v>
      </c>
      <c r="N250" s="157">
        <v>3.32E-3</v>
      </c>
      <c r="O250" s="157">
        <f>ROUND(E250*N250,2)</f>
        <v>2.66</v>
      </c>
      <c r="P250" s="157">
        <v>0</v>
      </c>
      <c r="Q250" s="157">
        <f>ROUND(E250*P250,2)</f>
        <v>0</v>
      </c>
      <c r="R250" s="157"/>
      <c r="S250" s="157" t="s">
        <v>120</v>
      </c>
      <c r="T250" s="157" t="s">
        <v>139</v>
      </c>
      <c r="U250" s="157">
        <v>0.377</v>
      </c>
      <c r="V250" s="157">
        <f>ROUND(E250*U250,2)</f>
        <v>301.60000000000002</v>
      </c>
      <c r="W250" s="157"/>
      <c r="X250" s="157" t="s">
        <v>121</v>
      </c>
      <c r="Y250" s="147"/>
      <c r="Z250" s="147"/>
      <c r="AA250" s="147"/>
      <c r="AB250" s="147"/>
      <c r="AC250" s="147"/>
      <c r="AD250" s="147"/>
      <c r="AE250" s="147"/>
      <c r="AF250" s="147"/>
      <c r="AG250" s="147" t="s">
        <v>122</v>
      </c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ht="22.5" outlineLevel="1" x14ac:dyDescent="0.2">
      <c r="A251" s="170">
        <v>61</v>
      </c>
      <c r="B251" s="171" t="s">
        <v>357</v>
      </c>
      <c r="C251" s="185" t="s">
        <v>358</v>
      </c>
      <c r="D251" s="172" t="s">
        <v>119</v>
      </c>
      <c r="E251" s="173">
        <v>360</v>
      </c>
      <c r="F251" s="174"/>
      <c r="G251" s="175">
        <f>ROUND(E251*F251,2)</f>
        <v>0</v>
      </c>
      <c r="H251" s="158"/>
      <c r="I251" s="157">
        <f>ROUND(E251*H251,2)</f>
        <v>0</v>
      </c>
      <c r="J251" s="158"/>
      <c r="K251" s="157">
        <f>ROUND(E251*J251,2)</f>
        <v>0</v>
      </c>
      <c r="L251" s="157">
        <v>15</v>
      </c>
      <c r="M251" s="157">
        <f>G251*(1+L251/100)</f>
        <v>0</v>
      </c>
      <c r="N251" s="157">
        <v>2.3000000000000001E-4</v>
      </c>
      <c r="O251" s="157">
        <f>ROUND(E251*N251,2)</f>
        <v>0.08</v>
      </c>
      <c r="P251" s="157">
        <v>0</v>
      </c>
      <c r="Q251" s="157">
        <f>ROUND(E251*P251,2)</f>
        <v>0</v>
      </c>
      <c r="R251" s="157"/>
      <c r="S251" s="157" t="s">
        <v>120</v>
      </c>
      <c r="T251" s="157" t="s">
        <v>120</v>
      </c>
      <c r="U251" s="157">
        <v>0.156</v>
      </c>
      <c r="V251" s="157">
        <f>ROUND(E251*U251,2)</f>
        <v>56.16</v>
      </c>
      <c r="W251" s="157"/>
      <c r="X251" s="157" t="s">
        <v>121</v>
      </c>
      <c r="Y251" s="147"/>
      <c r="Z251" s="147"/>
      <c r="AA251" s="147"/>
      <c r="AB251" s="147"/>
      <c r="AC251" s="147"/>
      <c r="AD251" s="147"/>
      <c r="AE251" s="147"/>
      <c r="AF251" s="147"/>
      <c r="AG251" s="147" t="s">
        <v>122</v>
      </c>
      <c r="AH251" s="147"/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1" x14ac:dyDescent="0.2">
      <c r="A252" s="154"/>
      <c r="B252" s="155"/>
      <c r="C252" s="186" t="s">
        <v>359</v>
      </c>
      <c r="D252" s="159"/>
      <c r="E252" s="160">
        <v>360</v>
      </c>
      <c r="F252" s="157"/>
      <c r="G252" s="157"/>
      <c r="H252" s="157"/>
      <c r="I252" s="157"/>
      <c r="J252" s="157"/>
      <c r="K252" s="157"/>
      <c r="L252" s="157"/>
      <c r="M252" s="157"/>
      <c r="N252" s="157"/>
      <c r="O252" s="157"/>
      <c r="P252" s="157"/>
      <c r="Q252" s="157"/>
      <c r="R252" s="157"/>
      <c r="S252" s="157"/>
      <c r="T252" s="157"/>
      <c r="U252" s="157"/>
      <c r="V252" s="157"/>
      <c r="W252" s="157"/>
      <c r="X252" s="157"/>
      <c r="Y252" s="147"/>
      <c r="Z252" s="147"/>
      <c r="AA252" s="147"/>
      <c r="AB252" s="147"/>
      <c r="AC252" s="147"/>
      <c r="AD252" s="147"/>
      <c r="AE252" s="147"/>
      <c r="AF252" s="147"/>
      <c r="AG252" s="147" t="s">
        <v>126</v>
      </c>
      <c r="AH252" s="147">
        <v>0</v>
      </c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1" x14ac:dyDescent="0.2">
      <c r="A253" s="170">
        <v>62</v>
      </c>
      <c r="B253" s="171" t="s">
        <v>360</v>
      </c>
      <c r="C253" s="185" t="s">
        <v>361</v>
      </c>
      <c r="D253" s="172" t="s">
        <v>119</v>
      </c>
      <c r="E253" s="173">
        <v>607</v>
      </c>
      <c r="F253" s="174"/>
      <c r="G253" s="175">
        <f>ROUND(E253*F253,2)</f>
        <v>0</v>
      </c>
      <c r="H253" s="158"/>
      <c r="I253" s="157">
        <f>ROUND(E253*H253,2)</f>
        <v>0</v>
      </c>
      <c r="J253" s="158"/>
      <c r="K253" s="157">
        <f>ROUND(E253*J253,2)</f>
        <v>0</v>
      </c>
      <c r="L253" s="157">
        <v>15</v>
      </c>
      <c r="M253" s="157">
        <f>G253*(1+L253/100)</f>
        <v>0</v>
      </c>
      <c r="N253" s="157">
        <v>9.8999999999999999E-4</v>
      </c>
      <c r="O253" s="157">
        <f>ROUND(E253*N253,2)</f>
        <v>0.6</v>
      </c>
      <c r="P253" s="157">
        <v>0</v>
      </c>
      <c r="Q253" s="157">
        <f>ROUND(E253*P253,2)</f>
        <v>0</v>
      </c>
      <c r="R253" s="157"/>
      <c r="S253" s="157" t="s">
        <v>120</v>
      </c>
      <c r="T253" s="157" t="s">
        <v>120</v>
      </c>
      <c r="U253" s="157">
        <v>0.40799999999999997</v>
      </c>
      <c r="V253" s="157">
        <f>ROUND(E253*U253,2)</f>
        <v>247.66</v>
      </c>
      <c r="W253" s="157"/>
      <c r="X253" s="157" t="s">
        <v>121</v>
      </c>
      <c r="Y253" s="147"/>
      <c r="Z253" s="147"/>
      <c r="AA253" s="147"/>
      <c r="AB253" s="147"/>
      <c r="AC253" s="147"/>
      <c r="AD253" s="147"/>
      <c r="AE253" s="147"/>
      <c r="AF253" s="147"/>
      <c r="AG253" s="147" t="s">
        <v>122</v>
      </c>
      <c r="AH253" s="147"/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1" x14ac:dyDescent="0.2">
      <c r="A254" s="154"/>
      <c r="B254" s="155"/>
      <c r="C254" s="186" t="s">
        <v>362</v>
      </c>
      <c r="D254" s="159"/>
      <c r="E254" s="160">
        <v>112</v>
      </c>
      <c r="F254" s="157"/>
      <c r="G254" s="157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57"/>
      <c r="Y254" s="147"/>
      <c r="Z254" s="147"/>
      <c r="AA254" s="147"/>
      <c r="AB254" s="147"/>
      <c r="AC254" s="147"/>
      <c r="AD254" s="147"/>
      <c r="AE254" s="147"/>
      <c r="AF254" s="147"/>
      <c r="AG254" s="147" t="s">
        <v>126</v>
      </c>
      <c r="AH254" s="147">
        <v>0</v>
      </c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1" x14ac:dyDescent="0.2">
      <c r="A255" s="154"/>
      <c r="B255" s="155"/>
      <c r="C255" s="186" t="s">
        <v>363</v>
      </c>
      <c r="D255" s="159"/>
      <c r="E255" s="160">
        <v>32</v>
      </c>
      <c r="F255" s="157"/>
      <c r="G255" s="157"/>
      <c r="H255" s="157"/>
      <c r="I255" s="157"/>
      <c r="J255" s="157"/>
      <c r="K255" s="157"/>
      <c r="L255" s="157"/>
      <c r="M255" s="157"/>
      <c r="N255" s="157"/>
      <c r="O255" s="157"/>
      <c r="P255" s="157"/>
      <c r="Q255" s="157"/>
      <c r="R255" s="157"/>
      <c r="S255" s="157"/>
      <c r="T255" s="157"/>
      <c r="U255" s="157"/>
      <c r="V255" s="157"/>
      <c r="W255" s="157"/>
      <c r="X255" s="157"/>
      <c r="Y255" s="147"/>
      <c r="Z255" s="147"/>
      <c r="AA255" s="147"/>
      <c r="AB255" s="147"/>
      <c r="AC255" s="147"/>
      <c r="AD255" s="147"/>
      <c r="AE255" s="147"/>
      <c r="AF255" s="147"/>
      <c r="AG255" s="147" t="s">
        <v>126</v>
      </c>
      <c r="AH255" s="147">
        <v>0</v>
      </c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1" x14ac:dyDescent="0.2">
      <c r="A256" s="154"/>
      <c r="B256" s="155"/>
      <c r="C256" s="186" t="s">
        <v>364</v>
      </c>
      <c r="D256" s="159"/>
      <c r="E256" s="160">
        <v>40</v>
      </c>
      <c r="F256" s="157"/>
      <c r="G256" s="157"/>
      <c r="H256" s="157"/>
      <c r="I256" s="157"/>
      <c r="J256" s="157"/>
      <c r="K256" s="157"/>
      <c r="L256" s="157"/>
      <c r="M256" s="157"/>
      <c r="N256" s="157"/>
      <c r="O256" s="157"/>
      <c r="P256" s="157"/>
      <c r="Q256" s="157"/>
      <c r="R256" s="157"/>
      <c r="S256" s="157"/>
      <c r="T256" s="157"/>
      <c r="U256" s="157"/>
      <c r="V256" s="157"/>
      <c r="W256" s="157"/>
      <c r="X256" s="157"/>
      <c r="Y256" s="147"/>
      <c r="Z256" s="147"/>
      <c r="AA256" s="147"/>
      <c r="AB256" s="147"/>
      <c r="AC256" s="147"/>
      <c r="AD256" s="147"/>
      <c r="AE256" s="147"/>
      <c r="AF256" s="147"/>
      <c r="AG256" s="147" t="s">
        <v>126</v>
      </c>
      <c r="AH256" s="147">
        <v>0</v>
      </c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1" x14ac:dyDescent="0.2">
      <c r="A257" s="154"/>
      <c r="B257" s="155"/>
      <c r="C257" s="186" t="s">
        <v>365</v>
      </c>
      <c r="D257" s="159"/>
      <c r="E257" s="160">
        <v>64</v>
      </c>
      <c r="F257" s="157"/>
      <c r="G257" s="157"/>
      <c r="H257" s="157"/>
      <c r="I257" s="157"/>
      <c r="J257" s="157"/>
      <c r="K257" s="157"/>
      <c r="L257" s="157"/>
      <c r="M257" s="157"/>
      <c r="N257" s="157"/>
      <c r="O257" s="157"/>
      <c r="P257" s="157"/>
      <c r="Q257" s="157"/>
      <c r="R257" s="157"/>
      <c r="S257" s="157"/>
      <c r="T257" s="157"/>
      <c r="U257" s="157"/>
      <c r="V257" s="157"/>
      <c r="W257" s="157"/>
      <c r="X257" s="157"/>
      <c r="Y257" s="147"/>
      <c r="Z257" s="147"/>
      <c r="AA257" s="147"/>
      <c r="AB257" s="147"/>
      <c r="AC257" s="147"/>
      <c r="AD257" s="147"/>
      <c r="AE257" s="147"/>
      <c r="AF257" s="147"/>
      <c r="AG257" s="147" t="s">
        <v>126</v>
      </c>
      <c r="AH257" s="147">
        <v>0</v>
      </c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1" x14ac:dyDescent="0.2">
      <c r="A258" s="154"/>
      <c r="B258" s="155"/>
      <c r="C258" s="186" t="s">
        <v>366</v>
      </c>
      <c r="D258" s="159"/>
      <c r="E258" s="160">
        <v>16</v>
      </c>
      <c r="F258" s="157"/>
      <c r="G258" s="157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57"/>
      <c r="Y258" s="147"/>
      <c r="Z258" s="147"/>
      <c r="AA258" s="147"/>
      <c r="AB258" s="147"/>
      <c r="AC258" s="147"/>
      <c r="AD258" s="147"/>
      <c r="AE258" s="147"/>
      <c r="AF258" s="147"/>
      <c r="AG258" s="147" t="s">
        <v>126</v>
      </c>
      <c r="AH258" s="147">
        <v>0</v>
      </c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1" x14ac:dyDescent="0.2">
      <c r="A259" s="154"/>
      <c r="B259" s="155"/>
      <c r="C259" s="186" t="s">
        <v>367</v>
      </c>
      <c r="D259" s="159"/>
      <c r="E259" s="160">
        <v>32</v>
      </c>
      <c r="F259" s="157"/>
      <c r="G259" s="157"/>
      <c r="H259" s="157"/>
      <c r="I259" s="157"/>
      <c r="J259" s="157"/>
      <c r="K259" s="157"/>
      <c r="L259" s="157"/>
      <c r="M259" s="157"/>
      <c r="N259" s="157"/>
      <c r="O259" s="157"/>
      <c r="P259" s="157"/>
      <c r="Q259" s="157"/>
      <c r="R259" s="157"/>
      <c r="S259" s="157"/>
      <c r="T259" s="157"/>
      <c r="U259" s="157"/>
      <c r="V259" s="157"/>
      <c r="W259" s="157"/>
      <c r="X259" s="157"/>
      <c r="Y259" s="147"/>
      <c r="Z259" s="147"/>
      <c r="AA259" s="147"/>
      <c r="AB259" s="147"/>
      <c r="AC259" s="147"/>
      <c r="AD259" s="147"/>
      <c r="AE259" s="147"/>
      <c r="AF259" s="147"/>
      <c r="AG259" s="147" t="s">
        <v>126</v>
      </c>
      <c r="AH259" s="147">
        <v>0</v>
      </c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outlineLevel="1" x14ac:dyDescent="0.2">
      <c r="A260" s="154"/>
      <c r="B260" s="155"/>
      <c r="C260" s="186" t="s">
        <v>368</v>
      </c>
      <c r="D260" s="159"/>
      <c r="E260" s="160">
        <v>64</v>
      </c>
      <c r="F260" s="157"/>
      <c r="G260" s="157"/>
      <c r="H260" s="157"/>
      <c r="I260" s="157"/>
      <c r="J260" s="157"/>
      <c r="K260" s="157"/>
      <c r="L260" s="157"/>
      <c r="M260" s="157"/>
      <c r="N260" s="157"/>
      <c r="O260" s="157"/>
      <c r="P260" s="157"/>
      <c r="Q260" s="157"/>
      <c r="R260" s="157"/>
      <c r="S260" s="157"/>
      <c r="T260" s="157"/>
      <c r="U260" s="157"/>
      <c r="V260" s="157"/>
      <c r="W260" s="157"/>
      <c r="X260" s="157"/>
      <c r="Y260" s="147"/>
      <c r="Z260" s="147"/>
      <c r="AA260" s="147"/>
      <c r="AB260" s="147"/>
      <c r="AC260" s="147"/>
      <c r="AD260" s="147"/>
      <c r="AE260" s="147"/>
      <c r="AF260" s="147"/>
      <c r="AG260" s="147" t="s">
        <v>126</v>
      </c>
      <c r="AH260" s="147">
        <v>0</v>
      </c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1" x14ac:dyDescent="0.2">
      <c r="A261" s="154"/>
      <c r="B261" s="155"/>
      <c r="C261" s="186" t="s">
        <v>369</v>
      </c>
      <c r="D261" s="159"/>
      <c r="E261" s="160">
        <v>4</v>
      </c>
      <c r="F261" s="157"/>
      <c r="G261" s="157"/>
      <c r="H261" s="157"/>
      <c r="I261" s="157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57"/>
      <c r="Y261" s="147"/>
      <c r="Z261" s="147"/>
      <c r="AA261" s="147"/>
      <c r="AB261" s="147"/>
      <c r="AC261" s="147"/>
      <c r="AD261" s="147"/>
      <c r="AE261" s="147"/>
      <c r="AF261" s="147"/>
      <c r="AG261" s="147" t="s">
        <v>126</v>
      </c>
      <c r="AH261" s="147">
        <v>0</v>
      </c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1" x14ac:dyDescent="0.2">
      <c r="A262" s="154"/>
      <c r="B262" s="155"/>
      <c r="C262" s="186" t="s">
        <v>370</v>
      </c>
      <c r="D262" s="159"/>
      <c r="E262" s="160">
        <v>8</v>
      </c>
      <c r="F262" s="157"/>
      <c r="G262" s="157"/>
      <c r="H262" s="157"/>
      <c r="I262" s="157"/>
      <c r="J262" s="157"/>
      <c r="K262" s="157"/>
      <c r="L262" s="157"/>
      <c r="M262" s="157"/>
      <c r="N262" s="157"/>
      <c r="O262" s="157"/>
      <c r="P262" s="157"/>
      <c r="Q262" s="157"/>
      <c r="R262" s="157"/>
      <c r="S262" s="157"/>
      <c r="T262" s="157"/>
      <c r="U262" s="157"/>
      <c r="V262" s="157"/>
      <c r="W262" s="157"/>
      <c r="X262" s="157"/>
      <c r="Y262" s="147"/>
      <c r="Z262" s="147"/>
      <c r="AA262" s="147"/>
      <c r="AB262" s="147"/>
      <c r="AC262" s="147"/>
      <c r="AD262" s="147"/>
      <c r="AE262" s="147"/>
      <c r="AF262" s="147"/>
      <c r="AG262" s="147" t="s">
        <v>126</v>
      </c>
      <c r="AH262" s="147">
        <v>0</v>
      </c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outlineLevel="1" x14ac:dyDescent="0.2">
      <c r="A263" s="154"/>
      <c r="B263" s="155"/>
      <c r="C263" s="186" t="s">
        <v>371</v>
      </c>
      <c r="D263" s="159"/>
      <c r="E263" s="160">
        <v>4</v>
      </c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47"/>
      <c r="Z263" s="147"/>
      <c r="AA263" s="147"/>
      <c r="AB263" s="147"/>
      <c r="AC263" s="147"/>
      <c r="AD263" s="147"/>
      <c r="AE263" s="147"/>
      <c r="AF263" s="147"/>
      <c r="AG263" s="147" t="s">
        <v>126</v>
      </c>
      <c r="AH263" s="147">
        <v>0</v>
      </c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1" x14ac:dyDescent="0.2">
      <c r="A264" s="154"/>
      <c r="B264" s="155"/>
      <c r="C264" s="186" t="s">
        <v>372</v>
      </c>
      <c r="D264" s="159"/>
      <c r="E264" s="160">
        <v>24</v>
      </c>
      <c r="F264" s="157"/>
      <c r="G264" s="157"/>
      <c r="H264" s="157"/>
      <c r="I264" s="157"/>
      <c r="J264" s="157"/>
      <c r="K264" s="157"/>
      <c r="L264" s="157"/>
      <c r="M264" s="157"/>
      <c r="N264" s="157"/>
      <c r="O264" s="157"/>
      <c r="P264" s="157"/>
      <c r="Q264" s="157"/>
      <c r="R264" s="157"/>
      <c r="S264" s="157"/>
      <c r="T264" s="157"/>
      <c r="U264" s="157"/>
      <c r="V264" s="157"/>
      <c r="W264" s="157"/>
      <c r="X264" s="157"/>
      <c r="Y264" s="147"/>
      <c r="Z264" s="147"/>
      <c r="AA264" s="147"/>
      <c r="AB264" s="147"/>
      <c r="AC264" s="147"/>
      <c r="AD264" s="147"/>
      <c r="AE264" s="147"/>
      <c r="AF264" s="147"/>
      <c r="AG264" s="147" t="s">
        <v>126</v>
      </c>
      <c r="AH264" s="147">
        <v>0</v>
      </c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1" x14ac:dyDescent="0.2">
      <c r="A265" s="154"/>
      <c r="B265" s="155"/>
      <c r="C265" s="186" t="s">
        <v>373</v>
      </c>
      <c r="D265" s="159"/>
      <c r="E265" s="160">
        <v>9</v>
      </c>
      <c r="F265" s="157"/>
      <c r="G265" s="157"/>
      <c r="H265" s="157"/>
      <c r="I265" s="157"/>
      <c r="J265" s="157"/>
      <c r="K265" s="157"/>
      <c r="L265" s="157"/>
      <c r="M265" s="157"/>
      <c r="N265" s="157"/>
      <c r="O265" s="157"/>
      <c r="P265" s="157"/>
      <c r="Q265" s="157"/>
      <c r="R265" s="157"/>
      <c r="S265" s="157"/>
      <c r="T265" s="157"/>
      <c r="U265" s="157"/>
      <c r="V265" s="157"/>
      <c r="W265" s="157"/>
      <c r="X265" s="157"/>
      <c r="Y265" s="147"/>
      <c r="Z265" s="147"/>
      <c r="AA265" s="147"/>
      <c r="AB265" s="147"/>
      <c r="AC265" s="147"/>
      <c r="AD265" s="147"/>
      <c r="AE265" s="147"/>
      <c r="AF265" s="147"/>
      <c r="AG265" s="147" t="s">
        <v>126</v>
      </c>
      <c r="AH265" s="147">
        <v>0</v>
      </c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1" x14ac:dyDescent="0.2">
      <c r="A266" s="154"/>
      <c r="B266" s="155"/>
      <c r="C266" s="186" t="s">
        <v>374</v>
      </c>
      <c r="D266" s="159"/>
      <c r="E266" s="160">
        <v>3</v>
      </c>
      <c r="F266" s="157"/>
      <c r="G266" s="157"/>
      <c r="H266" s="157"/>
      <c r="I266" s="157"/>
      <c r="J266" s="157"/>
      <c r="K266" s="157"/>
      <c r="L266" s="157"/>
      <c r="M266" s="157"/>
      <c r="N266" s="157"/>
      <c r="O266" s="157"/>
      <c r="P266" s="157"/>
      <c r="Q266" s="157"/>
      <c r="R266" s="157"/>
      <c r="S266" s="157"/>
      <c r="T266" s="157"/>
      <c r="U266" s="157"/>
      <c r="V266" s="157"/>
      <c r="W266" s="157"/>
      <c r="X266" s="157"/>
      <c r="Y266" s="147"/>
      <c r="Z266" s="147"/>
      <c r="AA266" s="147"/>
      <c r="AB266" s="147"/>
      <c r="AC266" s="147"/>
      <c r="AD266" s="147"/>
      <c r="AE266" s="147"/>
      <c r="AF266" s="147"/>
      <c r="AG266" s="147" t="s">
        <v>126</v>
      </c>
      <c r="AH266" s="147">
        <v>0</v>
      </c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1" x14ac:dyDescent="0.2">
      <c r="A267" s="154"/>
      <c r="B267" s="155"/>
      <c r="C267" s="186" t="s">
        <v>375</v>
      </c>
      <c r="D267" s="159"/>
      <c r="E267" s="160">
        <v>4</v>
      </c>
      <c r="F267" s="157"/>
      <c r="G267" s="157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57"/>
      <c r="Y267" s="147"/>
      <c r="Z267" s="147"/>
      <c r="AA267" s="147"/>
      <c r="AB267" s="147"/>
      <c r="AC267" s="147"/>
      <c r="AD267" s="147"/>
      <c r="AE267" s="147"/>
      <c r="AF267" s="147"/>
      <c r="AG267" s="147" t="s">
        <v>126</v>
      </c>
      <c r="AH267" s="147">
        <v>0</v>
      </c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1" x14ac:dyDescent="0.2">
      <c r="A268" s="154"/>
      <c r="B268" s="155"/>
      <c r="C268" s="186" t="s">
        <v>376</v>
      </c>
      <c r="D268" s="159"/>
      <c r="E268" s="160">
        <v>4</v>
      </c>
      <c r="F268" s="157"/>
      <c r="G268" s="157"/>
      <c r="H268" s="157"/>
      <c r="I268" s="157"/>
      <c r="J268" s="157"/>
      <c r="K268" s="157"/>
      <c r="L268" s="157"/>
      <c r="M268" s="157"/>
      <c r="N268" s="157"/>
      <c r="O268" s="157"/>
      <c r="P268" s="157"/>
      <c r="Q268" s="157"/>
      <c r="R268" s="157"/>
      <c r="S268" s="157"/>
      <c r="T268" s="157"/>
      <c r="U268" s="157"/>
      <c r="V268" s="157"/>
      <c r="W268" s="157"/>
      <c r="X268" s="157"/>
      <c r="Y268" s="147"/>
      <c r="Z268" s="147"/>
      <c r="AA268" s="147"/>
      <c r="AB268" s="147"/>
      <c r="AC268" s="147"/>
      <c r="AD268" s="147"/>
      <c r="AE268" s="147"/>
      <c r="AF268" s="147"/>
      <c r="AG268" s="147" t="s">
        <v>126</v>
      </c>
      <c r="AH268" s="147">
        <v>0</v>
      </c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1" x14ac:dyDescent="0.2">
      <c r="A269" s="154"/>
      <c r="B269" s="155"/>
      <c r="C269" s="186" t="s">
        <v>377</v>
      </c>
      <c r="D269" s="159"/>
      <c r="E269" s="160">
        <v>2</v>
      </c>
      <c r="F269" s="157"/>
      <c r="G269" s="157"/>
      <c r="H269" s="157"/>
      <c r="I269" s="157"/>
      <c r="J269" s="157"/>
      <c r="K269" s="157"/>
      <c r="L269" s="157"/>
      <c r="M269" s="157"/>
      <c r="N269" s="157"/>
      <c r="O269" s="157"/>
      <c r="P269" s="157"/>
      <c r="Q269" s="157"/>
      <c r="R269" s="157"/>
      <c r="S269" s="157"/>
      <c r="T269" s="157"/>
      <c r="U269" s="157"/>
      <c r="V269" s="157"/>
      <c r="W269" s="157"/>
      <c r="X269" s="157"/>
      <c r="Y269" s="147"/>
      <c r="Z269" s="147"/>
      <c r="AA269" s="147"/>
      <c r="AB269" s="147"/>
      <c r="AC269" s="147"/>
      <c r="AD269" s="147"/>
      <c r="AE269" s="147"/>
      <c r="AF269" s="147"/>
      <c r="AG269" s="147" t="s">
        <v>126</v>
      </c>
      <c r="AH269" s="147">
        <v>0</v>
      </c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1" x14ac:dyDescent="0.2">
      <c r="A270" s="154"/>
      <c r="B270" s="155"/>
      <c r="C270" s="186" t="s">
        <v>375</v>
      </c>
      <c r="D270" s="159"/>
      <c r="E270" s="160">
        <v>4</v>
      </c>
      <c r="F270" s="157"/>
      <c r="G270" s="157"/>
      <c r="H270" s="157"/>
      <c r="I270" s="157"/>
      <c r="J270" s="157"/>
      <c r="K270" s="157"/>
      <c r="L270" s="157"/>
      <c r="M270" s="157"/>
      <c r="N270" s="157"/>
      <c r="O270" s="157"/>
      <c r="P270" s="157"/>
      <c r="Q270" s="157"/>
      <c r="R270" s="157"/>
      <c r="S270" s="157"/>
      <c r="T270" s="157"/>
      <c r="U270" s="157"/>
      <c r="V270" s="157"/>
      <c r="W270" s="157"/>
      <c r="X270" s="157"/>
      <c r="Y270" s="147"/>
      <c r="Z270" s="147"/>
      <c r="AA270" s="147"/>
      <c r="AB270" s="147"/>
      <c r="AC270" s="147"/>
      <c r="AD270" s="147"/>
      <c r="AE270" s="147"/>
      <c r="AF270" s="147"/>
      <c r="AG270" s="147" t="s">
        <v>126</v>
      </c>
      <c r="AH270" s="147">
        <v>0</v>
      </c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1" x14ac:dyDescent="0.2">
      <c r="A271" s="154"/>
      <c r="B271" s="155"/>
      <c r="C271" s="186" t="s">
        <v>378</v>
      </c>
      <c r="D271" s="159"/>
      <c r="E271" s="160">
        <v>24</v>
      </c>
      <c r="F271" s="157"/>
      <c r="G271" s="157"/>
      <c r="H271" s="157"/>
      <c r="I271" s="157"/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57"/>
      <c r="Y271" s="147"/>
      <c r="Z271" s="147"/>
      <c r="AA271" s="147"/>
      <c r="AB271" s="147"/>
      <c r="AC271" s="147"/>
      <c r="AD271" s="147"/>
      <c r="AE271" s="147"/>
      <c r="AF271" s="147"/>
      <c r="AG271" s="147" t="s">
        <v>126</v>
      </c>
      <c r="AH271" s="147">
        <v>0</v>
      </c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1" x14ac:dyDescent="0.2">
      <c r="A272" s="154"/>
      <c r="B272" s="155"/>
      <c r="C272" s="186" t="s">
        <v>379</v>
      </c>
      <c r="D272" s="159"/>
      <c r="E272" s="160">
        <v>14</v>
      </c>
      <c r="F272" s="157"/>
      <c r="G272" s="157"/>
      <c r="H272" s="157"/>
      <c r="I272" s="157"/>
      <c r="J272" s="157"/>
      <c r="K272" s="157"/>
      <c r="L272" s="157"/>
      <c r="M272" s="157"/>
      <c r="N272" s="157"/>
      <c r="O272" s="157"/>
      <c r="P272" s="157"/>
      <c r="Q272" s="157"/>
      <c r="R272" s="157"/>
      <c r="S272" s="157"/>
      <c r="T272" s="157"/>
      <c r="U272" s="157"/>
      <c r="V272" s="157"/>
      <c r="W272" s="157"/>
      <c r="X272" s="157"/>
      <c r="Y272" s="147"/>
      <c r="Z272" s="147"/>
      <c r="AA272" s="147"/>
      <c r="AB272" s="147"/>
      <c r="AC272" s="147"/>
      <c r="AD272" s="147"/>
      <c r="AE272" s="147"/>
      <c r="AF272" s="147"/>
      <c r="AG272" s="147" t="s">
        <v>126</v>
      </c>
      <c r="AH272" s="147">
        <v>0</v>
      </c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1" x14ac:dyDescent="0.2">
      <c r="A273" s="154"/>
      <c r="B273" s="155"/>
      <c r="C273" s="186" t="s">
        <v>380</v>
      </c>
      <c r="D273" s="159"/>
      <c r="E273" s="160">
        <v>4</v>
      </c>
      <c r="F273" s="157"/>
      <c r="G273" s="157"/>
      <c r="H273" s="157"/>
      <c r="I273" s="157"/>
      <c r="J273" s="157"/>
      <c r="K273" s="157"/>
      <c r="L273" s="157"/>
      <c r="M273" s="157"/>
      <c r="N273" s="157"/>
      <c r="O273" s="157"/>
      <c r="P273" s="157"/>
      <c r="Q273" s="157"/>
      <c r="R273" s="157"/>
      <c r="S273" s="157"/>
      <c r="T273" s="157"/>
      <c r="U273" s="157"/>
      <c r="V273" s="157"/>
      <c r="W273" s="157"/>
      <c r="X273" s="157"/>
      <c r="Y273" s="147"/>
      <c r="Z273" s="147"/>
      <c r="AA273" s="147"/>
      <c r="AB273" s="147"/>
      <c r="AC273" s="147"/>
      <c r="AD273" s="147"/>
      <c r="AE273" s="147"/>
      <c r="AF273" s="147"/>
      <c r="AG273" s="147" t="s">
        <v>126</v>
      </c>
      <c r="AH273" s="147">
        <v>0</v>
      </c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1" x14ac:dyDescent="0.2">
      <c r="A274" s="154"/>
      <c r="B274" s="155"/>
      <c r="C274" s="186" t="s">
        <v>369</v>
      </c>
      <c r="D274" s="159"/>
      <c r="E274" s="160">
        <v>4</v>
      </c>
      <c r="F274" s="157"/>
      <c r="G274" s="157"/>
      <c r="H274" s="157"/>
      <c r="I274" s="157"/>
      <c r="J274" s="157"/>
      <c r="K274" s="157"/>
      <c r="L274" s="157"/>
      <c r="M274" s="157"/>
      <c r="N274" s="157"/>
      <c r="O274" s="157"/>
      <c r="P274" s="157"/>
      <c r="Q274" s="157"/>
      <c r="R274" s="157"/>
      <c r="S274" s="157"/>
      <c r="T274" s="157"/>
      <c r="U274" s="157"/>
      <c r="V274" s="157"/>
      <c r="W274" s="157"/>
      <c r="X274" s="157"/>
      <c r="Y274" s="147"/>
      <c r="Z274" s="147"/>
      <c r="AA274" s="147"/>
      <c r="AB274" s="147"/>
      <c r="AC274" s="147"/>
      <c r="AD274" s="147"/>
      <c r="AE274" s="147"/>
      <c r="AF274" s="147"/>
      <c r="AG274" s="147" t="s">
        <v>126</v>
      </c>
      <c r="AH274" s="147">
        <v>0</v>
      </c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outlineLevel="1" x14ac:dyDescent="0.2">
      <c r="A275" s="154"/>
      <c r="B275" s="155"/>
      <c r="C275" s="186" t="s">
        <v>375</v>
      </c>
      <c r="D275" s="159"/>
      <c r="E275" s="160">
        <v>4</v>
      </c>
      <c r="F275" s="157"/>
      <c r="G275" s="157"/>
      <c r="H275" s="157"/>
      <c r="I275" s="157"/>
      <c r="J275" s="157"/>
      <c r="K275" s="157"/>
      <c r="L275" s="157"/>
      <c r="M275" s="157"/>
      <c r="N275" s="157"/>
      <c r="O275" s="157"/>
      <c r="P275" s="157"/>
      <c r="Q275" s="157"/>
      <c r="R275" s="157"/>
      <c r="S275" s="157"/>
      <c r="T275" s="157"/>
      <c r="U275" s="157"/>
      <c r="V275" s="157"/>
      <c r="W275" s="157"/>
      <c r="X275" s="157"/>
      <c r="Y275" s="147"/>
      <c r="Z275" s="147"/>
      <c r="AA275" s="147"/>
      <c r="AB275" s="147"/>
      <c r="AC275" s="147"/>
      <c r="AD275" s="147"/>
      <c r="AE275" s="147"/>
      <c r="AF275" s="147"/>
      <c r="AG275" s="147" t="s">
        <v>126</v>
      </c>
      <c r="AH275" s="147">
        <v>0</v>
      </c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1" x14ac:dyDescent="0.2">
      <c r="A276" s="154"/>
      <c r="B276" s="155"/>
      <c r="C276" s="186" t="s">
        <v>381</v>
      </c>
      <c r="D276" s="159"/>
      <c r="E276" s="160">
        <v>40</v>
      </c>
      <c r="F276" s="157"/>
      <c r="G276" s="157"/>
      <c r="H276" s="157"/>
      <c r="I276" s="157"/>
      <c r="J276" s="157"/>
      <c r="K276" s="157"/>
      <c r="L276" s="157"/>
      <c r="M276" s="157"/>
      <c r="N276" s="157"/>
      <c r="O276" s="157"/>
      <c r="P276" s="157"/>
      <c r="Q276" s="157"/>
      <c r="R276" s="157"/>
      <c r="S276" s="157"/>
      <c r="T276" s="157"/>
      <c r="U276" s="157"/>
      <c r="V276" s="157"/>
      <c r="W276" s="157"/>
      <c r="X276" s="157"/>
      <c r="Y276" s="147"/>
      <c r="Z276" s="147"/>
      <c r="AA276" s="147"/>
      <c r="AB276" s="147"/>
      <c r="AC276" s="147"/>
      <c r="AD276" s="147"/>
      <c r="AE276" s="147"/>
      <c r="AF276" s="147"/>
      <c r="AG276" s="147" t="s">
        <v>126</v>
      </c>
      <c r="AH276" s="147">
        <v>0</v>
      </c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1" x14ac:dyDescent="0.2">
      <c r="A277" s="154"/>
      <c r="B277" s="155"/>
      <c r="C277" s="186" t="s">
        <v>382</v>
      </c>
      <c r="D277" s="159"/>
      <c r="E277" s="160">
        <v>6</v>
      </c>
      <c r="F277" s="157"/>
      <c r="G277" s="157"/>
      <c r="H277" s="157"/>
      <c r="I277" s="157"/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57"/>
      <c r="Y277" s="147"/>
      <c r="Z277" s="147"/>
      <c r="AA277" s="147"/>
      <c r="AB277" s="147"/>
      <c r="AC277" s="147"/>
      <c r="AD277" s="147"/>
      <c r="AE277" s="147"/>
      <c r="AF277" s="147"/>
      <c r="AG277" s="147" t="s">
        <v>126</v>
      </c>
      <c r="AH277" s="147">
        <v>0</v>
      </c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1" x14ac:dyDescent="0.2">
      <c r="A278" s="154"/>
      <c r="B278" s="155"/>
      <c r="C278" s="186" t="s">
        <v>383</v>
      </c>
      <c r="D278" s="159"/>
      <c r="E278" s="160">
        <v>6</v>
      </c>
      <c r="F278" s="157"/>
      <c r="G278" s="157"/>
      <c r="H278" s="157"/>
      <c r="I278" s="157"/>
      <c r="J278" s="157"/>
      <c r="K278" s="157"/>
      <c r="L278" s="157"/>
      <c r="M278" s="157"/>
      <c r="N278" s="157"/>
      <c r="O278" s="157"/>
      <c r="P278" s="157"/>
      <c r="Q278" s="157"/>
      <c r="R278" s="157"/>
      <c r="S278" s="157"/>
      <c r="T278" s="157"/>
      <c r="U278" s="157"/>
      <c r="V278" s="157"/>
      <c r="W278" s="157"/>
      <c r="X278" s="157"/>
      <c r="Y278" s="147"/>
      <c r="Z278" s="147"/>
      <c r="AA278" s="147"/>
      <c r="AB278" s="147"/>
      <c r="AC278" s="147"/>
      <c r="AD278" s="147"/>
      <c r="AE278" s="147"/>
      <c r="AF278" s="147"/>
      <c r="AG278" s="147" t="s">
        <v>126</v>
      </c>
      <c r="AH278" s="147">
        <v>0</v>
      </c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1" x14ac:dyDescent="0.2">
      <c r="A279" s="154"/>
      <c r="B279" s="155"/>
      <c r="C279" s="186" t="s">
        <v>384</v>
      </c>
      <c r="D279" s="159"/>
      <c r="E279" s="160">
        <v>7</v>
      </c>
      <c r="F279" s="157"/>
      <c r="G279" s="157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57"/>
      <c r="Y279" s="147"/>
      <c r="Z279" s="147"/>
      <c r="AA279" s="147"/>
      <c r="AB279" s="147"/>
      <c r="AC279" s="147"/>
      <c r="AD279" s="147"/>
      <c r="AE279" s="147"/>
      <c r="AF279" s="147"/>
      <c r="AG279" s="147" t="s">
        <v>126</v>
      </c>
      <c r="AH279" s="147">
        <v>0</v>
      </c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1" x14ac:dyDescent="0.2">
      <c r="A280" s="154"/>
      <c r="B280" s="155"/>
      <c r="C280" s="186" t="s">
        <v>385</v>
      </c>
      <c r="D280" s="159"/>
      <c r="E280" s="160">
        <v>18</v>
      </c>
      <c r="F280" s="157"/>
      <c r="G280" s="157"/>
      <c r="H280" s="157"/>
      <c r="I280" s="157"/>
      <c r="J280" s="157"/>
      <c r="K280" s="157"/>
      <c r="L280" s="157"/>
      <c r="M280" s="157"/>
      <c r="N280" s="157"/>
      <c r="O280" s="157"/>
      <c r="P280" s="157"/>
      <c r="Q280" s="157"/>
      <c r="R280" s="157"/>
      <c r="S280" s="157"/>
      <c r="T280" s="157"/>
      <c r="U280" s="157"/>
      <c r="V280" s="157"/>
      <c r="W280" s="157"/>
      <c r="X280" s="157"/>
      <c r="Y280" s="147"/>
      <c r="Z280" s="147"/>
      <c r="AA280" s="147"/>
      <c r="AB280" s="147"/>
      <c r="AC280" s="147"/>
      <c r="AD280" s="147"/>
      <c r="AE280" s="147"/>
      <c r="AF280" s="147"/>
      <c r="AG280" s="147" t="s">
        <v>126</v>
      </c>
      <c r="AH280" s="147">
        <v>0</v>
      </c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1" x14ac:dyDescent="0.2">
      <c r="A281" s="154"/>
      <c r="B281" s="155"/>
      <c r="C281" s="186" t="s">
        <v>386</v>
      </c>
      <c r="D281" s="159"/>
      <c r="E281" s="160">
        <v>18</v>
      </c>
      <c r="F281" s="157"/>
      <c r="G281" s="157"/>
      <c r="H281" s="157"/>
      <c r="I281" s="157"/>
      <c r="J281" s="157"/>
      <c r="K281" s="157"/>
      <c r="L281" s="157"/>
      <c r="M281" s="157"/>
      <c r="N281" s="157"/>
      <c r="O281" s="157"/>
      <c r="P281" s="157"/>
      <c r="Q281" s="157"/>
      <c r="R281" s="157"/>
      <c r="S281" s="157"/>
      <c r="T281" s="157"/>
      <c r="U281" s="157"/>
      <c r="V281" s="157"/>
      <c r="W281" s="157"/>
      <c r="X281" s="157"/>
      <c r="Y281" s="147"/>
      <c r="Z281" s="147"/>
      <c r="AA281" s="147"/>
      <c r="AB281" s="147"/>
      <c r="AC281" s="147"/>
      <c r="AD281" s="147"/>
      <c r="AE281" s="147"/>
      <c r="AF281" s="147"/>
      <c r="AG281" s="147" t="s">
        <v>126</v>
      </c>
      <c r="AH281" s="147">
        <v>0</v>
      </c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1" x14ac:dyDescent="0.2">
      <c r="A282" s="154"/>
      <c r="B282" s="155"/>
      <c r="C282" s="186" t="s">
        <v>387</v>
      </c>
      <c r="D282" s="159"/>
      <c r="E282" s="160">
        <v>36</v>
      </c>
      <c r="F282" s="157"/>
      <c r="G282" s="157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57"/>
      <c r="Y282" s="147"/>
      <c r="Z282" s="147"/>
      <c r="AA282" s="147"/>
      <c r="AB282" s="147"/>
      <c r="AC282" s="147"/>
      <c r="AD282" s="147"/>
      <c r="AE282" s="147"/>
      <c r="AF282" s="147"/>
      <c r="AG282" s="147" t="s">
        <v>126</v>
      </c>
      <c r="AH282" s="147">
        <v>0</v>
      </c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1" x14ac:dyDescent="0.2">
      <c r="A283" s="170">
        <v>63</v>
      </c>
      <c r="B283" s="171" t="s">
        <v>388</v>
      </c>
      <c r="C283" s="185" t="s">
        <v>389</v>
      </c>
      <c r="D283" s="172" t="s">
        <v>119</v>
      </c>
      <c r="E283" s="173">
        <v>30</v>
      </c>
      <c r="F283" s="174"/>
      <c r="G283" s="175">
        <f>ROUND(E283*F283,2)</f>
        <v>0</v>
      </c>
      <c r="H283" s="158"/>
      <c r="I283" s="157">
        <f>ROUND(E283*H283,2)</f>
        <v>0</v>
      </c>
      <c r="J283" s="158"/>
      <c r="K283" s="157">
        <f>ROUND(E283*J283,2)</f>
        <v>0</v>
      </c>
      <c r="L283" s="157">
        <v>15</v>
      </c>
      <c r="M283" s="157">
        <f>G283*(1+L283/100)</f>
        <v>0</v>
      </c>
      <c r="N283" s="157">
        <v>0</v>
      </c>
      <c r="O283" s="157">
        <f>ROUND(E283*N283,2)</f>
        <v>0</v>
      </c>
      <c r="P283" s="157">
        <v>8.0000000000000002E-3</v>
      </c>
      <c r="Q283" s="157">
        <f>ROUND(E283*P283,2)</f>
        <v>0.24</v>
      </c>
      <c r="R283" s="157"/>
      <c r="S283" s="157" t="s">
        <v>120</v>
      </c>
      <c r="T283" s="157" t="s">
        <v>120</v>
      </c>
      <c r="U283" s="157">
        <v>0.10199999999999999</v>
      </c>
      <c r="V283" s="157">
        <f>ROUND(E283*U283,2)</f>
        <v>3.06</v>
      </c>
      <c r="W283" s="157"/>
      <c r="X283" s="157" t="s">
        <v>121</v>
      </c>
      <c r="Y283" s="147"/>
      <c r="Z283" s="147"/>
      <c r="AA283" s="147"/>
      <c r="AB283" s="147"/>
      <c r="AC283" s="147"/>
      <c r="AD283" s="147"/>
      <c r="AE283" s="147"/>
      <c r="AF283" s="147"/>
      <c r="AG283" s="147" t="s">
        <v>122</v>
      </c>
      <c r="AH283" s="147"/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1" x14ac:dyDescent="0.2">
      <c r="A284" s="154"/>
      <c r="B284" s="155"/>
      <c r="C284" s="186" t="s">
        <v>476</v>
      </c>
      <c r="D284" s="159"/>
      <c r="E284" s="160">
        <v>30</v>
      </c>
      <c r="F284" s="157"/>
      <c r="G284" s="157"/>
      <c r="H284" s="157"/>
      <c r="I284" s="157"/>
      <c r="J284" s="157"/>
      <c r="K284" s="157"/>
      <c r="L284" s="157"/>
      <c r="M284" s="157"/>
      <c r="N284" s="157"/>
      <c r="O284" s="157"/>
      <c r="P284" s="157"/>
      <c r="Q284" s="157"/>
      <c r="R284" s="157"/>
      <c r="S284" s="157"/>
      <c r="T284" s="157"/>
      <c r="U284" s="157"/>
      <c r="V284" s="157"/>
      <c r="W284" s="157"/>
      <c r="X284" s="157"/>
      <c r="Y284" s="147"/>
      <c r="Z284" s="147"/>
      <c r="AA284" s="147"/>
      <c r="AB284" s="147"/>
      <c r="AC284" s="147"/>
      <c r="AD284" s="147"/>
      <c r="AE284" s="147"/>
      <c r="AF284" s="147"/>
      <c r="AG284" s="147" t="s">
        <v>126</v>
      </c>
      <c r="AH284" s="147">
        <v>0</v>
      </c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1" x14ac:dyDescent="0.2">
      <c r="A285" s="170">
        <v>64</v>
      </c>
      <c r="B285" s="171" t="s">
        <v>390</v>
      </c>
      <c r="C285" s="185" t="s">
        <v>391</v>
      </c>
      <c r="D285" s="172" t="s">
        <v>170</v>
      </c>
      <c r="E285" s="173">
        <v>13.582000000000001</v>
      </c>
      <c r="F285" s="174"/>
      <c r="G285" s="175">
        <f>ROUND(E285*F285,2)</f>
        <v>0</v>
      </c>
      <c r="H285" s="158"/>
      <c r="I285" s="157">
        <f>ROUND(E285*H285,2)</f>
        <v>0</v>
      </c>
      <c r="J285" s="158"/>
      <c r="K285" s="157">
        <f>ROUND(E285*J285,2)</f>
        <v>0</v>
      </c>
      <c r="L285" s="157">
        <v>15</v>
      </c>
      <c r="M285" s="157">
        <f>G285*(1+L285/100)</f>
        <v>0</v>
      </c>
      <c r="N285" s="157">
        <v>2.3570000000000001E-2</v>
      </c>
      <c r="O285" s="157">
        <f>ROUND(E285*N285,2)</f>
        <v>0.32</v>
      </c>
      <c r="P285" s="157">
        <v>0</v>
      </c>
      <c r="Q285" s="157">
        <f>ROUND(E285*P285,2)</f>
        <v>0</v>
      </c>
      <c r="R285" s="157"/>
      <c r="S285" s="157" t="s">
        <v>120</v>
      </c>
      <c r="T285" s="157" t="s">
        <v>120</v>
      </c>
      <c r="U285" s="157">
        <v>0</v>
      </c>
      <c r="V285" s="157">
        <f>ROUND(E285*U285,2)</f>
        <v>0</v>
      </c>
      <c r="W285" s="157"/>
      <c r="X285" s="157" t="s">
        <v>121</v>
      </c>
      <c r="Y285" s="147"/>
      <c r="Z285" s="147"/>
      <c r="AA285" s="147"/>
      <c r="AB285" s="147"/>
      <c r="AC285" s="147"/>
      <c r="AD285" s="147"/>
      <c r="AE285" s="147"/>
      <c r="AF285" s="147"/>
      <c r="AG285" s="147" t="s">
        <v>122</v>
      </c>
      <c r="AH285" s="147"/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outlineLevel="1" x14ac:dyDescent="0.2">
      <c r="A286" s="154"/>
      <c r="B286" s="155"/>
      <c r="C286" s="186" t="s">
        <v>392</v>
      </c>
      <c r="D286" s="159"/>
      <c r="E286" s="160"/>
      <c r="F286" s="157"/>
      <c r="G286" s="157"/>
      <c r="H286" s="157"/>
      <c r="I286" s="157"/>
      <c r="J286" s="157"/>
      <c r="K286" s="157"/>
      <c r="L286" s="157"/>
      <c r="M286" s="157"/>
      <c r="N286" s="157"/>
      <c r="O286" s="157"/>
      <c r="P286" s="157"/>
      <c r="Q286" s="157"/>
      <c r="R286" s="157"/>
      <c r="S286" s="157"/>
      <c r="T286" s="157"/>
      <c r="U286" s="157"/>
      <c r="V286" s="157"/>
      <c r="W286" s="157"/>
      <c r="X286" s="157"/>
      <c r="Y286" s="147"/>
      <c r="Z286" s="147"/>
      <c r="AA286" s="147"/>
      <c r="AB286" s="147"/>
      <c r="AC286" s="147"/>
      <c r="AD286" s="147"/>
      <c r="AE286" s="147"/>
      <c r="AF286" s="147"/>
      <c r="AG286" s="147" t="s">
        <v>126</v>
      </c>
      <c r="AH286" s="147">
        <v>0</v>
      </c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ht="22.5" outlineLevel="1" x14ac:dyDescent="0.2">
      <c r="A287" s="154"/>
      <c r="B287" s="155"/>
      <c r="C287" s="186" t="s">
        <v>393</v>
      </c>
      <c r="D287" s="159"/>
      <c r="E287" s="160">
        <v>10.082000000000001</v>
      </c>
      <c r="F287" s="157"/>
      <c r="G287" s="157"/>
      <c r="H287" s="157"/>
      <c r="I287" s="157"/>
      <c r="J287" s="157"/>
      <c r="K287" s="157"/>
      <c r="L287" s="157"/>
      <c r="M287" s="157"/>
      <c r="N287" s="157"/>
      <c r="O287" s="157"/>
      <c r="P287" s="157"/>
      <c r="Q287" s="157"/>
      <c r="R287" s="157"/>
      <c r="S287" s="157"/>
      <c r="T287" s="157"/>
      <c r="U287" s="157"/>
      <c r="V287" s="157"/>
      <c r="W287" s="157"/>
      <c r="X287" s="157"/>
      <c r="Y287" s="147"/>
      <c r="Z287" s="147"/>
      <c r="AA287" s="147"/>
      <c r="AB287" s="147"/>
      <c r="AC287" s="147"/>
      <c r="AD287" s="147"/>
      <c r="AE287" s="147"/>
      <c r="AF287" s="147"/>
      <c r="AG287" s="147" t="s">
        <v>126</v>
      </c>
      <c r="AH287" s="147">
        <v>0</v>
      </c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1" x14ac:dyDescent="0.2">
      <c r="A288" s="154"/>
      <c r="B288" s="155"/>
      <c r="C288" s="186" t="s">
        <v>394</v>
      </c>
      <c r="D288" s="159"/>
      <c r="E288" s="160">
        <v>3.5</v>
      </c>
      <c r="F288" s="157"/>
      <c r="G288" s="157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57"/>
      <c r="Y288" s="147"/>
      <c r="Z288" s="147"/>
      <c r="AA288" s="147"/>
      <c r="AB288" s="147"/>
      <c r="AC288" s="147"/>
      <c r="AD288" s="147"/>
      <c r="AE288" s="147"/>
      <c r="AF288" s="147"/>
      <c r="AG288" s="147" t="s">
        <v>126</v>
      </c>
      <c r="AH288" s="147">
        <v>0</v>
      </c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1" x14ac:dyDescent="0.2">
      <c r="A289" s="170">
        <v>65</v>
      </c>
      <c r="B289" s="171" t="s">
        <v>395</v>
      </c>
      <c r="C289" s="185" t="s">
        <v>396</v>
      </c>
      <c r="D289" s="172" t="s">
        <v>157</v>
      </c>
      <c r="E289" s="173">
        <v>256</v>
      </c>
      <c r="F289" s="174"/>
      <c r="G289" s="175">
        <f>ROUND(E289*F289,2)</f>
        <v>0</v>
      </c>
      <c r="H289" s="158"/>
      <c r="I289" s="157">
        <f>ROUND(E289*H289,2)</f>
        <v>0</v>
      </c>
      <c r="J289" s="158"/>
      <c r="K289" s="157">
        <f>ROUND(E289*J289,2)</f>
        <v>0</v>
      </c>
      <c r="L289" s="157">
        <v>15</v>
      </c>
      <c r="M289" s="157">
        <f>G289*(1+L289/100)</f>
        <v>0</v>
      </c>
      <c r="N289" s="157">
        <v>5.8959999999999999E-2</v>
      </c>
      <c r="O289" s="157">
        <f>ROUND(E289*N289,2)</f>
        <v>15.09</v>
      </c>
      <c r="P289" s="157">
        <v>0</v>
      </c>
      <c r="Q289" s="157">
        <f>ROUND(E289*P289,2)</f>
        <v>0</v>
      </c>
      <c r="R289" s="157"/>
      <c r="S289" s="157" t="s">
        <v>138</v>
      </c>
      <c r="T289" s="157" t="s">
        <v>139</v>
      </c>
      <c r="U289" s="157">
        <v>0.88500000000000001</v>
      </c>
      <c r="V289" s="157">
        <f>ROUND(E289*U289,2)</f>
        <v>226.56</v>
      </c>
      <c r="W289" s="157"/>
      <c r="X289" s="157" t="s">
        <v>121</v>
      </c>
      <c r="Y289" s="147"/>
      <c r="Z289" s="147"/>
      <c r="AA289" s="147"/>
      <c r="AB289" s="147"/>
      <c r="AC289" s="147"/>
      <c r="AD289" s="147"/>
      <c r="AE289" s="147"/>
      <c r="AF289" s="147"/>
      <c r="AG289" s="147" t="s">
        <v>122</v>
      </c>
      <c r="AH289" s="147"/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1" x14ac:dyDescent="0.2">
      <c r="A290" s="154"/>
      <c r="B290" s="155"/>
      <c r="C290" s="186" t="s">
        <v>397</v>
      </c>
      <c r="D290" s="159"/>
      <c r="E290" s="160">
        <v>256</v>
      </c>
      <c r="F290" s="157"/>
      <c r="G290" s="157"/>
      <c r="H290" s="157"/>
      <c r="I290" s="157"/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57"/>
      <c r="Y290" s="147"/>
      <c r="Z290" s="147"/>
      <c r="AA290" s="147"/>
      <c r="AB290" s="147"/>
      <c r="AC290" s="147"/>
      <c r="AD290" s="147"/>
      <c r="AE290" s="147"/>
      <c r="AF290" s="147"/>
      <c r="AG290" s="147" t="s">
        <v>126</v>
      </c>
      <c r="AH290" s="147">
        <v>0</v>
      </c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1" x14ac:dyDescent="0.2">
      <c r="A291" s="176">
        <v>66</v>
      </c>
      <c r="B291" s="177" t="s">
        <v>398</v>
      </c>
      <c r="C291" s="187" t="s">
        <v>399</v>
      </c>
      <c r="D291" s="178" t="s">
        <v>157</v>
      </c>
      <c r="E291" s="179">
        <v>54</v>
      </c>
      <c r="F291" s="180"/>
      <c r="G291" s="181">
        <f>ROUND(E291*F291,2)</f>
        <v>0</v>
      </c>
      <c r="H291" s="158"/>
      <c r="I291" s="157">
        <f>ROUND(E291*H291,2)</f>
        <v>0</v>
      </c>
      <c r="J291" s="158"/>
      <c r="K291" s="157">
        <f>ROUND(E291*J291,2)</f>
        <v>0</v>
      </c>
      <c r="L291" s="157">
        <v>15</v>
      </c>
      <c r="M291" s="157">
        <f>G291*(1+L291/100)</f>
        <v>0</v>
      </c>
      <c r="N291" s="157">
        <v>0</v>
      </c>
      <c r="O291" s="157">
        <f>ROUND(E291*N291,2)</f>
        <v>0</v>
      </c>
      <c r="P291" s="157">
        <v>0</v>
      </c>
      <c r="Q291" s="157">
        <f>ROUND(E291*P291,2)</f>
        <v>0</v>
      </c>
      <c r="R291" s="157"/>
      <c r="S291" s="157" t="s">
        <v>138</v>
      </c>
      <c r="T291" s="157" t="s">
        <v>139</v>
      </c>
      <c r="U291" s="157">
        <v>0</v>
      </c>
      <c r="V291" s="157">
        <f>ROUND(E291*U291,2)</f>
        <v>0</v>
      </c>
      <c r="W291" s="157"/>
      <c r="X291" s="157" t="s">
        <v>121</v>
      </c>
      <c r="Y291" s="147"/>
      <c r="Z291" s="147"/>
      <c r="AA291" s="147"/>
      <c r="AB291" s="147"/>
      <c r="AC291" s="147"/>
      <c r="AD291" s="147"/>
      <c r="AE291" s="147"/>
      <c r="AF291" s="147"/>
      <c r="AG291" s="147" t="s">
        <v>122</v>
      </c>
      <c r="AH291" s="147"/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ht="22.5" outlineLevel="1" x14ac:dyDescent="0.2">
      <c r="A292" s="176">
        <v>67</v>
      </c>
      <c r="B292" s="177" t="s">
        <v>400</v>
      </c>
      <c r="C292" s="187" t="s">
        <v>401</v>
      </c>
      <c r="D292" s="178" t="s">
        <v>157</v>
      </c>
      <c r="E292" s="179">
        <v>60</v>
      </c>
      <c r="F292" s="180"/>
      <c r="G292" s="181">
        <f>ROUND(E292*F292,2)</f>
        <v>0</v>
      </c>
      <c r="H292" s="158"/>
      <c r="I292" s="157">
        <f>ROUND(E292*H292,2)</f>
        <v>0</v>
      </c>
      <c r="J292" s="158"/>
      <c r="K292" s="157">
        <f>ROUND(E292*J292,2)</f>
        <v>0</v>
      </c>
      <c r="L292" s="157">
        <v>15</v>
      </c>
      <c r="M292" s="157">
        <f>G292*(1+L292/100)</f>
        <v>0</v>
      </c>
      <c r="N292" s="157">
        <v>0</v>
      </c>
      <c r="O292" s="157">
        <f>ROUND(E292*N292,2)</f>
        <v>0</v>
      </c>
      <c r="P292" s="157">
        <v>5.0000000000000001E-3</v>
      </c>
      <c r="Q292" s="157">
        <f>ROUND(E292*P292,2)</f>
        <v>0.3</v>
      </c>
      <c r="R292" s="157"/>
      <c r="S292" s="157" t="s">
        <v>138</v>
      </c>
      <c r="T292" s="157" t="s">
        <v>139</v>
      </c>
      <c r="U292" s="157">
        <v>1.417</v>
      </c>
      <c r="V292" s="157">
        <f>ROUND(E292*U292,2)</f>
        <v>85.02</v>
      </c>
      <c r="W292" s="157"/>
      <c r="X292" s="157" t="s">
        <v>121</v>
      </c>
      <c r="Y292" s="147"/>
      <c r="Z292" s="147"/>
      <c r="AA292" s="147"/>
      <c r="AB292" s="147"/>
      <c r="AC292" s="147"/>
      <c r="AD292" s="147"/>
      <c r="AE292" s="147"/>
      <c r="AF292" s="147"/>
      <c r="AG292" s="147" t="s">
        <v>122</v>
      </c>
      <c r="AH292" s="147"/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outlineLevel="1" x14ac:dyDescent="0.2">
      <c r="A293" s="176">
        <v>68</v>
      </c>
      <c r="B293" s="177" t="s">
        <v>402</v>
      </c>
      <c r="C293" s="187" t="s">
        <v>474</v>
      </c>
      <c r="D293" s="178" t="s">
        <v>157</v>
      </c>
      <c r="E293" s="179">
        <v>40</v>
      </c>
      <c r="F293" s="180"/>
      <c r="G293" s="181">
        <f>ROUND(E293*F293,2)</f>
        <v>0</v>
      </c>
      <c r="H293" s="158"/>
      <c r="I293" s="157">
        <f>ROUND(E293*H293,2)</f>
        <v>0</v>
      </c>
      <c r="J293" s="158"/>
      <c r="K293" s="157">
        <f>ROUND(E293*J293,2)</f>
        <v>0</v>
      </c>
      <c r="L293" s="157">
        <v>15</v>
      </c>
      <c r="M293" s="157">
        <f>G293*(1+L293/100)</f>
        <v>0</v>
      </c>
      <c r="N293" s="157">
        <v>0</v>
      </c>
      <c r="O293" s="157">
        <f>ROUND(E293*N293,2)</f>
        <v>0</v>
      </c>
      <c r="P293" s="157">
        <v>0</v>
      </c>
      <c r="Q293" s="157">
        <f>ROUND(E293*P293,2)</f>
        <v>0</v>
      </c>
      <c r="R293" s="157"/>
      <c r="S293" s="157" t="s">
        <v>138</v>
      </c>
      <c r="T293" s="157" t="s">
        <v>139</v>
      </c>
      <c r="U293" s="157">
        <v>0</v>
      </c>
      <c r="V293" s="157">
        <f>ROUND(E293*U293,2)</f>
        <v>0</v>
      </c>
      <c r="W293" s="157"/>
      <c r="X293" s="157" t="s">
        <v>121</v>
      </c>
      <c r="Y293" s="147"/>
      <c r="Z293" s="147"/>
      <c r="AA293" s="147"/>
      <c r="AB293" s="147"/>
      <c r="AC293" s="147"/>
      <c r="AD293" s="147"/>
      <c r="AE293" s="147"/>
      <c r="AF293" s="147"/>
      <c r="AG293" s="147" t="s">
        <v>122</v>
      </c>
      <c r="AH293" s="147"/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ht="22.5" outlineLevel="1" x14ac:dyDescent="0.2">
      <c r="A294" s="170">
        <v>69</v>
      </c>
      <c r="B294" s="171" t="s">
        <v>403</v>
      </c>
      <c r="C294" s="185" t="s">
        <v>469</v>
      </c>
      <c r="D294" s="172" t="s">
        <v>170</v>
      </c>
      <c r="E294" s="173">
        <v>13.582000000000001</v>
      </c>
      <c r="F294" s="174"/>
      <c r="G294" s="175">
        <f>ROUND(E294*F294,2)</f>
        <v>0</v>
      </c>
      <c r="H294" s="158"/>
      <c r="I294" s="157">
        <f>ROUND(E294*H294,2)</f>
        <v>0</v>
      </c>
      <c r="J294" s="158"/>
      <c r="K294" s="157">
        <f>ROUND(E294*J294,2)</f>
        <v>0</v>
      </c>
      <c r="L294" s="157">
        <v>15</v>
      </c>
      <c r="M294" s="157">
        <f>G294*(1+L294/100)</f>
        <v>0</v>
      </c>
      <c r="N294" s="157">
        <v>0.55000000000000004</v>
      </c>
      <c r="O294" s="157">
        <f>ROUND(E294*N294,2)</f>
        <v>7.47</v>
      </c>
      <c r="P294" s="157">
        <v>0</v>
      </c>
      <c r="Q294" s="157">
        <f>ROUND(E294*P294,2)</f>
        <v>0</v>
      </c>
      <c r="R294" s="157" t="s">
        <v>404</v>
      </c>
      <c r="S294" s="157" t="s">
        <v>120</v>
      </c>
      <c r="T294" s="157" t="s">
        <v>139</v>
      </c>
      <c r="U294" s="157">
        <v>0</v>
      </c>
      <c r="V294" s="157">
        <f>ROUND(E294*U294,2)</f>
        <v>0</v>
      </c>
      <c r="W294" s="157"/>
      <c r="X294" s="157" t="s">
        <v>233</v>
      </c>
      <c r="Y294" s="147"/>
      <c r="Z294" s="147"/>
      <c r="AA294" s="147"/>
      <c r="AB294" s="147"/>
      <c r="AC294" s="147"/>
      <c r="AD294" s="147"/>
      <c r="AE294" s="147"/>
      <c r="AF294" s="147"/>
      <c r="AG294" s="147" t="s">
        <v>405</v>
      </c>
      <c r="AH294" s="147"/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1" x14ac:dyDescent="0.2">
      <c r="A295" s="154"/>
      <c r="B295" s="155"/>
      <c r="C295" s="186" t="s">
        <v>406</v>
      </c>
      <c r="D295" s="159"/>
      <c r="E295" s="160">
        <v>10.082000000000001</v>
      </c>
      <c r="F295" s="157"/>
      <c r="G295" s="157"/>
      <c r="H295" s="157"/>
      <c r="I295" s="157"/>
      <c r="J295" s="157"/>
      <c r="K295" s="157"/>
      <c r="L295" s="157"/>
      <c r="M295" s="157"/>
      <c r="N295" s="157"/>
      <c r="O295" s="157"/>
      <c r="P295" s="157"/>
      <c r="Q295" s="157"/>
      <c r="R295" s="157"/>
      <c r="S295" s="157"/>
      <c r="T295" s="157"/>
      <c r="U295" s="157"/>
      <c r="V295" s="157"/>
      <c r="W295" s="157"/>
      <c r="X295" s="157"/>
      <c r="Y295" s="147"/>
      <c r="Z295" s="147"/>
      <c r="AA295" s="147"/>
      <c r="AB295" s="147"/>
      <c r="AC295" s="147"/>
      <c r="AD295" s="147"/>
      <c r="AE295" s="147"/>
      <c r="AF295" s="147"/>
      <c r="AG295" s="147" t="s">
        <v>126</v>
      </c>
      <c r="AH295" s="147">
        <v>0</v>
      </c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1" x14ac:dyDescent="0.2">
      <c r="A296" s="154"/>
      <c r="B296" s="155"/>
      <c r="C296" s="186" t="s">
        <v>407</v>
      </c>
      <c r="D296" s="159"/>
      <c r="E296" s="160">
        <v>3.5</v>
      </c>
      <c r="F296" s="157"/>
      <c r="G296" s="157"/>
      <c r="H296" s="157"/>
      <c r="I296" s="157"/>
      <c r="J296" s="157"/>
      <c r="K296" s="157"/>
      <c r="L296" s="157"/>
      <c r="M296" s="157"/>
      <c r="N296" s="157"/>
      <c r="O296" s="157"/>
      <c r="P296" s="157"/>
      <c r="Q296" s="157"/>
      <c r="R296" s="157"/>
      <c r="S296" s="157"/>
      <c r="T296" s="157"/>
      <c r="U296" s="157"/>
      <c r="V296" s="157"/>
      <c r="W296" s="157"/>
      <c r="X296" s="157"/>
      <c r="Y296" s="147"/>
      <c r="Z296" s="147"/>
      <c r="AA296" s="147"/>
      <c r="AB296" s="147"/>
      <c r="AC296" s="147"/>
      <c r="AD296" s="147"/>
      <c r="AE296" s="147"/>
      <c r="AF296" s="147"/>
      <c r="AG296" s="147" t="s">
        <v>126</v>
      </c>
      <c r="AH296" s="147">
        <v>0</v>
      </c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x14ac:dyDescent="0.2">
      <c r="A297" s="164" t="s">
        <v>115</v>
      </c>
      <c r="B297" s="165" t="s">
        <v>81</v>
      </c>
      <c r="C297" s="184" t="s">
        <v>82</v>
      </c>
      <c r="D297" s="166"/>
      <c r="E297" s="167"/>
      <c r="F297" s="168"/>
      <c r="G297" s="169">
        <f>SUMIF(AG298:AG308,"&lt;&gt;NOR",G298:G308)</f>
        <v>0</v>
      </c>
      <c r="H297" s="163"/>
      <c r="I297" s="163">
        <f>SUM(I298:I308)</f>
        <v>0</v>
      </c>
      <c r="J297" s="163"/>
      <c r="K297" s="163">
        <f>SUM(K298:K308)</f>
        <v>0</v>
      </c>
      <c r="L297" s="163"/>
      <c r="M297" s="163">
        <f>SUM(M298:M308)</f>
        <v>0</v>
      </c>
      <c r="N297" s="163"/>
      <c r="O297" s="163">
        <f>SUM(O298:O308)</f>
        <v>0.11000000000000001</v>
      </c>
      <c r="P297" s="163"/>
      <c r="Q297" s="163">
        <f>SUM(Q298:Q308)</f>
        <v>0</v>
      </c>
      <c r="R297" s="163"/>
      <c r="S297" s="163"/>
      <c r="T297" s="163"/>
      <c r="U297" s="163"/>
      <c r="V297" s="163">
        <f>SUM(V298:V308)</f>
        <v>111.34</v>
      </c>
      <c r="W297" s="163"/>
      <c r="X297" s="163"/>
      <c r="AG297" t="s">
        <v>116</v>
      </c>
    </row>
    <row r="298" spans="1:60" ht="22.5" outlineLevel="1" x14ac:dyDescent="0.2">
      <c r="A298" s="170">
        <v>70</v>
      </c>
      <c r="B298" s="171" t="s">
        <v>408</v>
      </c>
      <c r="C298" s="185" t="s">
        <v>409</v>
      </c>
      <c r="D298" s="172" t="s">
        <v>157</v>
      </c>
      <c r="E298" s="173">
        <v>40</v>
      </c>
      <c r="F298" s="174"/>
      <c r="G298" s="175">
        <f>ROUND(E298*F298,2)</f>
        <v>0</v>
      </c>
      <c r="H298" s="158"/>
      <c r="I298" s="157">
        <f>ROUND(E298*H298,2)</f>
        <v>0</v>
      </c>
      <c r="J298" s="158"/>
      <c r="K298" s="157">
        <f>ROUND(E298*J298,2)</f>
        <v>0</v>
      </c>
      <c r="L298" s="157">
        <v>15</v>
      </c>
      <c r="M298" s="157">
        <f>G298*(1+L298/100)</f>
        <v>0</v>
      </c>
      <c r="N298" s="157">
        <v>1.0000000000000001E-5</v>
      </c>
      <c r="O298" s="157">
        <f>ROUND(E298*N298,2)</f>
        <v>0</v>
      </c>
      <c r="P298" s="157">
        <v>0</v>
      </c>
      <c r="Q298" s="157">
        <f>ROUND(E298*P298,2)</f>
        <v>0</v>
      </c>
      <c r="R298" s="157"/>
      <c r="S298" s="157" t="s">
        <v>120</v>
      </c>
      <c r="T298" s="157" t="s">
        <v>120</v>
      </c>
      <c r="U298" s="157">
        <v>7.1999999999999995E-2</v>
      </c>
      <c r="V298" s="157">
        <f>ROUND(E298*U298,2)</f>
        <v>2.88</v>
      </c>
      <c r="W298" s="157"/>
      <c r="X298" s="157" t="s">
        <v>121</v>
      </c>
      <c r="Y298" s="147"/>
      <c r="Z298" s="147"/>
      <c r="AA298" s="147"/>
      <c r="AB298" s="147"/>
      <c r="AC298" s="147"/>
      <c r="AD298" s="147"/>
      <c r="AE298" s="147"/>
      <c r="AF298" s="147"/>
      <c r="AG298" s="147" t="s">
        <v>122</v>
      </c>
      <c r="AH298" s="147"/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1" x14ac:dyDescent="0.2">
      <c r="A299" s="154"/>
      <c r="B299" s="155"/>
      <c r="C299" s="186" t="s">
        <v>410</v>
      </c>
      <c r="D299" s="159"/>
      <c r="E299" s="160">
        <v>40</v>
      </c>
      <c r="F299" s="157"/>
      <c r="G299" s="157"/>
      <c r="H299" s="157"/>
      <c r="I299" s="157"/>
      <c r="J299" s="157"/>
      <c r="K299" s="157"/>
      <c r="L299" s="157"/>
      <c r="M299" s="157"/>
      <c r="N299" s="157"/>
      <c r="O299" s="157"/>
      <c r="P299" s="157"/>
      <c r="Q299" s="157"/>
      <c r="R299" s="157"/>
      <c r="S299" s="157"/>
      <c r="T299" s="157"/>
      <c r="U299" s="157"/>
      <c r="V299" s="157"/>
      <c r="W299" s="157"/>
      <c r="X299" s="157"/>
      <c r="Y299" s="147"/>
      <c r="Z299" s="147"/>
      <c r="AA299" s="147"/>
      <c r="AB299" s="147"/>
      <c r="AC299" s="147"/>
      <c r="AD299" s="147"/>
      <c r="AE299" s="147"/>
      <c r="AF299" s="147"/>
      <c r="AG299" s="147" t="s">
        <v>126</v>
      </c>
      <c r="AH299" s="147">
        <v>0</v>
      </c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ht="22.5" outlineLevel="1" x14ac:dyDescent="0.2">
      <c r="A300" s="170">
        <v>71</v>
      </c>
      <c r="B300" s="171" t="s">
        <v>411</v>
      </c>
      <c r="C300" s="185" t="s">
        <v>412</v>
      </c>
      <c r="D300" s="172" t="s">
        <v>157</v>
      </c>
      <c r="E300" s="173">
        <v>40</v>
      </c>
      <c r="F300" s="174"/>
      <c r="G300" s="175">
        <f>ROUND(E300*F300,2)</f>
        <v>0</v>
      </c>
      <c r="H300" s="158"/>
      <c r="I300" s="157">
        <f>ROUND(E300*H300,2)</f>
        <v>0</v>
      </c>
      <c r="J300" s="158"/>
      <c r="K300" s="157">
        <f>ROUND(E300*J300,2)</f>
        <v>0</v>
      </c>
      <c r="L300" s="157">
        <v>15</v>
      </c>
      <c r="M300" s="157">
        <f>G300*(1+L300/100)</f>
        <v>0</v>
      </c>
      <c r="N300" s="157">
        <v>3.1E-4</v>
      </c>
      <c r="O300" s="157">
        <f>ROUND(E300*N300,2)</f>
        <v>0.01</v>
      </c>
      <c r="P300" s="157">
        <v>0</v>
      </c>
      <c r="Q300" s="157">
        <f>ROUND(E300*P300,2)</f>
        <v>0</v>
      </c>
      <c r="R300" s="157"/>
      <c r="S300" s="157" t="s">
        <v>120</v>
      </c>
      <c r="T300" s="157" t="s">
        <v>120</v>
      </c>
      <c r="U300" s="157">
        <v>0.40300000000000002</v>
      </c>
      <c r="V300" s="157">
        <f>ROUND(E300*U300,2)</f>
        <v>16.12</v>
      </c>
      <c r="W300" s="157"/>
      <c r="X300" s="157" t="s">
        <v>121</v>
      </c>
      <c r="Y300" s="147"/>
      <c r="Z300" s="147"/>
      <c r="AA300" s="147"/>
      <c r="AB300" s="147"/>
      <c r="AC300" s="147"/>
      <c r="AD300" s="147"/>
      <c r="AE300" s="147"/>
      <c r="AF300" s="147"/>
      <c r="AG300" s="147" t="s">
        <v>122</v>
      </c>
      <c r="AH300" s="147"/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1" x14ac:dyDescent="0.2">
      <c r="A301" s="154"/>
      <c r="B301" s="155"/>
      <c r="C301" s="261" t="s">
        <v>413</v>
      </c>
      <c r="D301" s="262"/>
      <c r="E301" s="262"/>
      <c r="F301" s="262"/>
      <c r="G301" s="262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47"/>
      <c r="Z301" s="147"/>
      <c r="AA301" s="147"/>
      <c r="AB301" s="147"/>
      <c r="AC301" s="147"/>
      <c r="AD301" s="147"/>
      <c r="AE301" s="147"/>
      <c r="AF301" s="147"/>
      <c r="AG301" s="147" t="s">
        <v>124</v>
      </c>
      <c r="AH301" s="147"/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1" x14ac:dyDescent="0.2">
      <c r="A302" s="154"/>
      <c r="B302" s="155"/>
      <c r="C302" s="186" t="s">
        <v>410</v>
      </c>
      <c r="D302" s="159"/>
      <c r="E302" s="160">
        <v>40</v>
      </c>
      <c r="F302" s="157"/>
      <c r="G302" s="157"/>
      <c r="H302" s="157"/>
      <c r="I302" s="157"/>
      <c r="J302" s="157"/>
      <c r="K302" s="157"/>
      <c r="L302" s="157"/>
      <c r="M302" s="157"/>
      <c r="N302" s="157"/>
      <c r="O302" s="157"/>
      <c r="P302" s="157"/>
      <c r="Q302" s="157"/>
      <c r="R302" s="157"/>
      <c r="S302" s="157"/>
      <c r="T302" s="157"/>
      <c r="U302" s="157"/>
      <c r="V302" s="157"/>
      <c r="W302" s="157"/>
      <c r="X302" s="157"/>
      <c r="Y302" s="147"/>
      <c r="Z302" s="147"/>
      <c r="AA302" s="147"/>
      <c r="AB302" s="147"/>
      <c r="AC302" s="147"/>
      <c r="AD302" s="147"/>
      <c r="AE302" s="147"/>
      <c r="AF302" s="147"/>
      <c r="AG302" s="147" t="s">
        <v>126</v>
      </c>
      <c r="AH302" s="147">
        <v>0</v>
      </c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1" x14ac:dyDescent="0.2">
      <c r="A303" s="170">
        <v>72</v>
      </c>
      <c r="B303" s="171" t="s">
        <v>414</v>
      </c>
      <c r="C303" s="185" t="s">
        <v>470</v>
      </c>
      <c r="D303" s="172" t="s">
        <v>157</v>
      </c>
      <c r="E303" s="173">
        <v>306.76799999999997</v>
      </c>
      <c r="F303" s="174"/>
      <c r="G303" s="175">
        <f>ROUND(E303*F303,2)</f>
        <v>0</v>
      </c>
      <c r="H303" s="158"/>
      <c r="I303" s="157">
        <f>ROUND(E303*H303,2)</f>
        <v>0</v>
      </c>
      <c r="J303" s="158"/>
      <c r="K303" s="157">
        <f>ROUND(E303*J303,2)</f>
        <v>0</v>
      </c>
      <c r="L303" s="157">
        <v>15</v>
      </c>
      <c r="M303" s="157">
        <f>G303*(1+L303/100)</f>
        <v>0</v>
      </c>
      <c r="N303" s="157">
        <v>1.6000000000000001E-4</v>
      </c>
      <c r="O303" s="157">
        <f>ROUND(E303*N303,2)</f>
        <v>0.05</v>
      </c>
      <c r="P303" s="157">
        <v>0</v>
      </c>
      <c r="Q303" s="157">
        <f>ROUND(E303*P303,2)</f>
        <v>0</v>
      </c>
      <c r="R303" s="157"/>
      <c r="S303" s="157" t="s">
        <v>120</v>
      </c>
      <c r="T303" s="157" t="s">
        <v>120</v>
      </c>
      <c r="U303" s="157">
        <v>0.15</v>
      </c>
      <c r="V303" s="157">
        <f>ROUND(E303*U303,2)</f>
        <v>46.02</v>
      </c>
      <c r="W303" s="157"/>
      <c r="X303" s="157" t="s">
        <v>121</v>
      </c>
      <c r="Y303" s="147"/>
      <c r="Z303" s="147"/>
      <c r="AA303" s="147"/>
      <c r="AB303" s="147"/>
      <c r="AC303" s="147"/>
      <c r="AD303" s="147"/>
      <c r="AE303" s="147"/>
      <c r="AF303" s="147"/>
      <c r="AG303" s="147" t="s">
        <v>122</v>
      </c>
      <c r="AH303" s="147"/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1" x14ac:dyDescent="0.2">
      <c r="A304" s="154"/>
      <c r="B304" s="155"/>
      <c r="C304" s="261" t="s">
        <v>415</v>
      </c>
      <c r="D304" s="262"/>
      <c r="E304" s="262"/>
      <c r="F304" s="262"/>
      <c r="G304" s="262"/>
      <c r="H304" s="157"/>
      <c r="I304" s="157"/>
      <c r="J304" s="157"/>
      <c r="K304" s="157"/>
      <c r="L304" s="157"/>
      <c r="M304" s="157"/>
      <c r="N304" s="157"/>
      <c r="O304" s="157"/>
      <c r="P304" s="157"/>
      <c r="Q304" s="157"/>
      <c r="R304" s="157"/>
      <c r="S304" s="157"/>
      <c r="T304" s="157"/>
      <c r="U304" s="157"/>
      <c r="V304" s="157"/>
      <c r="W304" s="157"/>
      <c r="X304" s="157"/>
      <c r="Y304" s="147"/>
      <c r="Z304" s="147"/>
      <c r="AA304" s="147"/>
      <c r="AB304" s="147"/>
      <c r="AC304" s="147"/>
      <c r="AD304" s="147"/>
      <c r="AE304" s="147"/>
      <c r="AF304" s="147"/>
      <c r="AG304" s="147" t="s">
        <v>124</v>
      </c>
      <c r="AH304" s="147"/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ht="22.5" outlineLevel="1" x14ac:dyDescent="0.2">
      <c r="A305" s="154"/>
      <c r="B305" s="155"/>
      <c r="C305" s="186" t="s">
        <v>416</v>
      </c>
      <c r="D305" s="159"/>
      <c r="E305" s="160">
        <v>306.76799999999997</v>
      </c>
      <c r="F305" s="157"/>
      <c r="G305" s="157"/>
      <c r="H305" s="157"/>
      <c r="I305" s="157"/>
      <c r="J305" s="157"/>
      <c r="K305" s="157"/>
      <c r="L305" s="157"/>
      <c r="M305" s="157"/>
      <c r="N305" s="157"/>
      <c r="O305" s="157"/>
      <c r="P305" s="157"/>
      <c r="Q305" s="157"/>
      <c r="R305" s="157"/>
      <c r="S305" s="157"/>
      <c r="T305" s="157"/>
      <c r="U305" s="157"/>
      <c r="V305" s="157"/>
      <c r="W305" s="157"/>
      <c r="X305" s="157"/>
      <c r="Y305" s="147"/>
      <c r="Z305" s="147"/>
      <c r="AA305" s="147"/>
      <c r="AB305" s="147"/>
      <c r="AC305" s="147"/>
      <c r="AD305" s="147"/>
      <c r="AE305" s="147"/>
      <c r="AF305" s="147"/>
      <c r="AG305" s="147" t="s">
        <v>126</v>
      </c>
      <c r="AH305" s="147">
        <v>0</v>
      </c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1" x14ac:dyDescent="0.2">
      <c r="A306" s="170">
        <v>73</v>
      </c>
      <c r="B306" s="171" t="s">
        <v>417</v>
      </c>
      <c r="C306" s="185" t="s">
        <v>471</v>
      </c>
      <c r="D306" s="172" t="s">
        <v>157</v>
      </c>
      <c r="E306" s="173">
        <v>306.76799999999997</v>
      </c>
      <c r="F306" s="174"/>
      <c r="G306" s="175">
        <f>ROUND(E306*F306,2)</f>
        <v>0</v>
      </c>
      <c r="H306" s="158"/>
      <c r="I306" s="157">
        <f>ROUND(E306*H306,2)</f>
        <v>0</v>
      </c>
      <c r="J306" s="158"/>
      <c r="K306" s="157">
        <f>ROUND(E306*J306,2)</f>
        <v>0</v>
      </c>
      <c r="L306" s="157">
        <v>15</v>
      </c>
      <c r="M306" s="157">
        <f>G306*(1+L306/100)</f>
        <v>0</v>
      </c>
      <c r="N306" s="157">
        <v>1.6000000000000001E-4</v>
      </c>
      <c r="O306" s="157">
        <f>ROUND(E306*N306,2)</f>
        <v>0.05</v>
      </c>
      <c r="P306" s="157">
        <v>0</v>
      </c>
      <c r="Q306" s="157">
        <f>ROUND(E306*P306,2)</f>
        <v>0</v>
      </c>
      <c r="R306" s="157"/>
      <c r="S306" s="157" t="s">
        <v>120</v>
      </c>
      <c r="T306" s="157" t="s">
        <v>139</v>
      </c>
      <c r="U306" s="157">
        <v>0.151</v>
      </c>
      <c r="V306" s="157">
        <f>ROUND(E306*U306,2)</f>
        <v>46.32</v>
      </c>
      <c r="W306" s="157"/>
      <c r="X306" s="157" t="s">
        <v>121</v>
      </c>
      <c r="Y306" s="147"/>
      <c r="Z306" s="147"/>
      <c r="AA306" s="147"/>
      <c r="AB306" s="147"/>
      <c r="AC306" s="147"/>
      <c r="AD306" s="147"/>
      <c r="AE306" s="147"/>
      <c r="AF306" s="147"/>
      <c r="AG306" s="147" t="s">
        <v>122</v>
      </c>
      <c r="AH306" s="147"/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1" x14ac:dyDescent="0.2">
      <c r="A307" s="154"/>
      <c r="B307" s="155"/>
      <c r="C307" s="261" t="s">
        <v>415</v>
      </c>
      <c r="D307" s="262"/>
      <c r="E307" s="262"/>
      <c r="F307" s="262"/>
      <c r="G307" s="262"/>
      <c r="H307" s="157"/>
      <c r="I307" s="157"/>
      <c r="J307" s="157"/>
      <c r="K307" s="157"/>
      <c r="L307" s="157"/>
      <c r="M307" s="157"/>
      <c r="N307" s="157"/>
      <c r="O307" s="157"/>
      <c r="P307" s="157"/>
      <c r="Q307" s="157"/>
      <c r="R307" s="157"/>
      <c r="S307" s="157"/>
      <c r="T307" s="157"/>
      <c r="U307" s="157"/>
      <c r="V307" s="157"/>
      <c r="W307" s="157"/>
      <c r="X307" s="157"/>
      <c r="Y307" s="147"/>
      <c r="Z307" s="147"/>
      <c r="AA307" s="147"/>
      <c r="AB307" s="147"/>
      <c r="AC307" s="147"/>
      <c r="AD307" s="147"/>
      <c r="AE307" s="147"/>
      <c r="AF307" s="147"/>
      <c r="AG307" s="147" t="s">
        <v>124</v>
      </c>
      <c r="AH307" s="147"/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1" x14ac:dyDescent="0.2">
      <c r="A308" s="154"/>
      <c r="B308" s="155"/>
      <c r="C308" s="186" t="s">
        <v>418</v>
      </c>
      <c r="D308" s="159"/>
      <c r="E308" s="160">
        <v>306.76799999999997</v>
      </c>
      <c r="F308" s="157"/>
      <c r="G308" s="157"/>
      <c r="H308" s="157"/>
      <c r="I308" s="157"/>
      <c r="J308" s="157"/>
      <c r="K308" s="157"/>
      <c r="L308" s="157"/>
      <c r="M308" s="157"/>
      <c r="N308" s="157"/>
      <c r="O308" s="157"/>
      <c r="P308" s="157"/>
      <c r="Q308" s="157"/>
      <c r="R308" s="157"/>
      <c r="S308" s="157"/>
      <c r="T308" s="157"/>
      <c r="U308" s="157"/>
      <c r="V308" s="157"/>
      <c r="W308" s="157"/>
      <c r="X308" s="157"/>
      <c r="Y308" s="147"/>
      <c r="Z308" s="147"/>
      <c r="AA308" s="147"/>
      <c r="AB308" s="147"/>
      <c r="AC308" s="147"/>
      <c r="AD308" s="147"/>
      <c r="AE308" s="147"/>
      <c r="AF308" s="147"/>
      <c r="AG308" s="147" t="s">
        <v>126</v>
      </c>
      <c r="AH308" s="147">
        <v>5</v>
      </c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x14ac:dyDescent="0.2">
      <c r="A309" s="164" t="s">
        <v>115</v>
      </c>
      <c r="B309" s="165" t="s">
        <v>83</v>
      </c>
      <c r="C309" s="184" t="s">
        <v>84</v>
      </c>
      <c r="D309" s="166"/>
      <c r="E309" s="167"/>
      <c r="F309" s="168"/>
      <c r="G309" s="169">
        <f>SUMIF(AG310:AG351,"&lt;&gt;NOR",G310:G351)</f>
        <v>0</v>
      </c>
      <c r="H309" s="163"/>
      <c r="I309" s="163">
        <f>SUM(I310:I351)</f>
        <v>0</v>
      </c>
      <c r="J309" s="163"/>
      <c r="K309" s="163">
        <f>SUM(K310:K351)</f>
        <v>0</v>
      </c>
      <c r="L309" s="163"/>
      <c r="M309" s="163">
        <f>SUM(M310:M351)</f>
        <v>0</v>
      </c>
      <c r="N309" s="163"/>
      <c r="O309" s="163">
        <f>SUM(O310:O351)</f>
        <v>0.56000000000000005</v>
      </c>
      <c r="P309" s="163"/>
      <c r="Q309" s="163">
        <f>SUM(Q310:Q351)</f>
        <v>0</v>
      </c>
      <c r="R309" s="163"/>
      <c r="S309" s="163"/>
      <c r="T309" s="163"/>
      <c r="U309" s="163"/>
      <c r="V309" s="163">
        <f>SUM(V310:V351)</f>
        <v>10.14</v>
      </c>
      <c r="W309" s="163"/>
      <c r="X309" s="163"/>
      <c r="AG309" t="s">
        <v>116</v>
      </c>
    </row>
    <row r="310" spans="1:60" outlineLevel="1" x14ac:dyDescent="0.2">
      <c r="A310" s="170">
        <v>74</v>
      </c>
      <c r="B310" s="171" t="s">
        <v>419</v>
      </c>
      <c r="C310" s="185" t="s">
        <v>420</v>
      </c>
      <c r="D310" s="172" t="s">
        <v>157</v>
      </c>
      <c r="E310" s="173">
        <v>751.23</v>
      </c>
      <c r="F310" s="174"/>
      <c r="G310" s="175">
        <f>ROUND(E310*F310,2)</f>
        <v>0</v>
      </c>
      <c r="H310" s="158"/>
      <c r="I310" s="157">
        <f>ROUND(E310*H310,2)</f>
        <v>0</v>
      </c>
      <c r="J310" s="158"/>
      <c r="K310" s="157">
        <f>ROUND(E310*J310,2)</f>
        <v>0</v>
      </c>
      <c r="L310" s="157">
        <v>15</v>
      </c>
      <c r="M310" s="157">
        <f>G310*(1+L310/100)</f>
        <v>0</v>
      </c>
      <c r="N310" s="157">
        <v>3.5E-4</v>
      </c>
      <c r="O310" s="157">
        <f>ROUND(E310*N310,2)</f>
        <v>0.26</v>
      </c>
      <c r="P310" s="157">
        <v>0</v>
      </c>
      <c r="Q310" s="157">
        <f>ROUND(E310*P310,2)</f>
        <v>0</v>
      </c>
      <c r="R310" s="157"/>
      <c r="S310" s="157" t="s">
        <v>120</v>
      </c>
      <c r="T310" s="157" t="s">
        <v>120</v>
      </c>
      <c r="U310" s="157">
        <v>1.35E-2</v>
      </c>
      <c r="V310" s="157">
        <f>ROUND(E310*U310,2)</f>
        <v>10.14</v>
      </c>
      <c r="W310" s="157"/>
      <c r="X310" s="157" t="s">
        <v>121</v>
      </c>
      <c r="Y310" s="147"/>
      <c r="Z310" s="147"/>
      <c r="AA310" s="147"/>
      <c r="AB310" s="147"/>
      <c r="AC310" s="147"/>
      <c r="AD310" s="147"/>
      <c r="AE310" s="147"/>
      <c r="AF310" s="147"/>
      <c r="AG310" s="147" t="s">
        <v>122</v>
      </c>
      <c r="AH310" s="147"/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1" x14ac:dyDescent="0.2">
      <c r="A311" s="154"/>
      <c r="B311" s="155"/>
      <c r="C311" s="186" t="s">
        <v>174</v>
      </c>
      <c r="D311" s="159"/>
      <c r="E311" s="160"/>
      <c r="F311" s="157"/>
      <c r="G311" s="157"/>
      <c r="H311" s="157"/>
      <c r="I311" s="157"/>
      <c r="J311" s="157"/>
      <c r="K311" s="157"/>
      <c r="L311" s="157"/>
      <c r="M311" s="157"/>
      <c r="N311" s="157"/>
      <c r="O311" s="157"/>
      <c r="P311" s="157"/>
      <c r="Q311" s="157"/>
      <c r="R311" s="157"/>
      <c r="S311" s="157"/>
      <c r="T311" s="157"/>
      <c r="U311" s="157"/>
      <c r="V311" s="157"/>
      <c r="W311" s="157"/>
      <c r="X311" s="157"/>
      <c r="Y311" s="147"/>
      <c r="Z311" s="147"/>
      <c r="AA311" s="147"/>
      <c r="AB311" s="147"/>
      <c r="AC311" s="147"/>
      <c r="AD311" s="147"/>
      <c r="AE311" s="147"/>
      <c r="AF311" s="147"/>
      <c r="AG311" s="147" t="s">
        <v>126</v>
      </c>
      <c r="AH311" s="147">
        <v>0</v>
      </c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1" x14ac:dyDescent="0.2">
      <c r="A312" s="154"/>
      <c r="B312" s="155"/>
      <c r="C312" s="186" t="s">
        <v>175</v>
      </c>
      <c r="D312" s="159"/>
      <c r="E312" s="160">
        <v>13.9</v>
      </c>
      <c r="F312" s="157"/>
      <c r="G312" s="157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57"/>
      <c r="Y312" s="147"/>
      <c r="Z312" s="147"/>
      <c r="AA312" s="147"/>
      <c r="AB312" s="147"/>
      <c r="AC312" s="147"/>
      <c r="AD312" s="147"/>
      <c r="AE312" s="147"/>
      <c r="AF312" s="147"/>
      <c r="AG312" s="147" t="s">
        <v>126</v>
      </c>
      <c r="AH312" s="147">
        <v>0</v>
      </c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1" x14ac:dyDescent="0.2">
      <c r="A313" s="154"/>
      <c r="B313" s="155"/>
      <c r="C313" s="186" t="s">
        <v>176</v>
      </c>
      <c r="D313" s="159"/>
      <c r="E313" s="160">
        <v>71.260000000000005</v>
      </c>
      <c r="F313" s="157"/>
      <c r="G313" s="157"/>
      <c r="H313" s="157"/>
      <c r="I313" s="157"/>
      <c r="J313" s="157"/>
      <c r="K313" s="157"/>
      <c r="L313" s="157"/>
      <c r="M313" s="157"/>
      <c r="N313" s="157"/>
      <c r="O313" s="157"/>
      <c r="P313" s="157"/>
      <c r="Q313" s="157"/>
      <c r="R313" s="157"/>
      <c r="S313" s="157"/>
      <c r="T313" s="157"/>
      <c r="U313" s="157"/>
      <c r="V313" s="157"/>
      <c r="W313" s="157"/>
      <c r="X313" s="157"/>
      <c r="Y313" s="147"/>
      <c r="Z313" s="147"/>
      <c r="AA313" s="147"/>
      <c r="AB313" s="147"/>
      <c r="AC313" s="147"/>
      <c r="AD313" s="147"/>
      <c r="AE313" s="147"/>
      <c r="AF313" s="147"/>
      <c r="AG313" s="147" t="s">
        <v>126</v>
      </c>
      <c r="AH313" s="147">
        <v>0</v>
      </c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1" x14ac:dyDescent="0.2">
      <c r="A314" s="154"/>
      <c r="B314" s="155"/>
      <c r="C314" s="186" t="s">
        <v>177</v>
      </c>
      <c r="D314" s="159"/>
      <c r="E314" s="160">
        <v>16.55</v>
      </c>
      <c r="F314" s="157"/>
      <c r="G314" s="157"/>
      <c r="H314" s="157"/>
      <c r="I314" s="157"/>
      <c r="J314" s="157"/>
      <c r="K314" s="157"/>
      <c r="L314" s="157"/>
      <c r="M314" s="157"/>
      <c r="N314" s="157"/>
      <c r="O314" s="157"/>
      <c r="P314" s="157"/>
      <c r="Q314" s="157"/>
      <c r="R314" s="157"/>
      <c r="S314" s="157"/>
      <c r="T314" s="157"/>
      <c r="U314" s="157"/>
      <c r="V314" s="157"/>
      <c r="W314" s="157"/>
      <c r="X314" s="157"/>
      <c r="Y314" s="147"/>
      <c r="Z314" s="147"/>
      <c r="AA314" s="147"/>
      <c r="AB314" s="147"/>
      <c r="AC314" s="147"/>
      <c r="AD314" s="147"/>
      <c r="AE314" s="147"/>
      <c r="AF314" s="147"/>
      <c r="AG314" s="147" t="s">
        <v>126</v>
      </c>
      <c r="AH314" s="147">
        <v>0</v>
      </c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1" x14ac:dyDescent="0.2">
      <c r="A315" s="154"/>
      <c r="B315" s="155"/>
      <c r="C315" s="186" t="s">
        <v>178</v>
      </c>
      <c r="D315" s="159"/>
      <c r="E315" s="160">
        <v>9.65</v>
      </c>
      <c r="F315" s="157"/>
      <c r="G315" s="157"/>
      <c r="H315" s="157"/>
      <c r="I315" s="157"/>
      <c r="J315" s="157"/>
      <c r="K315" s="157"/>
      <c r="L315" s="157"/>
      <c r="M315" s="157"/>
      <c r="N315" s="157"/>
      <c r="O315" s="157"/>
      <c r="P315" s="157"/>
      <c r="Q315" s="157"/>
      <c r="R315" s="157"/>
      <c r="S315" s="157"/>
      <c r="T315" s="157"/>
      <c r="U315" s="157"/>
      <c r="V315" s="157"/>
      <c r="W315" s="157"/>
      <c r="X315" s="157"/>
      <c r="Y315" s="147"/>
      <c r="Z315" s="147"/>
      <c r="AA315" s="147"/>
      <c r="AB315" s="147"/>
      <c r="AC315" s="147"/>
      <c r="AD315" s="147"/>
      <c r="AE315" s="147"/>
      <c r="AF315" s="147"/>
      <c r="AG315" s="147" t="s">
        <v>126</v>
      </c>
      <c r="AH315" s="147">
        <v>0</v>
      </c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1" x14ac:dyDescent="0.2">
      <c r="A316" s="154"/>
      <c r="B316" s="155"/>
      <c r="C316" s="186" t="s">
        <v>179</v>
      </c>
      <c r="D316" s="159"/>
      <c r="E316" s="160">
        <v>46.05</v>
      </c>
      <c r="F316" s="157"/>
      <c r="G316" s="157"/>
      <c r="H316" s="157"/>
      <c r="I316" s="157"/>
      <c r="J316" s="157"/>
      <c r="K316" s="157"/>
      <c r="L316" s="157"/>
      <c r="M316" s="157"/>
      <c r="N316" s="157"/>
      <c r="O316" s="157"/>
      <c r="P316" s="157"/>
      <c r="Q316" s="157"/>
      <c r="R316" s="157"/>
      <c r="S316" s="157"/>
      <c r="T316" s="157"/>
      <c r="U316" s="157"/>
      <c r="V316" s="157"/>
      <c r="W316" s="157"/>
      <c r="X316" s="157"/>
      <c r="Y316" s="147"/>
      <c r="Z316" s="147"/>
      <c r="AA316" s="147"/>
      <c r="AB316" s="147"/>
      <c r="AC316" s="147"/>
      <c r="AD316" s="147"/>
      <c r="AE316" s="147"/>
      <c r="AF316" s="147"/>
      <c r="AG316" s="147" t="s">
        <v>126</v>
      </c>
      <c r="AH316" s="147">
        <v>0</v>
      </c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1" x14ac:dyDescent="0.2">
      <c r="A317" s="154"/>
      <c r="B317" s="155"/>
      <c r="C317" s="186" t="s">
        <v>283</v>
      </c>
      <c r="D317" s="159"/>
      <c r="E317" s="160">
        <v>10.32</v>
      </c>
      <c r="F317" s="157"/>
      <c r="G317" s="157"/>
      <c r="H317" s="157"/>
      <c r="I317" s="157"/>
      <c r="J317" s="157"/>
      <c r="K317" s="157"/>
      <c r="L317" s="157"/>
      <c r="M317" s="157"/>
      <c r="N317" s="157"/>
      <c r="O317" s="157"/>
      <c r="P317" s="157"/>
      <c r="Q317" s="157"/>
      <c r="R317" s="157"/>
      <c r="S317" s="157"/>
      <c r="T317" s="157"/>
      <c r="U317" s="157"/>
      <c r="V317" s="157"/>
      <c r="W317" s="157"/>
      <c r="X317" s="157"/>
      <c r="Y317" s="147"/>
      <c r="Z317" s="147"/>
      <c r="AA317" s="147"/>
      <c r="AB317" s="147"/>
      <c r="AC317" s="147"/>
      <c r="AD317" s="147"/>
      <c r="AE317" s="147"/>
      <c r="AF317" s="147"/>
      <c r="AG317" s="147" t="s">
        <v>126</v>
      </c>
      <c r="AH317" s="147">
        <v>0</v>
      </c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1" x14ac:dyDescent="0.2">
      <c r="A318" s="154"/>
      <c r="B318" s="155"/>
      <c r="C318" s="186" t="s">
        <v>284</v>
      </c>
      <c r="D318" s="159"/>
      <c r="E318" s="160">
        <v>12.68</v>
      </c>
      <c r="F318" s="157"/>
      <c r="G318" s="157"/>
      <c r="H318" s="157"/>
      <c r="I318" s="157"/>
      <c r="J318" s="157"/>
      <c r="K318" s="157"/>
      <c r="L318" s="157"/>
      <c r="M318" s="157"/>
      <c r="N318" s="157"/>
      <c r="O318" s="157"/>
      <c r="P318" s="157"/>
      <c r="Q318" s="157"/>
      <c r="R318" s="157"/>
      <c r="S318" s="157"/>
      <c r="T318" s="157"/>
      <c r="U318" s="157"/>
      <c r="V318" s="157"/>
      <c r="W318" s="157"/>
      <c r="X318" s="157"/>
      <c r="Y318" s="147"/>
      <c r="Z318" s="147"/>
      <c r="AA318" s="147"/>
      <c r="AB318" s="147"/>
      <c r="AC318" s="147"/>
      <c r="AD318" s="147"/>
      <c r="AE318" s="147"/>
      <c r="AF318" s="147"/>
      <c r="AG318" s="147" t="s">
        <v>126</v>
      </c>
      <c r="AH318" s="147">
        <v>0</v>
      </c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1" x14ac:dyDescent="0.2">
      <c r="A319" s="154"/>
      <c r="B319" s="155"/>
      <c r="C319" s="186" t="s">
        <v>285</v>
      </c>
      <c r="D319" s="159"/>
      <c r="E319" s="160">
        <v>11.23</v>
      </c>
      <c r="F319" s="157"/>
      <c r="G319" s="157"/>
      <c r="H319" s="157"/>
      <c r="I319" s="157"/>
      <c r="J319" s="157"/>
      <c r="K319" s="157"/>
      <c r="L319" s="157"/>
      <c r="M319" s="157"/>
      <c r="N319" s="157"/>
      <c r="O319" s="157"/>
      <c r="P319" s="157"/>
      <c r="Q319" s="157"/>
      <c r="R319" s="157"/>
      <c r="S319" s="157"/>
      <c r="T319" s="157"/>
      <c r="U319" s="157"/>
      <c r="V319" s="157"/>
      <c r="W319" s="157"/>
      <c r="X319" s="157"/>
      <c r="Y319" s="147"/>
      <c r="Z319" s="147"/>
      <c r="AA319" s="147"/>
      <c r="AB319" s="147"/>
      <c r="AC319" s="147"/>
      <c r="AD319" s="147"/>
      <c r="AE319" s="147"/>
      <c r="AF319" s="147"/>
      <c r="AG319" s="147" t="s">
        <v>126</v>
      </c>
      <c r="AH319" s="147">
        <v>0</v>
      </c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1" x14ac:dyDescent="0.2">
      <c r="A320" s="154"/>
      <c r="B320" s="155"/>
      <c r="C320" s="186" t="s">
        <v>286</v>
      </c>
      <c r="D320" s="159"/>
      <c r="E320" s="160">
        <v>13.77</v>
      </c>
      <c r="F320" s="157"/>
      <c r="G320" s="157"/>
      <c r="H320" s="157"/>
      <c r="I320" s="157"/>
      <c r="J320" s="157"/>
      <c r="K320" s="157"/>
      <c r="L320" s="157"/>
      <c r="M320" s="157"/>
      <c r="N320" s="157"/>
      <c r="O320" s="157"/>
      <c r="P320" s="157"/>
      <c r="Q320" s="157"/>
      <c r="R320" s="157"/>
      <c r="S320" s="157"/>
      <c r="T320" s="157"/>
      <c r="U320" s="157"/>
      <c r="V320" s="157"/>
      <c r="W320" s="157"/>
      <c r="X320" s="157"/>
      <c r="Y320" s="147"/>
      <c r="Z320" s="147"/>
      <c r="AA320" s="147"/>
      <c r="AB320" s="147"/>
      <c r="AC320" s="147"/>
      <c r="AD320" s="147"/>
      <c r="AE320" s="147"/>
      <c r="AF320" s="147"/>
      <c r="AG320" s="147" t="s">
        <v>126</v>
      </c>
      <c r="AH320" s="147">
        <v>0</v>
      </c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outlineLevel="1" x14ac:dyDescent="0.2">
      <c r="A321" s="154"/>
      <c r="B321" s="155"/>
      <c r="C321" s="186" t="s">
        <v>287</v>
      </c>
      <c r="D321" s="159"/>
      <c r="E321" s="160">
        <v>20.2</v>
      </c>
      <c r="F321" s="157"/>
      <c r="G321" s="157"/>
      <c r="H321" s="157"/>
      <c r="I321" s="157"/>
      <c r="J321" s="157"/>
      <c r="K321" s="157"/>
      <c r="L321" s="157"/>
      <c r="M321" s="157"/>
      <c r="N321" s="157"/>
      <c r="O321" s="157"/>
      <c r="P321" s="157"/>
      <c r="Q321" s="157"/>
      <c r="R321" s="157"/>
      <c r="S321" s="157"/>
      <c r="T321" s="157"/>
      <c r="U321" s="157"/>
      <c r="V321" s="157"/>
      <c r="W321" s="157"/>
      <c r="X321" s="157"/>
      <c r="Y321" s="147"/>
      <c r="Z321" s="147"/>
      <c r="AA321" s="147"/>
      <c r="AB321" s="147"/>
      <c r="AC321" s="147"/>
      <c r="AD321" s="147"/>
      <c r="AE321" s="147"/>
      <c r="AF321" s="147"/>
      <c r="AG321" s="147" t="s">
        <v>126</v>
      </c>
      <c r="AH321" s="147">
        <v>0</v>
      </c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1" x14ac:dyDescent="0.2">
      <c r="A322" s="154"/>
      <c r="B322" s="155"/>
      <c r="C322" s="186" t="s">
        <v>288</v>
      </c>
      <c r="D322" s="159"/>
      <c r="E322" s="160">
        <v>29.56</v>
      </c>
      <c r="F322" s="157"/>
      <c r="G322" s="157"/>
      <c r="H322" s="157"/>
      <c r="I322" s="157"/>
      <c r="J322" s="157"/>
      <c r="K322" s="157"/>
      <c r="L322" s="157"/>
      <c r="M322" s="157"/>
      <c r="N322" s="157"/>
      <c r="O322" s="157"/>
      <c r="P322" s="157"/>
      <c r="Q322" s="157"/>
      <c r="R322" s="157"/>
      <c r="S322" s="157"/>
      <c r="T322" s="157"/>
      <c r="U322" s="157"/>
      <c r="V322" s="157"/>
      <c r="W322" s="157"/>
      <c r="X322" s="157"/>
      <c r="Y322" s="147"/>
      <c r="Z322" s="147"/>
      <c r="AA322" s="147"/>
      <c r="AB322" s="147"/>
      <c r="AC322" s="147"/>
      <c r="AD322" s="147"/>
      <c r="AE322" s="147"/>
      <c r="AF322" s="147"/>
      <c r="AG322" s="147" t="s">
        <v>126</v>
      </c>
      <c r="AH322" s="147">
        <v>0</v>
      </c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1" x14ac:dyDescent="0.2">
      <c r="A323" s="154"/>
      <c r="B323" s="155"/>
      <c r="C323" s="186" t="s">
        <v>289</v>
      </c>
      <c r="D323" s="159"/>
      <c r="E323" s="160">
        <v>12.09</v>
      </c>
      <c r="F323" s="157"/>
      <c r="G323" s="157"/>
      <c r="H323" s="157"/>
      <c r="I323" s="157"/>
      <c r="J323" s="157"/>
      <c r="K323" s="157"/>
      <c r="L323" s="157"/>
      <c r="M323" s="157"/>
      <c r="N323" s="157"/>
      <c r="O323" s="157"/>
      <c r="P323" s="157"/>
      <c r="Q323" s="157"/>
      <c r="R323" s="157"/>
      <c r="S323" s="157"/>
      <c r="T323" s="157"/>
      <c r="U323" s="157"/>
      <c r="V323" s="157"/>
      <c r="W323" s="157"/>
      <c r="X323" s="157"/>
      <c r="Y323" s="147"/>
      <c r="Z323" s="147"/>
      <c r="AA323" s="147"/>
      <c r="AB323" s="147"/>
      <c r="AC323" s="147"/>
      <c r="AD323" s="147"/>
      <c r="AE323" s="147"/>
      <c r="AF323" s="147"/>
      <c r="AG323" s="147" t="s">
        <v>126</v>
      </c>
      <c r="AH323" s="147">
        <v>0</v>
      </c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1" x14ac:dyDescent="0.2">
      <c r="A324" s="154"/>
      <c r="B324" s="155"/>
      <c r="C324" s="186" t="s">
        <v>290</v>
      </c>
      <c r="D324" s="159"/>
      <c r="E324" s="160">
        <v>12.06</v>
      </c>
      <c r="F324" s="157"/>
      <c r="G324" s="157"/>
      <c r="H324" s="157"/>
      <c r="I324" s="157"/>
      <c r="J324" s="157"/>
      <c r="K324" s="157"/>
      <c r="L324" s="157"/>
      <c r="M324" s="157"/>
      <c r="N324" s="157"/>
      <c r="O324" s="157"/>
      <c r="P324" s="157"/>
      <c r="Q324" s="157"/>
      <c r="R324" s="157"/>
      <c r="S324" s="157"/>
      <c r="T324" s="157"/>
      <c r="U324" s="157"/>
      <c r="V324" s="157"/>
      <c r="W324" s="157"/>
      <c r="X324" s="157"/>
      <c r="Y324" s="147"/>
      <c r="Z324" s="147"/>
      <c r="AA324" s="147"/>
      <c r="AB324" s="147"/>
      <c r="AC324" s="147"/>
      <c r="AD324" s="147"/>
      <c r="AE324" s="147"/>
      <c r="AF324" s="147"/>
      <c r="AG324" s="147" t="s">
        <v>126</v>
      </c>
      <c r="AH324" s="147">
        <v>0</v>
      </c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1" x14ac:dyDescent="0.2">
      <c r="A325" s="154"/>
      <c r="B325" s="155"/>
      <c r="C325" s="186" t="s">
        <v>180</v>
      </c>
      <c r="D325" s="159"/>
      <c r="E325" s="160"/>
      <c r="F325" s="157"/>
      <c r="G325" s="157"/>
      <c r="H325" s="157"/>
      <c r="I325" s="157"/>
      <c r="J325" s="157"/>
      <c r="K325" s="157"/>
      <c r="L325" s="157"/>
      <c r="M325" s="157"/>
      <c r="N325" s="157"/>
      <c r="O325" s="157"/>
      <c r="P325" s="157"/>
      <c r="Q325" s="157"/>
      <c r="R325" s="157"/>
      <c r="S325" s="157"/>
      <c r="T325" s="157"/>
      <c r="U325" s="157"/>
      <c r="V325" s="157"/>
      <c r="W325" s="157"/>
      <c r="X325" s="157"/>
      <c r="Y325" s="147"/>
      <c r="Z325" s="147"/>
      <c r="AA325" s="147"/>
      <c r="AB325" s="147"/>
      <c r="AC325" s="147"/>
      <c r="AD325" s="147"/>
      <c r="AE325" s="147"/>
      <c r="AF325" s="147"/>
      <c r="AG325" s="147" t="s">
        <v>126</v>
      </c>
      <c r="AH325" s="147">
        <v>0</v>
      </c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1" x14ac:dyDescent="0.2">
      <c r="A326" s="154"/>
      <c r="B326" s="155"/>
      <c r="C326" s="186" t="s">
        <v>181</v>
      </c>
      <c r="D326" s="159"/>
      <c r="E326" s="160">
        <v>6.67</v>
      </c>
      <c r="F326" s="157"/>
      <c r="G326" s="157"/>
      <c r="H326" s="157"/>
      <c r="I326" s="157"/>
      <c r="J326" s="157"/>
      <c r="K326" s="157"/>
      <c r="L326" s="157"/>
      <c r="M326" s="157"/>
      <c r="N326" s="157"/>
      <c r="O326" s="157"/>
      <c r="P326" s="157"/>
      <c r="Q326" s="157"/>
      <c r="R326" s="157"/>
      <c r="S326" s="157"/>
      <c r="T326" s="157"/>
      <c r="U326" s="157"/>
      <c r="V326" s="157"/>
      <c r="W326" s="157"/>
      <c r="X326" s="157"/>
      <c r="Y326" s="147"/>
      <c r="Z326" s="147"/>
      <c r="AA326" s="147"/>
      <c r="AB326" s="147"/>
      <c r="AC326" s="147"/>
      <c r="AD326" s="147"/>
      <c r="AE326" s="147"/>
      <c r="AF326" s="147"/>
      <c r="AG326" s="147" t="s">
        <v>126</v>
      </c>
      <c r="AH326" s="147">
        <v>0</v>
      </c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1" x14ac:dyDescent="0.2">
      <c r="A327" s="154"/>
      <c r="B327" s="155"/>
      <c r="C327" s="186" t="s">
        <v>182</v>
      </c>
      <c r="D327" s="159"/>
      <c r="E327" s="160">
        <v>8.8699999999999992</v>
      </c>
      <c r="F327" s="157"/>
      <c r="G327" s="157"/>
      <c r="H327" s="157"/>
      <c r="I327" s="157"/>
      <c r="J327" s="157"/>
      <c r="K327" s="157"/>
      <c r="L327" s="157"/>
      <c r="M327" s="157"/>
      <c r="N327" s="157"/>
      <c r="O327" s="157"/>
      <c r="P327" s="157"/>
      <c r="Q327" s="157"/>
      <c r="R327" s="157"/>
      <c r="S327" s="157"/>
      <c r="T327" s="157"/>
      <c r="U327" s="157"/>
      <c r="V327" s="157"/>
      <c r="W327" s="157"/>
      <c r="X327" s="157"/>
      <c r="Y327" s="147"/>
      <c r="Z327" s="147"/>
      <c r="AA327" s="147"/>
      <c r="AB327" s="147"/>
      <c r="AC327" s="147"/>
      <c r="AD327" s="147"/>
      <c r="AE327" s="147"/>
      <c r="AF327" s="147"/>
      <c r="AG327" s="147" t="s">
        <v>126</v>
      </c>
      <c r="AH327" s="147">
        <v>0</v>
      </c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1" x14ac:dyDescent="0.2">
      <c r="A328" s="154"/>
      <c r="B328" s="155"/>
      <c r="C328" s="186" t="s">
        <v>183</v>
      </c>
      <c r="D328" s="159"/>
      <c r="E328" s="160">
        <v>17.72</v>
      </c>
      <c r="F328" s="157"/>
      <c r="G328" s="157"/>
      <c r="H328" s="157"/>
      <c r="I328" s="157"/>
      <c r="J328" s="157"/>
      <c r="K328" s="157"/>
      <c r="L328" s="157"/>
      <c r="M328" s="157"/>
      <c r="N328" s="157"/>
      <c r="O328" s="157"/>
      <c r="P328" s="157"/>
      <c r="Q328" s="157"/>
      <c r="R328" s="157"/>
      <c r="S328" s="157"/>
      <c r="T328" s="157"/>
      <c r="U328" s="157"/>
      <c r="V328" s="157"/>
      <c r="W328" s="157"/>
      <c r="X328" s="157"/>
      <c r="Y328" s="147"/>
      <c r="Z328" s="147"/>
      <c r="AA328" s="147"/>
      <c r="AB328" s="147"/>
      <c r="AC328" s="147"/>
      <c r="AD328" s="147"/>
      <c r="AE328" s="147"/>
      <c r="AF328" s="147"/>
      <c r="AG328" s="147" t="s">
        <v>126</v>
      </c>
      <c r="AH328" s="147">
        <v>0</v>
      </c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1" x14ac:dyDescent="0.2">
      <c r="A329" s="154"/>
      <c r="B329" s="155"/>
      <c r="C329" s="186" t="s">
        <v>184</v>
      </c>
      <c r="D329" s="159"/>
      <c r="E329" s="160">
        <v>8.06</v>
      </c>
      <c r="F329" s="157"/>
      <c r="G329" s="157"/>
      <c r="H329" s="157"/>
      <c r="I329" s="157"/>
      <c r="J329" s="157"/>
      <c r="K329" s="157"/>
      <c r="L329" s="157"/>
      <c r="M329" s="157"/>
      <c r="N329" s="157"/>
      <c r="O329" s="157"/>
      <c r="P329" s="157"/>
      <c r="Q329" s="157"/>
      <c r="R329" s="157"/>
      <c r="S329" s="157"/>
      <c r="T329" s="157"/>
      <c r="U329" s="157"/>
      <c r="V329" s="157"/>
      <c r="W329" s="157"/>
      <c r="X329" s="157"/>
      <c r="Y329" s="147"/>
      <c r="Z329" s="147"/>
      <c r="AA329" s="147"/>
      <c r="AB329" s="147"/>
      <c r="AC329" s="147"/>
      <c r="AD329" s="147"/>
      <c r="AE329" s="147"/>
      <c r="AF329" s="147"/>
      <c r="AG329" s="147" t="s">
        <v>126</v>
      </c>
      <c r="AH329" s="147">
        <v>0</v>
      </c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outlineLevel="1" x14ac:dyDescent="0.2">
      <c r="A330" s="154"/>
      <c r="B330" s="155"/>
      <c r="C330" s="186" t="s">
        <v>185</v>
      </c>
      <c r="D330" s="159"/>
      <c r="E330" s="160">
        <v>13.23</v>
      </c>
      <c r="F330" s="157"/>
      <c r="G330" s="157"/>
      <c r="H330" s="157"/>
      <c r="I330" s="157"/>
      <c r="J330" s="157"/>
      <c r="K330" s="157"/>
      <c r="L330" s="157"/>
      <c r="M330" s="157"/>
      <c r="N330" s="157"/>
      <c r="O330" s="157"/>
      <c r="P330" s="157"/>
      <c r="Q330" s="157"/>
      <c r="R330" s="157"/>
      <c r="S330" s="157"/>
      <c r="T330" s="157"/>
      <c r="U330" s="157"/>
      <c r="V330" s="157"/>
      <c r="W330" s="157"/>
      <c r="X330" s="157"/>
      <c r="Y330" s="147"/>
      <c r="Z330" s="147"/>
      <c r="AA330" s="147"/>
      <c r="AB330" s="147"/>
      <c r="AC330" s="147"/>
      <c r="AD330" s="147"/>
      <c r="AE330" s="147"/>
      <c r="AF330" s="147"/>
      <c r="AG330" s="147" t="s">
        <v>126</v>
      </c>
      <c r="AH330" s="147">
        <v>0</v>
      </c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1" x14ac:dyDescent="0.2">
      <c r="A331" s="154"/>
      <c r="B331" s="155"/>
      <c r="C331" s="186" t="s">
        <v>186</v>
      </c>
      <c r="D331" s="159"/>
      <c r="E331" s="160">
        <v>1.1599999999999999</v>
      </c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47"/>
      <c r="Z331" s="147"/>
      <c r="AA331" s="147"/>
      <c r="AB331" s="147"/>
      <c r="AC331" s="147"/>
      <c r="AD331" s="147"/>
      <c r="AE331" s="147"/>
      <c r="AF331" s="147"/>
      <c r="AG331" s="147" t="s">
        <v>126</v>
      </c>
      <c r="AH331" s="147">
        <v>0</v>
      </c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outlineLevel="1" x14ac:dyDescent="0.2">
      <c r="A332" s="154"/>
      <c r="B332" s="155"/>
      <c r="C332" s="186" t="s">
        <v>187</v>
      </c>
      <c r="D332" s="159"/>
      <c r="E332" s="160">
        <v>1.1499999999999999</v>
      </c>
      <c r="F332" s="157"/>
      <c r="G332" s="157"/>
      <c r="H332" s="157"/>
      <c r="I332" s="157"/>
      <c r="J332" s="157"/>
      <c r="K332" s="157"/>
      <c r="L332" s="157"/>
      <c r="M332" s="157"/>
      <c r="N332" s="157"/>
      <c r="O332" s="157"/>
      <c r="P332" s="157"/>
      <c r="Q332" s="157"/>
      <c r="R332" s="157"/>
      <c r="S332" s="157"/>
      <c r="T332" s="157"/>
      <c r="U332" s="157"/>
      <c r="V332" s="157"/>
      <c r="W332" s="157"/>
      <c r="X332" s="157"/>
      <c r="Y332" s="147"/>
      <c r="Z332" s="147"/>
      <c r="AA332" s="147"/>
      <c r="AB332" s="147"/>
      <c r="AC332" s="147"/>
      <c r="AD332" s="147"/>
      <c r="AE332" s="147"/>
      <c r="AF332" s="147"/>
      <c r="AG332" s="147" t="s">
        <v>126</v>
      </c>
      <c r="AH332" s="147">
        <v>0</v>
      </c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outlineLevel="1" x14ac:dyDescent="0.2">
      <c r="A333" s="154"/>
      <c r="B333" s="155"/>
      <c r="C333" s="186" t="s">
        <v>188</v>
      </c>
      <c r="D333" s="159"/>
      <c r="E333" s="160">
        <v>4.8499999999999996</v>
      </c>
      <c r="F333" s="157"/>
      <c r="G333" s="157"/>
      <c r="H333" s="157"/>
      <c r="I333" s="157"/>
      <c r="J333" s="157"/>
      <c r="K333" s="157"/>
      <c r="L333" s="157"/>
      <c r="M333" s="157"/>
      <c r="N333" s="157"/>
      <c r="O333" s="157"/>
      <c r="P333" s="157"/>
      <c r="Q333" s="157"/>
      <c r="R333" s="157"/>
      <c r="S333" s="157"/>
      <c r="T333" s="157"/>
      <c r="U333" s="157"/>
      <c r="V333" s="157"/>
      <c r="W333" s="157"/>
      <c r="X333" s="157"/>
      <c r="Y333" s="147"/>
      <c r="Z333" s="147"/>
      <c r="AA333" s="147"/>
      <c r="AB333" s="147"/>
      <c r="AC333" s="147"/>
      <c r="AD333" s="147"/>
      <c r="AE333" s="147"/>
      <c r="AF333" s="147"/>
      <c r="AG333" s="147" t="s">
        <v>126</v>
      </c>
      <c r="AH333" s="147">
        <v>0</v>
      </c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outlineLevel="1" x14ac:dyDescent="0.2">
      <c r="A334" s="154"/>
      <c r="B334" s="155"/>
      <c r="C334" s="186" t="s">
        <v>189</v>
      </c>
      <c r="D334" s="159"/>
      <c r="E334" s="160">
        <v>8.14</v>
      </c>
      <c r="F334" s="157"/>
      <c r="G334" s="157"/>
      <c r="H334" s="157"/>
      <c r="I334" s="157"/>
      <c r="J334" s="157"/>
      <c r="K334" s="157"/>
      <c r="L334" s="157"/>
      <c r="M334" s="157"/>
      <c r="N334" s="157"/>
      <c r="O334" s="157"/>
      <c r="P334" s="157"/>
      <c r="Q334" s="157"/>
      <c r="R334" s="157"/>
      <c r="S334" s="157"/>
      <c r="T334" s="157"/>
      <c r="U334" s="157"/>
      <c r="V334" s="157"/>
      <c r="W334" s="157"/>
      <c r="X334" s="157"/>
      <c r="Y334" s="147"/>
      <c r="Z334" s="147"/>
      <c r="AA334" s="147"/>
      <c r="AB334" s="147"/>
      <c r="AC334" s="147"/>
      <c r="AD334" s="147"/>
      <c r="AE334" s="147"/>
      <c r="AF334" s="147"/>
      <c r="AG334" s="147" t="s">
        <v>126</v>
      </c>
      <c r="AH334" s="147">
        <v>0</v>
      </c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1" x14ac:dyDescent="0.2">
      <c r="A335" s="154"/>
      <c r="B335" s="155"/>
      <c r="C335" s="186" t="s">
        <v>190</v>
      </c>
      <c r="D335" s="159"/>
      <c r="E335" s="160">
        <v>15.53</v>
      </c>
      <c r="F335" s="157"/>
      <c r="G335" s="157"/>
      <c r="H335" s="157"/>
      <c r="I335" s="157"/>
      <c r="J335" s="157"/>
      <c r="K335" s="157"/>
      <c r="L335" s="157"/>
      <c r="M335" s="157"/>
      <c r="N335" s="157"/>
      <c r="O335" s="157"/>
      <c r="P335" s="157"/>
      <c r="Q335" s="157"/>
      <c r="R335" s="157"/>
      <c r="S335" s="157"/>
      <c r="T335" s="157"/>
      <c r="U335" s="157"/>
      <c r="V335" s="157"/>
      <c r="W335" s="157"/>
      <c r="X335" s="157"/>
      <c r="Y335" s="147"/>
      <c r="Z335" s="147"/>
      <c r="AA335" s="147"/>
      <c r="AB335" s="147"/>
      <c r="AC335" s="147"/>
      <c r="AD335" s="147"/>
      <c r="AE335" s="147"/>
      <c r="AF335" s="147"/>
      <c r="AG335" s="147" t="s">
        <v>126</v>
      </c>
      <c r="AH335" s="147">
        <v>0</v>
      </c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1" x14ac:dyDescent="0.2">
      <c r="A336" s="154"/>
      <c r="B336" s="155"/>
      <c r="C336" s="186" t="s">
        <v>191</v>
      </c>
      <c r="D336" s="159"/>
      <c r="E336" s="160">
        <v>13.53</v>
      </c>
      <c r="F336" s="157"/>
      <c r="G336" s="157"/>
      <c r="H336" s="157"/>
      <c r="I336" s="157"/>
      <c r="J336" s="157"/>
      <c r="K336" s="157"/>
      <c r="L336" s="157"/>
      <c r="M336" s="157"/>
      <c r="N336" s="157"/>
      <c r="O336" s="157"/>
      <c r="P336" s="157"/>
      <c r="Q336" s="157"/>
      <c r="R336" s="157"/>
      <c r="S336" s="157"/>
      <c r="T336" s="157"/>
      <c r="U336" s="157"/>
      <c r="V336" s="157"/>
      <c r="W336" s="157"/>
      <c r="X336" s="157"/>
      <c r="Y336" s="147"/>
      <c r="Z336" s="147"/>
      <c r="AA336" s="147"/>
      <c r="AB336" s="147"/>
      <c r="AC336" s="147"/>
      <c r="AD336" s="147"/>
      <c r="AE336" s="147"/>
      <c r="AF336" s="147"/>
      <c r="AG336" s="147" t="s">
        <v>126</v>
      </c>
      <c r="AH336" s="147">
        <v>0</v>
      </c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1" x14ac:dyDescent="0.2">
      <c r="A337" s="154"/>
      <c r="B337" s="155"/>
      <c r="C337" s="186" t="s">
        <v>192</v>
      </c>
      <c r="D337" s="159"/>
      <c r="E337" s="160">
        <v>4.71</v>
      </c>
      <c r="F337" s="157"/>
      <c r="G337" s="157"/>
      <c r="H337" s="157"/>
      <c r="I337" s="157"/>
      <c r="J337" s="157"/>
      <c r="K337" s="157"/>
      <c r="L337" s="157"/>
      <c r="M337" s="157"/>
      <c r="N337" s="157"/>
      <c r="O337" s="157"/>
      <c r="P337" s="157"/>
      <c r="Q337" s="157"/>
      <c r="R337" s="157"/>
      <c r="S337" s="157"/>
      <c r="T337" s="157"/>
      <c r="U337" s="157"/>
      <c r="V337" s="157"/>
      <c r="W337" s="157"/>
      <c r="X337" s="157"/>
      <c r="Y337" s="147"/>
      <c r="Z337" s="147"/>
      <c r="AA337" s="147"/>
      <c r="AB337" s="147"/>
      <c r="AC337" s="147"/>
      <c r="AD337" s="147"/>
      <c r="AE337" s="147"/>
      <c r="AF337" s="147"/>
      <c r="AG337" s="147" t="s">
        <v>126</v>
      </c>
      <c r="AH337" s="147">
        <v>0</v>
      </c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1" x14ac:dyDescent="0.2">
      <c r="A338" s="154"/>
      <c r="B338" s="155"/>
      <c r="C338" s="186" t="s">
        <v>193</v>
      </c>
      <c r="D338" s="159"/>
      <c r="E338" s="160">
        <v>5.35</v>
      </c>
      <c r="F338" s="157"/>
      <c r="G338" s="157"/>
      <c r="H338" s="157"/>
      <c r="I338" s="157"/>
      <c r="J338" s="157"/>
      <c r="K338" s="157"/>
      <c r="L338" s="157"/>
      <c r="M338" s="157"/>
      <c r="N338" s="157"/>
      <c r="O338" s="157"/>
      <c r="P338" s="157"/>
      <c r="Q338" s="157"/>
      <c r="R338" s="157"/>
      <c r="S338" s="157"/>
      <c r="T338" s="157"/>
      <c r="U338" s="157"/>
      <c r="V338" s="157"/>
      <c r="W338" s="157"/>
      <c r="X338" s="157"/>
      <c r="Y338" s="147"/>
      <c r="Z338" s="147"/>
      <c r="AA338" s="147"/>
      <c r="AB338" s="147"/>
      <c r="AC338" s="147"/>
      <c r="AD338" s="147"/>
      <c r="AE338" s="147"/>
      <c r="AF338" s="147"/>
      <c r="AG338" s="147" t="s">
        <v>126</v>
      </c>
      <c r="AH338" s="147">
        <v>0</v>
      </c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1" x14ac:dyDescent="0.2">
      <c r="A339" s="154"/>
      <c r="B339" s="155"/>
      <c r="C339" s="186" t="s">
        <v>194</v>
      </c>
      <c r="D339" s="159"/>
      <c r="E339" s="160">
        <v>14.07</v>
      </c>
      <c r="F339" s="157"/>
      <c r="G339" s="157"/>
      <c r="H339" s="157"/>
      <c r="I339" s="157"/>
      <c r="J339" s="157"/>
      <c r="K339" s="157"/>
      <c r="L339" s="157"/>
      <c r="M339" s="157"/>
      <c r="N339" s="157"/>
      <c r="O339" s="157"/>
      <c r="P339" s="157"/>
      <c r="Q339" s="157"/>
      <c r="R339" s="157"/>
      <c r="S339" s="157"/>
      <c r="T339" s="157"/>
      <c r="U339" s="157"/>
      <c r="V339" s="157"/>
      <c r="W339" s="157"/>
      <c r="X339" s="157"/>
      <c r="Y339" s="147"/>
      <c r="Z339" s="147"/>
      <c r="AA339" s="147"/>
      <c r="AB339" s="147"/>
      <c r="AC339" s="147"/>
      <c r="AD339" s="147"/>
      <c r="AE339" s="147"/>
      <c r="AF339" s="147"/>
      <c r="AG339" s="147" t="s">
        <v>126</v>
      </c>
      <c r="AH339" s="147">
        <v>0</v>
      </c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outlineLevel="1" x14ac:dyDescent="0.2">
      <c r="A340" s="154"/>
      <c r="B340" s="155"/>
      <c r="C340" s="186" t="s">
        <v>195</v>
      </c>
      <c r="D340" s="159"/>
      <c r="E340" s="160">
        <v>6.27</v>
      </c>
      <c r="F340" s="157"/>
      <c r="G340" s="157"/>
      <c r="H340" s="157"/>
      <c r="I340" s="157"/>
      <c r="J340" s="157"/>
      <c r="K340" s="157"/>
      <c r="L340" s="157"/>
      <c r="M340" s="157"/>
      <c r="N340" s="157"/>
      <c r="O340" s="157"/>
      <c r="P340" s="157"/>
      <c r="Q340" s="157"/>
      <c r="R340" s="157"/>
      <c r="S340" s="157"/>
      <c r="T340" s="157"/>
      <c r="U340" s="157"/>
      <c r="V340" s="157"/>
      <c r="W340" s="157"/>
      <c r="X340" s="157"/>
      <c r="Y340" s="147"/>
      <c r="Z340" s="147"/>
      <c r="AA340" s="147"/>
      <c r="AB340" s="147"/>
      <c r="AC340" s="147"/>
      <c r="AD340" s="147"/>
      <c r="AE340" s="147"/>
      <c r="AF340" s="147"/>
      <c r="AG340" s="147" t="s">
        <v>126</v>
      </c>
      <c r="AH340" s="147">
        <v>0</v>
      </c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1" x14ac:dyDescent="0.2">
      <c r="A341" s="154"/>
      <c r="B341" s="155"/>
      <c r="C341" s="186" t="s">
        <v>196</v>
      </c>
      <c r="D341" s="159"/>
      <c r="E341" s="160">
        <v>31.37</v>
      </c>
      <c r="F341" s="157"/>
      <c r="G341" s="157"/>
      <c r="H341" s="157"/>
      <c r="I341" s="157"/>
      <c r="J341" s="157"/>
      <c r="K341" s="157"/>
      <c r="L341" s="157"/>
      <c r="M341" s="157"/>
      <c r="N341" s="157"/>
      <c r="O341" s="157"/>
      <c r="P341" s="157"/>
      <c r="Q341" s="157"/>
      <c r="R341" s="157"/>
      <c r="S341" s="157"/>
      <c r="T341" s="157"/>
      <c r="U341" s="157"/>
      <c r="V341" s="157"/>
      <c r="W341" s="157"/>
      <c r="X341" s="157"/>
      <c r="Y341" s="147"/>
      <c r="Z341" s="147"/>
      <c r="AA341" s="147"/>
      <c r="AB341" s="147"/>
      <c r="AC341" s="147"/>
      <c r="AD341" s="147"/>
      <c r="AE341" s="147"/>
      <c r="AF341" s="147"/>
      <c r="AG341" s="147" t="s">
        <v>126</v>
      </c>
      <c r="AH341" s="147">
        <v>0</v>
      </c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outlineLevel="1" x14ac:dyDescent="0.2">
      <c r="A342" s="154"/>
      <c r="B342" s="155"/>
      <c r="C342" s="186" t="s">
        <v>197</v>
      </c>
      <c r="D342" s="159"/>
      <c r="E342" s="160">
        <v>27.3</v>
      </c>
      <c r="F342" s="157"/>
      <c r="G342" s="157"/>
      <c r="H342" s="157"/>
      <c r="I342" s="157"/>
      <c r="J342" s="157"/>
      <c r="K342" s="157"/>
      <c r="L342" s="157"/>
      <c r="M342" s="157"/>
      <c r="N342" s="157"/>
      <c r="O342" s="157"/>
      <c r="P342" s="157"/>
      <c r="Q342" s="157"/>
      <c r="R342" s="157"/>
      <c r="S342" s="157"/>
      <c r="T342" s="157"/>
      <c r="U342" s="157"/>
      <c r="V342" s="157"/>
      <c r="W342" s="157"/>
      <c r="X342" s="157"/>
      <c r="Y342" s="147"/>
      <c r="Z342" s="147"/>
      <c r="AA342" s="147"/>
      <c r="AB342" s="147"/>
      <c r="AC342" s="147"/>
      <c r="AD342" s="147"/>
      <c r="AE342" s="147"/>
      <c r="AF342" s="147"/>
      <c r="AG342" s="147" t="s">
        <v>126</v>
      </c>
      <c r="AH342" s="147">
        <v>0</v>
      </c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1" x14ac:dyDescent="0.2">
      <c r="A343" s="154"/>
      <c r="B343" s="155"/>
      <c r="C343" s="186" t="s">
        <v>198</v>
      </c>
      <c r="D343" s="159"/>
      <c r="E343" s="160">
        <v>28.29</v>
      </c>
      <c r="F343" s="157"/>
      <c r="G343" s="157"/>
      <c r="H343" s="157"/>
      <c r="I343" s="157"/>
      <c r="J343" s="157"/>
      <c r="K343" s="157"/>
      <c r="L343" s="157"/>
      <c r="M343" s="157"/>
      <c r="N343" s="157"/>
      <c r="O343" s="157"/>
      <c r="P343" s="157"/>
      <c r="Q343" s="157"/>
      <c r="R343" s="157"/>
      <c r="S343" s="157"/>
      <c r="T343" s="157"/>
      <c r="U343" s="157"/>
      <c r="V343" s="157"/>
      <c r="W343" s="157"/>
      <c r="X343" s="157"/>
      <c r="Y343" s="147"/>
      <c r="Z343" s="147"/>
      <c r="AA343" s="147"/>
      <c r="AB343" s="147"/>
      <c r="AC343" s="147"/>
      <c r="AD343" s="147"/>
      <c r="AE343" s="147"/>
      <c r="AF343" s="147"/>
      <c r="AG343" s="147" t="s">
        <v>126</v>
      </c>
      <c r="AH343" s="147">
        <v>0</v>
      </c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1" x14ac:dyDescent="0.2">
      <c r="A344" s="154"/>
      <c r="B344" s="155"/>
      <c r="C344" s="186" t="s">
        <v>291</v>
      </c>
      <c r="D344" s="159"/>
      <c r="E344" s="160"/>
      <c r="F344" s="157"/>
      <c r="G344" s="157"/>
      <c r="H344" s="157"/>
      <c r="I344" s="157"/>
      <c r="J344" s="157"/>
      <c r="K344" s="157"/>
      <c r="L344" s="157"/>
      <c r="M344" s="157"/>
      <c r="N344" s="157"/>
      <c r="O344" s="157"/>
      <c r="P344" s="157"/>
      <c r="Q344" s="157"/>
      <c r="R344" s="157"/>
      <c r="S344" s="157"/>
      <c r="T344" s="157"/>
      <c r="U344" s="157"/>
      <c r="V344" s="157"/>
      <c r="W344" s="157"/>
      <c r="X344" s="157"/>
      <c r="Y344" s="147"/>
      <c r="Z344" s="147"/>
      <c r="AA344" s="147"/>
      <c r="AB344" s="147"/>
      <c r="AC344" s="147"/>
      <c r="AD344" s="147"/>
      <c r="AE344" s="147"/>
      <c r="AF344" s="147"/>
      <c r="AG344" s="147" t="s">
        <v>126</v>
      </c>
      <c r="AH344" s="147">
        <v>0</v>
      </c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outlineLevel="1" x14ac:dyDescent="0.2">
      <c r="A345" s="154"/>
      <c r="B345" s="155"/>
      <c r="C345" s="186" t="s">
        <v>292</v>
      </c>
      <c r="D345" s="159"/>
      <c r="E345" s="160">
        <v>255.64</v>
      </c>
      <c r="F345" s="157"/>
      <c r="G345" s="157"/>
      <c r="H345" s="157"/>
      <c r="I345" s="157"/>
      <c r="J345" s="157"/>
      <c r="K345" s="157"/>
      <c r="L345" s="157"/>
      <c r="M345" s="157"/>
      <c r="N345" s="157"/>
      <c r="O345" s="157"/>
      <c r="P345" s="157"/>
      <c r="Q345" s="157"/>
      <c r="R345" s="157"/>
      <c r="S345" s="157"/>
      <c r="T345" s="157"/>
      <c r="U345" s="157"/>
      <c r="V345" s="157"/>
      <c r="W345" s="157"/>
      <c r="X345" s="157"/>
      <c r="Y345" s="147"/>
      <c r="Z345" s="147"/>
      <c r="AA345" s="147"/>
      <c r="AB345" s="147"/>
      <c r="AC345" s="147"/>
      <c r="AD345" s="147"/>
      <c r="AE345" s="147"/>
      <c r="AF345" s="147"/>
      <c r="AG345" s="147" t="s">
        <v>126</v>
      </c>
      <c r="AH345" s="147">
        <v>5</v>
      </c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ht="22.5" outlineLevel="1" x14ac:dyDescent="0.2">
      <c r="A346" s="170">
        <v>75</v>
      </c>
      <c r="B346" s="171" t="s">
        <v>421</v>
      </c>
      <c r="C346" s="185" t="s">
        <v>422</v>
      </c>
      <c r="D346" s="172" t="s">
        <v>157</v>
      </c>
      <c r="E346" s="173">
        <v>1162.0139999999999</v>
      </c>
      <c r="F346" s="174"/>
      <c r="G346" s="175">
        <f>ROUND(E346*F346,2)</f>
        <v>0</v>
      </c>
      <c r="H346" s="158"/>
      <c r="I346" s="157">
        <f>ROUND(E346*H346,2)</f>
        <v>0</v>
      </c>
      <c r="J346" s="158"/>
      <c r="K346" s="157">
        <f>ROUND(E346*J346,2)</f>
        <v>0</v>
      </c>
      <c r="L346" s="157">
        <v>15</v>
      </c>
      <c r="M346" s="157">
        <f>G346*(1+L346/100)</f>
        <v>0</v>
      </c>
      <c r="N346" s="157">
        <v>2.5999999999999998E-4</v>
      </c>
      <c r="O346" s="157">
        <f>ROUND(E346*N346,2)</f>
        <v>0.3</v>
      </c>
      <c r="P346" s="157">
        <v>0</v>
      </c>
      <c r="Q346" s="157">
        <f>ROUND(E346*P346,2)</f>
        <v>0</v>
      </c>
      <c r="R346" s="157"/>
      <c r="S346" s="157" t="s">
        <v>138</v>
      </c>
      <c r="T346" s="157" t="s">
        <v>139</v>
      </c>
      <c r="U346" s="157">
        <v>0</v>
      </c>
      <c r="V346" s="157">
        <f>ROUND(E346*U346,2)</f>
        <v>0</v>
      </c>
      <c r="W346" s="157"/>
      <c r="X346" s="157" t="s">
        <v>121</v>
      </c>
      <c r="Y346" s="147"/>
      <c r="Z346" s="147"/>
      <c r="AA346" s="147"/>
      <c r="AB346" s="147"/>
      <c r="AC346" s="147"/>
      <c r="AD346" s="147"/>
      <c r="AE346" s="147"/>
      <c r="AF346" s="147"/>
      <c r="AG346" s="147" t="s">
        <v>350</v>
      </c>
      <c r="AH346" s="147"/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outlineLevel="1" x14ac:dyDescent="0.2">
      <c r="A347" s="154"/>
      <c r="B347" s="155"/>
      <c r="C347" s="186" t="s">
        <v>423</v>
      </c>
      <c r="D347" s="159"/>
      <c r="E347" s="160"/>
      <c r="F347" s="157"/>
      <c r="G347" s="157"/>
      <c r="H347" s="157"/>
      <c r="I347" s="157"/>
      <c r="J347" s="157"/>
      <c r="K347" s="157"/>
      <c r="L347" s="157"/>
      <c r="M347" s="157"/>
      <c r="N347" s="157"/>
      <c r="O347" s="157"/>
      <c r="P347" s="157"/>
      <c r="Q347" s="157"/>
      <c r="R347" s="157"/>
      <c r="S347" s="157"/>
      <c r="T347" s="157"/>
      <c r="U347" s="157"/>
      <c r="V347" s="157"/>
      <c r="W347" s="157"/>
      <c r="X347" s="157"/>
      <c r="Y347" s="147"/>
      <c r="Z347" s="147"/>
      <c r="AA347" s="147"/>
      <c r="AB347" s="147"/>
      <c r="AC347" s="147"/>
      <c r="AD347" s="147"/>
      <c r="AE347" s="147"/>
      <c r="AF347" s="147"/>
      <c r="AG347" s="147" t="s">
        <v>126</v>
      </c>
      <c r="AH347" s="147">
        <v>0</v>
      </c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outlineLevel="1" x14ac:dyDescent="0.2">
      <c r="A348" s="154"/>
      <c r="B348" s="155"/>
      <c r="C348" s="186" t="s">
        <v>424</v>
      </c>
      <c r="D348" s="159"/>
      <c r="E348" s="160">
        <v>373.68</v>
      </c>
      <c r="F348" s="157"/>
      <c r="G348" s="157"/>
      <c r="H348" s="157"/>
      <c r="I348" s="157"/>
      <c r="J348" s="157"/>
      <c r="K348" s="157"/>
      <c r="L348" s="157"/>
      <c r="M348" s="157"/>
      <c r="N348" s="157"/>
      <c r="O348" s="157"/>
      <c r="P348" s="157"/>
      <c r="Q348" s="157"/>
      <c r="R348" s="157"/>
      <c r="S348" s="157"/>
      <c r="T348" s="157"/>
      <c r="U348" s="157"/>
      <c r="V348" s="157"/>
      <c r="W348" s="157"/>
      <c r="X348" s="157"/>
      <c r="Y348" s="147"/>
      <c r="Z348" s="147"/>
      <c r="AA348" s="147"/>
      <c r="AB348" s="147"/>
      <c r="AC348" s="147"/>
      <c r="AD348" s="147"/>
      <c r="AE348" s="147"/>
      <c r="AF348" s="147"/>
      <c r="AG348" s="147" t="s">
        <v>126</v>
      </c>
      <c r="AH348" s="147">
        <v>5</v>
      </c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  <c r="BF348" s="147"/>
      <c r="BG348" s="147"/>
      <c r="BH348" s="147"/>
    </row>
    <row r="349" spans="1:60" outlineLevel="1" x14ac:dyDescent="0.2">
      <c r="A349" s="154"/>
      <c r="B349" s="155"/>
      <c r="C349" s="186" t="s">
        <v>425</v>
      </c>
      <c r="D349" s="159"/>
      <c r="E349" s="160"/>
      <c r="F349" s="157"/>
      <c r="G349" s="157"/>
      <c r="H349" s="157"/>
      <c r="I349" s="157"/>
      <c r="J349" s="157"/>
      <c r="K349" s="157"/>
      <c r="L349" s="157"/>
      <c r="M349" s="157"/>
      <c r="N349" s="157"/>
      <c r="O349" s="157"/>
      <c r="P349" s="157"/>
      <c r="Q349" s="157"/>
      <c r="R349" s="157"/>
      <c r="S349" s="157"/>
      <c r="T349" s="157"/>
      <c r="U349" s="157"/>
      <c r="V349" s="157"/>
      <c r="W349" s="157"/>
      <c r="X349" s="157"/>
      <c r="Y349" s="147"/>
      <c r="Z349" s="147"/>
      <c r="AA349" s="147"/>
      <c r="AB349" s="147"/>
      <c r="AC349" s="147"/>
      <c r="AD349" s="147"/>
      <c r="AE349" s="147"/>
      <c r="AF349" s="147"/>
      <c r="AG349" s="147" t="s">
        <v>126</v>
      </c>
      <c r="AH349" s="147">
        <v>0</v>
      </c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outlineLevel="1" x14ac:dyDescent="0.2">
      <c r="A350" s="154"/>
      <c r="B350" s="155"/>
      <c r="C350" s="186" t="s">
        <v>205</v>
      </c>
      <c r="D350" s="159"/>
      <c r="E350" s="160">
        <v>733</v>
      </c>
      <c r="F350" s="157"/>
      <c r="G350" s="157"/>
      <c r="H350" s="157"/>
      <c r="I350" s="157"/>
      <c r="J350" s="157"/>
      <c r="K350" s="157"/>
      <c r="L350" s="157"/>
      <c r="M350" s="157"/>
      <c r="N350" s="157"/>
      <c r="O350" s="157"/>
      <c r="P350" s="157"/>
      <c r="Q350" s="157"/>
      <c r="R350" s="157"/>
      <c r="S350" s="157"/>
      <c r="T350" s="157"/>
      <c r="U350" s="157"/>
      <c r="V350" s="157"/>
      <c r="W350" s="157"/>
      <c r="X350" s="157"/>
      <c r="Y350" s="147"/>
      <c r="Z350" s="147"/>
      <c r="AA350" s="147"/>
      <c r="AB350" s="147"/>
      <c r="AC350" s="147"/>
      <c r="AD350" s="147"/>
      <c r="AE350" s="147"/>
      <c r="AF350" s="147"/>
      <c r="AG350" s="147" t="s">
        <v>126</v>
      </c>
      <c r="AH350" s="147">
        <v>5</v>
      </c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outlineLevel="1" x14ac:dyDescent="0.2">
      <c r="A351" s="154"/>
      <c r="B351" s="155"/>
      <c r="C351" s="188" t="s">
        <v>216</v>
      </c>
      <c r="D351" s="161"/>
      <c r="E351" s="162">
        <v>55.334000000000003</v>
      </c>
      <c r="F351" s="157"/>
      <c r="G351" s="157"/>
      <c r="H351" s="157"/>
      <c r="I351" s="157"/>
      <c r="J351" s="157"/>
      <c r="K351" s="157"/>
      <c r="L351" s="157"/>
      <c r="M351" s="157"/>
      <c r="N351" s="157"/>
      <c r="O351" s="157"/>
      <c r="P351" s="157"/>
      <c r="Q351" s="157"/>
      <c r="R351" s="157"/>
      <c r="S351" s="157"/>
      <c r="T351" s="157"/>
      <c r="U351" s="157"/>
      <c r="V351" s="157"/>
      <c r="W351" s="157"/>
      <c r="X351" s="157"/>
      <c r="Y351" s="147"/>
      <c r="Z351" s="147"/>
      <c r="AA351" s="147"/>
      <c r="AB351" s="147"/>
      <c r="AC351" s="147"/>
      <c r="AD351" s="147"/>
      <c r="AE351" s="147"/>
      <c r="AF351" s="147"/>
      <c r="AG351" s="147" t="s">
        <v>126</v>
      </c>
      <c r="AH351" s="147">
        <v>4</v>
      </c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  <c r="BF351" s="147"/>
      <c r="BG351" s="147"/>
      <c r="BH351" s="147"/>
    </row>
    <row r="352" spans="1:60" x14ac:dyDescent="0.2">
      <c r="A352" s="164" t="s">
        <v>115</v>
      </c>
      <c r="B352" s="165" t="s">
        <v>85</v>
      </c>
      <c r="C352" s="184" t="s">
        <v>86</v>
      </c>
      <c r="D352" s="166"/>
      <c r="E352" s="167"/>
      <c r="F352" s="168"/>
      <c r="G352" s="169">
        <f>SUMIF(AG353:AG356,"&lt;&gt;NOR",G353:G356)</f>
        <v>0</v>
      </c>
      <c r="H352" s="163"/>
      <c r="I352" s="163">
        <f>SUM(I353:I356)</f>
        <v>0</v>
      </c>
      <c r="J352" s="163"/>
      <c r="K352" s="163">
        <f>SUM(K353:K356)</f>
        <v>0</v>
      </c>
      <c r="L352" s="163"/>
      <c r="M352" s="163">
        <f>SUM(M353:M356)</f>
        <v>0</v>
      </c>
      <c r="N352" s="163"/>
      <c r="O352" s="163">
        <f>SUM(O353:O356)</f>
        <v>0</v>
      </c>
      <c r="P352" s="163"/>
      <c r="Q352" s="163">
        <f>SUM(Q353:Q356)</f>
        <v>0</v>
      </c>
      <c r="R352" s="163"/>
      <c r="S352" s="163"/>
      <c r="T352" s="163"/>
      <c r="U352" s="163"/>
      <c r="V352" s="163">
        <f>SUM(V353:V356)</f>
        <v>26.76</v>
      </c>
      <c r="W352" s="163"/>
      <c r="X352" s="163"/>
      <c r="AG352" t="s">
        <v>116</v>
      </c>
    </row>
    <row r="353" spans="1:60" outlineLevel="1" x14ac:dyDescent="0.2">
      <c r="A353" s="170">
        <v>76</v>
      </c>
      <c r="B353" s="171" t="s">
        <v>426</v>
      </c>
      <c r="C353" s="185" t="s">
        <v>427</v>
      </c>
      <c r="D353" s="172" t="s">
        <v>324</v>
      </c>
      <c r="E353" s="173">
        <v>54.61683</v>
      </c>
      <c r="F353" s="174"/>
      <c r="G353" s="175">
        <f>ROUND(E353*F353,2)</f>
        <v>0</v>
      </c>
      <c r="H353" s="158"/>
      <c r="I353" s="157">
        <f>ROUND(E353*H353,2)</f>
        <v>0</v>
      </c>
      <c r="J353" s="158"/>
      <c r="K353" s="157">
        <f>ROUND(E353*J353,2)</f>
        <v>0</v>
      </c>
      <c r="L353" s="157">
        <v>15</v>
      </c>
      <c r="M353" s="157">
        <f>G353*(1+L353/100)</f>
        <v>0</v>
      </c>
      <c r="N353" s="157">
        <v>0</v>
      </c>
      <c r="O353" s="157">
        <f>ROUND(E353*N353,2)</f>
        <v>0</v>
      </c>
      <c r="P353" s="157">
        <v>0</v>
      </c>
      <c r="Q353" s="157">
        <f>ROUND(E353*P353,2)</f>
        <v>0</v>
      </c>
      <c r="R353" s="157"/>
      <c r="S353" s="157" t="s">
        <v>120</v>
      </c>
      <c r="T353" s="157" t="s">
        <v>120</v>
      </c>
      <c r="U353" s="157">
        <v>0.49</v>
      </c>
      <c r="V353" s="157">
        <f>ROUND(E353*U353,2)</f>
        <v>26.76</v>
      </c>
      <c r="W353" s="157"/>
      <c r="X353" s="157" t="s">
        <v>428</v>
      </c>
      <c r="Y353" s="147"/>
      <c r="Z353" s="147"/>
      <c r="AA353" s="147"/>
      <c r="AB353" s="147"/>
      <c r="AC353" s="147"/>
      <c r="AD353" s="147"/>
      <c r="AE353" s="147"/>
      <c r="AF353" s="147"/>
      <c r="AG353" s="147" t="s">
        <v>429</v>
      </c>
      <c r="AH353" s="147"/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outlineLevel="1" x14ac:dyDescent="0.2">
      <c r="A354" s="154"/>
      <c r="B354" s="155"/>
      <c r="C354" s="261" t="s">
        <v>430</v>
      </c>
      <c r="D354" s="262"/>
      <c r="E354" s="262"/>
      <c r="F354" s="262"/>
      <c r="G354" s="262"/>
      <c r="H354" s="157"/>
      <c r="I354" s="157"/>
      <c r="J354" s="157"/>
      <c r="K354" s="157"/>
      <c r="L354" s="157"/>
      <c r="M354" s="157"/>
      <c r="N354" s="157"/>
      <c r="O354" s="157"/>
      <c r="P354" s="157"/>
      <c r="Q354" s="157"/>
      <c r="R354" s="157"/>
      <c r="S354" s="157"/>
      <c r="T354" s="157"/>
      <c r="U354" s="157"/>
      <c r="V354" s="157"/>
      <c r="W354" s="157"/>
      <c r="X354" s="157"/>
      <c r="Y354" s="147"/>
      <c r="Z354" s="147"/>
      <c r="AA354" s="147"/>
      <c r="AB354" s="147"/>
      <c r="AC354" s="147"/>
      <c r="AD354" s="147"/>
      <c r="AE354" s="147"/>
      <c r="AF354" s="147"/>
      <c r="AG354" s="147" t="s">
        <v>124</v>
      </c>
      <c r="AH354" s="147"/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outlineLevel="1" x14ac:dyDescent="0.2">
      <c r="A355" s="176">
        <v>77</v>
      </c>
      <c r="B355" s="177" t="s">
        <v>431</v>
      </c>
      <c r="C355" s="187" t="s">
        <v>432</v>
      </c>
      <c r="D355" s="178" t="s">
        <v>324</v>
      </c>
      <c r="E355" s="179">
        <v>491.55148000000003</v>
      </c>
      <c r="F355" s="180"/>
      <c r="G355" s="181">
        <f>ROUND(E355*F355,2)</f>
        <v>0</v>
      </c>
      <c r="H355" s="158"/>
      <c r="I355" s="157">
        <f>ROUND(E355*H355,2)</f>
        <v>0</v>
      </c>
      <c r="J355" s="158"/>
      <c r="K355" s="157">
        <f>ROUND(E355*J355,2)</f>
        <v>0</v>
      </c>
      <c r="L355" s="157">
        <v>15</v>
      </c>
      <c r="M355" s="157">
        <f>G355*(1+L355/100)</f>
        <v>0</v>
      </c>
      <c r="N355" s="157">
        <v>0</v>
      </c>
      <c r="O355" s="157">
        <f>ROUND(E355*N355,2)</f>
        <v>0</v>
      </c>
      <c r="P355" s="157">
        <v>0</v>
      </c>
      <c r="Q355" s="157">
        <f>ROUND(E355*P355,2)</f>
        <v>0</v>
      </c>
      <c r="R355" s="157"/>
      <c r="S355" s="157" t="s">
        <v>120</v>
      </c>
      <c r="T355" s="157" t="s">
        <v>120</v>
      </c>
      <c r="U355" s="157">
        <v>0</v>
      </c>
      <c r="V355" s="157">
        <f>ROUND(E355*U355,2)</f>
        <v>0</v>
      </c>
      <c r="W355" s="157"/>
      <c r="X355" s="157" t="s">
        <v>428</v>
      </c>
      <c r="Y355" s="147"/>
      <c r="Z355" s="147"/>
      <c r="AA355" s="147"/>
      <c r="AB355" s="147"/>
      <c r="AC355" s="147"/>
      <c r="AD355" s="147"/>
      <c r="AE355" s="147"/>
      <c r="AF355" s="147"/>
      <c r="AG355" s="147" t="s">
        <v>429</v>
      </c>
      <c r="AH355" s="147"/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outlineLevel="1" x14ac:dyDescent="0.2">
      <c r="A356" s="170">
        <v>78</v>
      </c>
      <c r="B356" s="171" t="s">
        <v>433</v>
      </c>
      <c r="C356" s="185" t="s">
        <v>434</v>
      </c>
      <c r="D356" s="172" t="s">
        <v>324</v>
      </c>
      <c r="E356" s="173">
        <v>54.61683</v>
      </c>
      <c r="F356" s="174"/>
      <c r="G356" s="175">
        <f>ROUND(E356*F356,2)</f>
        <v>0</v>
      </c>
      <c r="H356" s="158"/>
      <c r="I356" s="157">
        <f>ROUND(E356*H356,2)</f>
        <v>0</v>
      </c>
      <c r="J356" s="158"/>
      <c r="K356" s="157">
        <f>ROUND(E356*J356,2)</f>
        <v>0</v>
      </c>
      <c r="L356" s="157">
        <v>15</v>
      </c>
      <c r="M356" s="157">
        <f>G356*(1+L356/100)</f>
        <v>0</v>
      </c>
      <c r="N356" s="157">
        <v>0</v>
      </c>
      <c r="O356" s="157">
        <f>ROUND(E356*N356,2)</f>
        <v>0</v>
      </c>
      <c r="P356" s="157">
        <v>0</v>
      </c>
      <c r="Q356" s="157">
        <f>ROUND(E356*P356,2)</f>
        <v>0</v>
      </c>
      <c r="R356" s="157"/>
      <c r="S356" s="157" t="s">
        <v>120</v>
      </c>
      <c r="T356" s="157" t="s">
        <v>139</v>
      </c>
      <c r="U356" s="157">
        <v>0</v>
      </c>
      <c r="V356" s="157">
        <f>ROUND(E356*U356,2)</f>
        <v>0</v>
      </c>
      <c r="W356" s="157"/>
      <c r="X356" s="157" t="s">
        <v>428</v>
      </c>
      <c r="Y356" s="147"/>
      <c r="Z356" s="147"/>
      <c r="AA356" s="147"/>
      <c r="AB356" s="147"/>
      <c r="AC356" s="147"/>
      <c r="AD356" s="147"/>
      <c r="AE356" s="147"/>
      <c r="AF356" s="147"/>
      <c r="AG356" s="147" t="s">
        <v>429</v>
      </c>
      <c r="AH356" s="147"/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x14ac:dyDescent="0.2">
      <c r="A357" s="3"/>
      <c r="B357" s="4"/>
      <c r="C357" s="190"/>
      <c r="D357" s="6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AE357">
        <v>15</v>
      </c>
      <c r="AF357">
        <v>21</v>
      </c>
      <c r="AG357" t="s">
        <v>102</v>
      </c>
    </row>
    <row r="358" spans="1:60" x14ac:dyDescent="0.2">
      <c r="A358" s="150"/>
      <c r="B358" s="151" t="s">
        <v>31</v>
      </c>
      <c r="C358" s="191"/>
      <c r="D358" s="152"/>
      <c r="E358" s="153"/>
      <c r="F358" s="153"/>
      <c r="G358" s="183">
        <f>G8+G34+G39+G97+G116+G118+G136+G178+G228+G230+G233+G239+G249+G297+G309+G352</f>
        <v>0</v>
      </c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AE358">
        <f>SUMIF(L7:L356,AE357,G7:G356)</f>
        <v>0</v>
      </c>
      <c r="AF358">
        <f>SUMIF(L7:L356,AF357,G7:G356)</f>
        <v>0</v>
      </c>
      <c r="AG358" t="s">
        <v>435</v>
      </c>
    </row>
    <row r="359" spans="1:60" x14ac:dyDescent="0.2">
      <c r="A359" s="3"/>
      <c r="B359" s="4"/>
      <c r="C359" s="190"/>
      <c r="D359" s="6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</row>
    <row r="360" spans="1:60" x14ac:dyDescent="0.2">
      <c r="A360" s="3"/>
      <c r="B360" s="4"/>
      <c r="C360" s="190"/>
      <c r="D360" s="6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</row>
    <row r="361" spans="1:60" x14ac:dyDescent="0.2">
      <c r="A361" s="257" t="s">
        <v>436</v>
      </c>
      <c r="B361" s="257"/>
      <c r="C361" s="258"/>
      <c r="D361" s="6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</row>
    <row r="362" spans="1:60" x14ac:dyDescent="0.2">
      <c r="A362" s="263"/>
      <c r="B362" s="264"/>
      <c r="C362" s="265"/>
      <c r="D362" s="264"/>
      <c r="E362" s="264"/>
      <c r="F362" s="264"/>
      <c r="G362" s="266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AG362" t="s">
        <v>437</v>
      </c>
    </row>
    <row r="363" spans="1:60" x14ac:dyDescent="0.2">
      <c r="A363" s="267"/>
      <c r="B363" s="268"/>
      <c r="C363" s="269"/>
      <c r="D363" s="268"/>
      <c r="E363" s="268"/>
      <c r="F363" s="268"/>
      <c r="G363" s="270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</row>
    <row r="364" spans="1:60" x14ac:dyDescent="0.2">
      <c r="A364" s="267"/>
      <c r="B364" s="268"/>
      <c r="C364" s="269"/>
      <c r="D364" s="268"/>
      <c r="E364" s="268"/>
      <c r="F364" s="268"/>
      <c r="G364" s="270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</row>
    <row r="365" spans="1:60" x14ac:dyDescent="0.2">
      <c r="A365" s="267"/>
      <c r="B365" s="268"/>
      <c r="C365" s="269"/>
      <c r="D365" s="268"/>
      <c r="E365" s="268"/>
      <c r="F365" s="268"/>
      <c r="G365" s="270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</row>
    <row r="366" spans="1:60" x14ac:dyDescent="0.2">
      <c r="A366" s="271"/>
      <c r="B366" s="272"/>
      <c r="C366" s="273"/>
      <c r="D366" s="272"/>
      <c r="E366" s="272"/>
      <c r="F366" s="272"/>
      <c r="G366" s="274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</row>
    <row r="367" spans="1:60" x14ac:dyDescent="0.2">
      <c r="A367" s="3"/>
      <c r="B367" s="4"/>
      <c r="C367" s="190"/>
      <c r="D367" s="6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</row>
    <row r="368" spans="1:60" x14ac:dyDescent="0.2">
      <c r="C368" s="192"/>
      <c r="D368" s="10"/>
      <c r="AG368" t="s">
        <v>438</v>
      </c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9">
    <mergeCell ref="A362:G366"/>
    <mergeCell ref="C10:G10"/>
    <mergeCell ref="C14:G14"/>
    <mergeCell ref="C15:G15"/>
    <mergeCell ref="C16:G16"/>
    <mergeCell ref="C182:G182"/>
    <mergeCell ref="C354:G354"/>
    <mergeCell ref="C241:G241"/>
    <mergeCell ref="C243:G243"/>
    <mergeCell ref="C245:G245"/>
    <mergeCell ref="C301:G301"/>
    <mergeCell ref="C304:G304"/>
    <mergeCell ref="C307:G307"/>
    <mergeCell ref="A1:G1"/>
    <mergeCell ref="C2:G2"/>
    <mergeCell ref="C3:G3"/>
    <mergeCell ref="C4:G4"/>
    <mergeCell ref="A361:C361"/>
    <mergeCell ref="C183:G183"/>
    <mergeCell ref="C17:G17"/>
    <mergeCell ref="C18:G18"/>
    <mergeCell ref="C19:G19"/>
    <mergeCell ref="C47:G47"/>
    <mergeCell ref="C89:G89"/>
    <mergeCell ref="C101:G101"/>
    <mergeCell ref="C112:G112"/>
    <mergeCell ref="C120:G120"/>
    <mergeCell ref="C180:G180"/>
    <mergeCell ref="C181:G18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7FA5B-7428-4A99-A60E-51A6A4BF3A9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50" t="s">
        <v>7</v>
      </c>
      <c r="B1" s="250"/>
      <c r="C1" s="250"/>
      <c r="D1" s="250"/>
      <c r="E1" s="250"/>
      <c r="F1" s="250"/>
      <c r="G1" s="250"/>
      <c r="AG1" t="s">
        <v>90</v>
      </c>
    </row>
    <row r="2" spans="1:60" ht="24.95" customHeight="1" x14ac:dyDescent="0.2">
      <c r="A2" s="139" t="s">
        <v>8</v>
      </c>
      <c r="B2" s="49" t="s">
        <v>43</v>
      </c>
      <c r="C2" s="251" t="s">
        <v>44</v>
      </c>
      <c r="D2" s="252"/>
      <c r="E2" s="252"/>
      <c r="F2" s="252"/>
      <c r="G2" s="253"/>
      <c r="AG2" t="s">
        <v>91</v>
      </c>
    </row>
    <row r="3" spans="1:60" ht="24.95" customHeight="1" x14ac:dyDescent="0.2">
      <c r="A3" s="139" t="s">
        <v>9</v>
      </c>
      <c r="B3" s="49" t="s">
        <v>46</v>
      </c>
      <c r="C3" s="251" t="s">
        <v>47</v>
      </c>
      <c r="D3" s="252"/>
      <c r="E3" s="252"/>
      <c r="F3" s="252"/>
      <c r="G3" s="253"/>
      <c r="AC3" s="121" t="s">
        <v>91</v>
      </c>
      <c r="AG3" t="s">
        <v>92</v>
      </c>
    </row>
    <row r="4" spans="1:60" ht="24.95" customHeight="1" x14ac:dyDescent="0.2">
      <c r="A4" s="140" t="s">
        <v>10</v>
      </c>
      <c r="B4" s="141" t="s">
        <v>46</v>
      </c>
      <c r="C4" s="254" t="s">
        <v>50</v>
      </c>
      <c r="D4" s="255"/>
      <c r="E4" s="255"/>
      <c r="F4" s="255"/>
      <c r="G4" s="256"/>
      <c r="AG4" t="s">
        <v>93</v>
      </c>
    </row>
    <row r="5" spans="1:60" x14ac:dyDescent="0.2">
      <c r="D5" s="10"/>
    </row>
    <row r="6" spans="1:60" ht="38.25" x14ac:dyDescent="0.2">
      <c r="A6" s="143" t="s">
        <v>94</v>
      </c>
      <c r="B6" s="145" t="s">
        <v>95</v>
      </c>
      <c r="C6" s="145" t="s">
        <v>96</v>
      </c>
      <c r="D6" s="144" t="s">
        <v>97</v>
      </c>
      <c r="E6" s="143" t="s">
        <v>98</v>
      </c>
      <c r="F6" s="142" t="s">
        <v>99</v>
      </c>
      <c r="G6" s="143" t="s">
        <v>31</v>
      </c>
      <c r="H6" s="146" t="s">
        <v>32</v>
      </c>
      <c r="I6" s="146" t="s">
        <v>100</v>
      </c>
      <c r="J6" s="146" t="s">
        <v>33</v>
      </c>
      <c r="K6" s="146" t="s">
        <v>101</v>
      </c>
      <c r="L6" s="146" t="s">
        <v>102</v>
      </c>
      <c r="M6" s="146" t="s">
        <v>103</v>
      </c>
      <c r="N6" s="146" t="s">
        <v>104</v>
      </c>
      <c r="O6" s="146" t="s">
        <v>105</v>
      </c>
      <c r="P6" s="146" t="s">
        <v>106</v>
      </c>
      <c r="Q6" s="146" t="s">
        <v>107</v>
      </c>
      <c r="R6" s="146" t="s">
        <v>108</v>
      </c>
      <c r="S6" s="146" t="s">
        <v>109</v>
      </c>
      <c r="T6" s="146" t="s">
        <v>110</v>
      </c>
      <c r="U6" s="146" t="s">
        <v>111</v>
      </c>
      <c r="V6" s="146" t="s">
        <v>112</v>
      </c>
      <c r="W6" s="146" t="s">
        <v>113</v>
      </c>
      <c r="X6" s="146" t="s">
        <v>114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4" t="s">
        <v>115</v>
      </c>
      <c r="B8" s="165" t="s">
        <v>88</v>
      </c>
      <c r="C8" s="184" t="s">
        <v>29</v>
      </c>
      <c r="D8" s="166"/>
      <c r="E8" s="167"/>
      <c r="F8" s="168"/>
      <c r="G8" s="169">
        <f>SUMIF(AG9:AG20,"&lt;&gt;NOR",G9:G20)</f>
        <v>0</v>
      </c>
      <c r="H8" s="163"/>
      <c r="I8" s="163">
        <f>SUM(I9:I20)</f>
        <v>0</v>
      </c>
      <c r="J8" s="163"/>
      <c r="K8" s="163">
        <f>SUM(K9:K20)</f>
        <v>0</v>
      </c>
      <c r="L8" s="163"/>
      <c r="M8" s="163">
        <f>SUM(M9:M20)</f>
        <v>0</v>
      </c>
      <c r="N8" s="163"/>
      <c r="O8" s="163">
        <f>SUM(O9:O20)</f>
        <v>0</v>
      </c>
      <c r="P8" s="163"/>
      <c r="Q8" s="163">
        <f>SUM(Q9:Q20)</f>
        <v>0</v>
      </c>
      <c r="R8" s="163"/>
      <c r="S8" s="163"/>
      <c r="T8" s="163"/>
      <c r="U8" s="163"/>
      <c r="V8" s="163">
        <f>SUM(V9:V20)</f>
        <v>0</v>
      </c>
      <c r="W8" s="163"/>
      <c r="X8" s="163"/>
      <c r="AG8" t="s">
        <v>116</v>
      </c>
    </row>
    <row r="9" spans="1:60" outlineLevel="1" x14ac:dyDescent="0.2">
      <c r="A9" s="170">
        <v>1</v>
      </c>
      <c r="B9" s="171" t="s">
        <v>439</v>
      </c>
      <c r="C9" s="185" t="s">
        <v>440</v>
      </c>
      <c r="D9" s="172" t="s">
        <v>330</v>
      </c>
      <c r="E9" s="173">
        <v>1</v>
      </c>
      <c r="F9" s="174"/>
      <c r="G9" s="175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15</v>
      </c>
      <c r="M9" s="157">
        <f>G9*(1+L9/100)</f>
        <v>0</v>
      </c>
      <c r="N9" s="157">
        <v>0</v>
      </c>
      <c r="O9" s="157">
        <f>ROUND(E9*N9,2)</f>
        <v>0</v>
      </c>
      <c r="P9" s="157">
        <v>0</v>
      </c>
      <c r="Q9" s="157">
        <f>ROUND(E9*P9,2)</f>
        <v>0</v>
      </c>
      <c r="R9" s="157"/>
      <c r="S9" s="157" t="s">
        <v>138</v>
      </c>
      <c r="T9" s="157" t="s">
        <v>139</v>
      </c>
      <c r="U9" s="157">
        <v>0</v>
      </c>
      <c r="V9" s="157">
        <f>ROUND(E9*U9,2)</f>
        <v>0</v>
      </c>
      <c r="W9" s="157"/>
      <c r="X9" s="157" t="s">
        <v>121</v>
      </c>
      <c r="Y9" s="147"/>
      <c r="Z9" s="147"/>
      <c r="AA9" s="147"/>
      <c r="AB9" s="147"/>
      <c r="AC9" s="147"/>
      <c r="AD9" s="147"/>
      <c r="AE9" s="147"/>
      <c r="AF9" s="147"/>
      <c r="AG9" s="147" t="s">
        <v>140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2.5" outlineLevel="1" x14ac:dyDescent="0.2">
      <c r="A10" s="154"/>
      <c r="B10" s="155"/>
      <c r="C10" s="186" t="s">
        <v>441</v>
      </c>
      <c r="D10" s="159"/>
      <c r="E10" s="160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7"/>
      <c r="Z10" s="147"/>
      <c r="AA10" s="147"/>
      <c r="AB10" s="147"/>
      <c r="AC10" s="147"/>
      <c r="AD10" s="147"/>
      <c r="AE10" s="147"/>
      <c r="AF10" s="147"/>
      <c r="AG10" s="147" t="s">
        <v>126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54"/>
      <c r="B11" s="155"/>
      <c r="C11" s="186" t="s">
        <v>442</v>
      </c>
      <c r="D11" s="159"/>
      <c r="E11" s="160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7"/>
      <c r="Z11" s="147"/>
      <c r="AA11" s="147"/>
      <c r="AB11" s="147"/>
      <c r="AC11" s="147"/>
      <c r="AD11" s="147"/>
      <c r="AE11" s="147"/>
      <c r="AF11" s="147"/>
      <c r="AG11" s="147" t="s">
        <v>126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54"/>
      <c r="B12" s="155"/>
      <c r="C12" s="186" t="s">
        <v>443</v>
      </c>
      <c r="D12" s="159"/>
      <c r="E12" s="160">
        <v>1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7"/>
      <c r="Z12" s="147"/>
      <c r="AA12" s="147"/>
      <c r="AB12" s="147"/>
      <c r="AC12" s="147"/>
      <c r="AD12" s="147"/>
      <c r="AE12" s="147"/>
      <c r="AF12" s="147"/>
      <c r="AG12" s="147" t="s">
        <v>126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70">
        <v>2</v>
      </c>
      <c r="B13" s="171" t="s">
        <v>444</v>
      </c>
      <c r="C13" s="185" t="s">
        <v>445</v>
      </c>
      <c r="D13" s="172" t="s">
        <v>446</v>
      </c>
      <c r="E13" s="173">
        <v>1</v>
      </c>
      <c r="F13" s="174"/>
      <c r="G13" s="175">
        <f>ROUND(E13*F13,2)</f>
        <v>0</v>
      </c>
      <c r="H13" s="158"/>
      <c r="I13" s="157">
        <f>ROUND(E13*H13,2)</f>
        <v>0</v>
      </c>
      <c r="J13" s="158"/>
      <c r="K13" s="157">
        <f>ROUND(E13*J13,2)</f>
        <v>0</v>
      </c>
      <c r="L13" s="157">
        <v>15</v>
      </c>
      <c r="M13" s="157">
        <f>G13*(1+L13/100)</f>
        <v>0</v>
      </c>
      <c r="N13" s="157">
        <v>0</v>
      </c>
      <c r="O13" s="157">
        <f>ROUND(E13*N13,2)</f>
        <v>0</v>
      </c>
      <c r="P13" s="157">
        <v>0</v>
      </c>
      <c r="Q13" s="157">
        <f>ROUND(E13*P13,2)</f>
        <v>0</v>
      </c>
      <c r="R13" s="157"/>
      <c r="S13" s="157" t="s">
        <v>120</v>
      </c>
      <c r="T13" s="157" t="s">
        <v>139</v>
      </c>
      <c r="U13" s="157">
        <v>0</v>
      </c>
      <c r="V13" s="157">
        <f>ROUND(E13*U13,2)</f>
        <v>0</v>
      </c>
      <c r="W13" s="157"/>
      <c r="X13" s="157" t="s">
        <v>50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447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33.75" outlineLevel="1" x14ac:dyDescent="0.2">
      <c r="A14" s="154"/>
      <c r="B14" s="155"/>
      <c r="C14" s="261" t="s">
        <v>448</v>
      </c>
      <c r="D14" s="262"/>
      <c r="E14" s="262"/>
      <c r="F14" s="262"/>
      <c r="G14" s="262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7"/>
      <c r="Z14" s="147"/>
      <c r="AA14" s="147"/>
      <c r="AB14" s="147"/>
      <c r="AC14" s="147"/>
      <c r="AD14" s="147"/>
      <c r="AE14" s="147"/>
      <c r="AF14" s="147"/>
      <c r="AG14" s="147" t="s">
        <v>124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93" t="str">
        <f>C14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70">
        <v>3</v>
      </c>
      <c r="B15" s="171" t="s">
        <v>449</v>
      </c>
      <c r="C15" s="185" t="s">
        <v>450</v>
      </c>
      <c r="D15" s="172" t="s">
        <v>446</v>
      </c>
      <c r="E15" s="173">
        <v>1</v>
      </c>
      <c r="F15" s="174"/>
      <c r="G15" s="175">
        <f>ROUND(E15*F15,2)</f>
        <v>0</v>
      </c>
      <c r="H15" s="158"/>
      <c r="I15" s="157">
        <f>ROUND(E15*H15,2)</f>
        <v>0</v>
      </c>
      <c r="J15" s="158"/>
      <c r="K15" s="157">
        <f>ROUND(E15*J15,2)</f>
        <v>0</v>
      </c>
      <c r="L15" s="157">
        <v>15</v>
      </c>
      <c r="M15" s="157">
        <f>G15*(1+L15/100)</f>
        <v>0</v>
      </c>
      <c r="N15" s="157">
        <v>0</v>
      </c>
      <c r="O15" s="157">
        <f>ROUND(E15*N15,2)</f>
        <v>0</v>
      </c>
      <c r="P15" s="157">
        <v>0</v>
      </c>
      <c r="Q15" s="157">
        <f>ROUND(E15*P15,2)</f>
        <v>0</v>
      </c>
      <c r="R15" s="157"/>
      <c r="S15" s="157" t="s">
        <v>120</v>
      </c>
      <c r="T15" s="157" t="s">
        <v>139</v>
      </c>
      <c r="U15" s="157">
        <v>0</v>
      </c>
      <c r="V15" s="157">
        <f>ROUND(E15*U15,2)</f>
        <v>0</v>
      </c>
      <c r="W15" s="157"/>
      <c r="X15" s="157" t="s">
        <v>50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447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45" outlineLevel="1" x14ac:dyDescent="0.2">
      <c r="A16" s="154"/>
      <c r="B16" s="155"/>
      <c r="C16" s="261" t="s">
        <v>451</v>
      </c>
      <c r="D16" s="262"/>
      <c r="E16" s="262"/>
      <c r="F16" s="262"/>
      <c r="G16" s="262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7"/>
      <c r="Z16" s="147"/>
      <c r="AA16" s="147"/>
      <c r="AB16" s="147"/>
      <c r="AC16" s="147"/>
      <c r="AD16" s="147"/>
      <c r="AE16" s="147"/>
      <c r="AF16" s="147"/>
      <c r="AG16" s="147" t="s">
        <v>124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93" t="str">
        <f>C16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70">
        <v>4</v>
      </c>
      <c r="B17" s="171" t="s">
        <v>452</v>
      </c>
      <c r="C17" s="185" t="s">
        <v>453</v>
      </c>
      <c r="D17" s="172" t="s">
        <v>446</v>
      </c>
      <c r="E17" s="173">
        <v>1</v>
      </c>
      <c r="F17" s="174"/>
      <c r="G17" s="175">
        <f>ROUND(E17*F17,2)</f>
        <v>0</v>
      </c>
      <c r="H17" s="158"/>
      <c r="I17" s="157">
        <f>ROUND(E17*H17,2)</f>
        <v>0</v>
      </c>
      <c r="J17" s="158"/>
      <c r="K17" s="157">
        <f>ROUND(E17*J17,2)</f>
        <v>0</v>
      </c>
      <c r="L17" s="157">
        <v>15</v>
      </c>
      <c r="M17" s="157">
        <f>G17*(1+L17/100)</f>
        <v>0</v>
      </c>
      <c r="N17" s="157">
        <v>0</v>
      </c>
      <c r="O17" s="157">
        <f>ROUND(E17*N17,2)</f>
        <v>0</v>
      </c>
      <c r="P17" s="157">
        <v>0</v>
      </c>
      <c r="Q17" s="157">
        <f>ROUND(E17*P17,2)</f>
        <v>0</v>
      </c>
      <c r="R17" s="157"/>
      <c r="S17" s="157" t="s">
        <v>120</v>
      </c>
      <c r="T17" s="157" t="s">
        <v>139</v>
      </c>
      <c r="U17" s="157">
        <v>0</v>
      </c>
      <c r="V17" s="157">
        <f>ROUND(E17*U17,2)</f>
        <v>0</v>
      </c>
      <c r="W17" s="157"/>
      <c r="X17" s="157" t="s">
        <v>50</v>
      </c>
      <c r="Y17" s="147"/>
      <c r="Z17" s="147"/>
      <c r="AA17" s="147"/>
      <c r="AB17" s="147"/>
      <c r="AC17" s="147"/>
      <c r="AD17" s="147"/>
      <c r="AE17" s="147"/>
      <c r="AF17" s="147"/>
      <c r="AG17" s="147" t="s">
        <v>447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33.75" outlineLevel="1" x14ac:dyDescent="0.2">
      <c r="A18" s="154"/>
      <c r="B18" s="155"/>
      <c r="C18" s="261" t="s">
        <v>454</v>
      </c>
      <c r="D18" s="262"/>
      <c r="E18" s="262"/>
      <c r="F18" s="262"/>
      <c r="G18" s="262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7"/>
      <c r="Z18" s="147"/>
      <c r="AA18" s="147"/>
      <c r="AB18" s="147"/>
      <c r="AC18" s="147"/>
      <c r="AD18" s="147"/>
      <c r="AE18" s="147"/>
      <c r="AF18" s="147"/>
      <c r="AG18" s="147" t="s">
        <v>124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93" t="str">
        <f>C18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70">
        <v>5</v>
      </c>
      <c r="B19" s="171" t="s">
        <v>455</v>
      </c>
      <c r="C19" s="185" t="s">
        <v>456</v>
      </c>
      <c r="D19" s="172" t="s">
        <v>446</v>
      </c>
      <c r="E19" s="173">
        <v>1</v>
      </c>
      <c r="F19" s="174"/>
      <c r="G19" s="175">
        <f>ROUND(E19*F19,2)</f>
        <v>0</v>
      </c>
      <c r="H19" s="158"/>
      <c r="I19" s="157">
        <f>ROUND(E19*H19,2)</f>
        <v>0</v>
      </c>
      <c r="J19" s="158"/>
      <c r="K19" s="157">
        <f>ROUND(E19*J19,2)</f>
        <v>0</v>
      </c>
      <c r="L19" s="157">
        <v>15</v>
      </c>
      <c r="M19" s="157">
        <f>G19*(1+L19/100)</f>
        <v>0</v>
      </c>
      <c r="N19" s="157">
        <v>0</v>
      </c>
      <c r="O19" s="157">
        <f>ROUND(E19*N19,2)</f>
        <v>0</v>
      </c>
      <c r="P19" s="157">
        <v>0</v>
      </c>
      <c r="Q19" s="157">
        <f>ROUND(E19*P19,2)</f>
        <v>0</v>
      </c>
      <c r="R19" s="157"/>
      <c r="S19" s="157" t="s">
        <v>120</v>
      </c>
      <c r="T19" s="157" t="s">
        <v>139</v>
      </c>
      <c r="U19" s="157">
        <v>0</v>
      </c>
      <c r="V19" s="157">
        <f>ROUND(E19*U19,2)</f>
        <v>0</v>
      </c>
      <c r="W19" s="157"/>
      <c r="X19" s="157" t="s">
        <v>50</v>
      </c>
      <c r="Y19" s="147"/>
      <c r="Z19" s="147"/>
      <c r="AA19" s="147"/>
      <c r="AB19" s="147"/>
      <c r="AC19" s="147"/>
      <c r="AD19" s="147"/>
      <c r="AE19" s="147"/>
      <c r="AF19" s="147"/>
      <c r="AG19" s="147" t="s">
        <v>447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54"/>
      <c r="B20" s="155"/>
      <c r="C20" s="261" t="s">
        <v>457</v>
      </c>
      <c r="D20" s="262"/>
      <c r="E20" s="262"/>
      <c r="F20" s="262"/>
      <c r="G20" s="262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7"/>
      <c r="Z20" s="147"/>
      <c r="AA20" s="147"/>
      <c r="AB20" s="147"/>
      <c r="AC20" s="147"/>
      <c r="AD20" s="147"/>
      <c r="AE20" s="147"/>
      <c r="AF20" s="147"/>
      <c r="AG20" s="147" t="s">
        <v>124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x14ac:dyDescent="0.2">
      <c r="A21" s="164" t="s">
        <v>115</v>
      </c>
      <c r="B21" s="165" t="s">
        <v>89</v>
      </c>
      <c r="C21" s="184" t="s">
        <v>30</v>
      </c>
      <c r="D21" s="166"/>
      <c r="E21" s="167"/>
      <c r="F21" s="168"/>
      <c r="G21" s="169">
        <f>SUMIF(AG22:AG26,"&lt;&gt;NOR",G22:G26)</f>
        <v>0</v>
      </c>
      <c r="H21" s="163"/>
      <c r="I21" s="163">
        <f>SUM(I22:I26)</f>
        <v>0</v>
      </c>
      <c r="J21" s="163"/>
      <c r="K21" s="163">
        <f>SUM(K22:K26)</f>
        <v>0</v>
      </c>
      <c r="L21" s="163"/>
      <c r="M21" s="163">
        <f>SUM(M22:M26)</f>
        <v>0</v>
      </c>
      <c r="N21" s="163"/>
      <c r="O21" s="163">
        <f>SUM(O22:O26)</f>
        <v>0</v>
      </c>
      <c r="P21" s="163"/>
      <c r="Q21" s="163">
        <f>SUM(Q22:Q26)</f>
        <v>0</v>
      </c>
      <c r="R21" s="163"/>
      <c r="S21" s="163"/>
      <c r="T21" s="163"/>
      <c r="U21" s="163"/>
      <c r="V21" s="163">
        <f>SUM(V22:V26)</f>
        <v>0</v>
      </c>
      <c r="W21" s="163"/>
      <c r="X21" s="163"/>
      <c r="AG21" t="s">
        <v>116</v>
      </c>
    </row>
    <row r="22" spans="1:60" ht="22.5" outlineLevel="1" x14ac:dyDescent="0.2">
      <c r="A22" s="176">
        <v>6</v>
      </c>
      <c r="B22" s="177" t="s">
        <v>458</v>
      </c>
      <c r="C22" s="187" t="s">
        <v>459</v>
      </c>
      <c r="D22" s="178" t="s">
        <v>446</v>
      </c>
      <c r="E22" s="179">
        <v>1</v>
      </c>
      <c r="F22" s="180"/>
      <c r="G22" s="181">
        <f>ROUND(E22*F22,2)</f>
        <v>0</v>
      </c>
      <c r="H22" s="158"/>
      <c r="I22" s="157">
        <f>ROUND(E22*H22,2)</f>
        <v>0</v>
      </c>
      <c r="J22" s="158"/>
      <c r="K22" s="157">
        <f>ROUND(E22*J22,2)</f>
        <v>0</v>
      </c>
      <c r="L22" s="157">
        <v>15</v>
      </c>
      <c r="M22" s="157">
        <f>G22*(1+L22/100)</f>
        <v>0</v>
      </c>
      <c r="N22" s="157">
        <v>0</v>
      </c>
      <c r="O22" s="157">
        <f>ROUND(E22*N22,2)</f>
        <v>0</v>
      </c>
      <c r="P22" s="157">
        <v>0</v>
      </c>
      <c r="Q22" s="157">
        <f>ROUND(E22*P22,2)</f>
        <v>0</v>
      </c>
      <c r="R22" s="157"/>
      <c r="S22" s="157" t="s">
        <v>120</v>
      </c>
      <c r="T22" s="157" t="s">
        <v>139</v>
      </c>
      <c r="U22" s="157">
        <v>0</v>
      </c>
      <c r="V22" s="157">
        <f>ROUND(E22*U22,2)</f>
        <v>0</v>
      </c>
      <c r="W22" s="157"/>
      <c r="X22" s="157" t="s">
        <v>50</v>
      </c>
      <c r="Y22" s="147"/>
      <c r="Z22" s="147"/>
      <c r="AA22" s="147"/>
      <c r="AB22" s="147"/>
      <c r="AC22" s="147"/>
      <c r="AD22" s="147"/>
      <c r="AE22" s="147"/>
      <c r="AF22" s="147"/>
      <c r="AG22" s="147" t="s">
        <v>447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70">
        <v>7</v>
      </c>
      <c r="B23" s="171" t="s">
        <v>460</v>
      </c>
      <c r="C23" s="185" t="s">
        <v>461</v>
      </c>
      <c r="D23" s="172" t="s">
        <v>446</v>
      </c>
      <c r="E23" s="173">
        <v>1</v>
      </c>
      <c r="F23" s="174"/>
      <c r="G23" s="175">
        <f>ROUND(E23*F23,2)</f>
        <v>0</v>
      </c>
      <c r="H23" s="158"/>
      <c r="I23" s="157">
        <f>ROUND(E23*H23,2)</f>
        <v>0</v>
      </c>
      <c r="J23" s="158"/>
      <c r="K23" s="157">
        <f>ROUND(E23*J23,2)</f>
        <v>0</v>
      </c>
      <c r="L23" s="157">
        <v>15</v>
      </c>
      <c r="M23" s="157">
        <f>G23*(1+L23/100)</f>
        <v>0</v>
      </c>
      <c r="N23" s="157">
        <v>0</v>
      </c>
      <c r="O23" s="157">
        <f>ROUND(E23*N23,2)</f>
        <v>0</v>
      </c>
      <c r="P23" s="157">
        <v>0</v>
      </c>
      <c r="Q23" s="157">
        <f>ROUND(E23*P23,2)</f>
        <v>0</v>
      </c>
      <c r="R23" s="157"/>
      <c r="S23" s="157" t="s">
        <v>120</v>
      </c>
      <c r="T23" s="157" t="s">
        <v>139</v>
      </c>
      <c r="U23" s="157">
        <v>0</v>
      </c>
      <c r="V23" s="157">
        <f>ROUND(E23*U23,2)</f>
        <v>0</v>
      </c>
      <c r="W23" s="157"/>
      <c r="X23" s="157" t="s">
        <v>50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447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22.5" outlineLevel="1" x14ac:dyDescent="0.2">
      <c r="A24" s="154"/>
      <c r="B24" s="155"/>
      <c r="C24" s="261" t="s">
        <v>462</v>
      </c>
      <c r="D24" s="262"/>
      <c r="E24" s="262"/>
      <c r="F24" s="262"/>
      <c r="G24" s="262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7"/>
      <c r="Z24" s="147"/>
      <c r="AA24" s="147"/>
      <c r="AB24" s="147"/>
      <c r="AC24" s="147"/>
      <c r="AD24" s="147"/>
      <c r="AE24" s="147"/>
      <c r="AF24" s="147"/>
      <c r="AG24" s="147" t="s">
        <v>124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93" t="str">
        <f>C24</f>
        <v>Náklady na vyhotovení dokumentace skutečného provedení stavby a její předání objednateli v požadované formě a požadovaném počtu. Předpoklad: 3x výtisk paré + el. podoba (PDF i DWG).</v>
      </c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70">
        <v>8</v>
      </c>
      <c r="B25" s="171" t="s">
        <v>463</v>
      </c>
      <c r="C25" s="185" t="s">
        <v>464</v>
      </c>
      <c r="D25" s="172" t="s">
        <v>446</v>
      </c>
      <c r="E25" s="173">
        <v>1</v>
      </c>
      <c r="F25" s="174"/>
      <c r="G25" s="175">
        <f>ROUND(E25*F25,2)</f>
        <v>0</v>
      </c>
      <c r="H25" s="158"/>
      <c r="I25" s="157">
        <f>ROUND(E25*H25,2)</f>
        <v>0</v>
      </c>
      <c r="J25" s="158"/>
      <c r="K25" s="157">
        <f>ROUND(E25*J25,2)</f>
        <v>0</v>
      </c>
      <c r="L25" s="157">
        <v>15</v>
      </c>
      <c r="M25" s="157">
        <f>G25*(1+L25/100)</f>
        <v>0</v>
      </c>
      <c r="N25" s="157">
        <v>0</v>
      </c>
      <c r="O25" s="157">
        <f>ROUND(E25*N25,2)</f>
        <v>0</v>
      </c>
      <c r="P25" s="157">
        <v>0</v>
      </c>
      <c r="Q25" s="157">
        <f>ROUND(E25*P25,2)</f>
        <v>0</v>
      </c>
      <c r="R25" s="157"/>
      <c r="S25" s="157" t="s">
        <v>120</v>
      </c>
      <c r="T25" s="157" t="s">
        <v>139</v>
      </c>
      <c r="U25" s="157">
        <v>0</v>
      </c>
      <c r="V25" s="157">
        <f>ROUND(E25*U25,2)</f>
        <v>0</v>
      </c>
      <c r="W25" s="157"/>
      <c r="X25" s="157" t="s">
        <v>50</v>
      </c>
      <c r="Y25" s="147"/>
      <c r="Z25" s="147"/>
      <c r="AA25" s="147"/>
      <c r="AB25" s="147"/>
      <c r="AC25" s="147"/>
      <c r="AD25" s="147"/>
      <c r="AE25" s="147"/>
      <c r="AF25" s="147"/>
      <c r="AG25" s="147" t="s">
        <v>447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54"/>
      <c r="B26" s="155"/>
      <c r="C26" s="261" t="s">
        <v>465</v>
      </c>
      <c r="D26" s="262"/>
      <c r="E26" s="262"/>
      <c r="F26" s="262"/>
      <c r="G26" s="262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7"/>
      <c r="Z26" s="147"/>
      <c r="AA26" s="147"/>
      <c r="AB26" s="147"/>
      <c r="AC26" s="147"/>
      <c r="AD26" s="147"/>
      <c r="AE26" s="147"/>
      <c r="AF26" s="147"/>
      <c r="AG26" s="147" t="s">
        <v>124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x14ac:dyDescent="0.2">
      <c r="A27" s="3"/>
      <c r="B27" s="4"/>
      <c r="C27" s="190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E27">
        <v>15</v>
      </c>
      <c r="AF27">
        <v>21</v>
      </c>
      <c r="AG27" t="s">
        <v>102</v>
      </c>
    </row>
    <row r="28" spans="1:60" x14ac:dyDescent="0.2">
      <c r="A28" s="150"/>
      <c r="B28" s="151" t="s">
        <v>31</v>
      </c>
      <c r="C28" s="191"/>
      <c r="D28" s="152"/>
      <c r="E28" s="153"/>
      <c r="F28" s="153"/>
      <c r="G28" s="183">
        <f>G8+G21</f>
        <v>0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AE28">
        <f>SUMIF(L7:L26,AE27,G7:G26)</f>
        <v>0</v>
      </c>
      <c r="AF28">
        <f>SUMIF(L7:L26,AF27,G7:G26)</f>
        <v>0</v>
      </c>
      <c r="AG28" t="s">
        <v>435</v>
      </c>
    </row>
    <row r="29" spans="1:60" x14ac:dyDescent="0.2">
      <c r="A29" s="3"/>
      <c r="B29" s="4"/>
      <c r="C29" s="190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3"/>
      <c r="B30" s="4"/>
      <c r="C30" s="190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257" t="s">
        <v>436</v>
      </c>
      <c r="B31" s="257"/>
      <c r="C31" s="258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A32" s="263"/>
      <c r="B32" s="264"/>
      <c r="C32" s="265"/>
      <c r="D32" s="264"/>
      <c r="E32" s="264"/>
      <c r="F32" s="264"/>
      <c r="G32" s="266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AG32" t="s">
        <v>437</v>
      </c>
    </row>
    <row r="33" spans="1:33" x14ac:dyDescent="0.2">
      <c r="A33" s="267"/>
      <c r="B33" s="268"/>
      <c r="C33" s="269"/>
      <c r="D33" s="268"/>
      <c r="E33" s="268"/>
      <c r="F33" s="268"/>
      <c r="G33" s="270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33" x14ac:dyDescent="0.2">
      <c r="A34" s="267"/>
      <c r="B34" s="268"/>
      <c r="C34" s="269"/>
      <c r="D34" s="268"/>
      <c r="E34" s="268"/>
      <c r="F34" s="268"/>
      <c r="G34" s="270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33" x14ac:dyDescent="0.2">
      <c r="A35" s="267"/>
      <c r="B35" s="268"/>
      <c r="C35" s="269"/>
      <c r="D35" s="268"/>
      <c r="E35" s="268"/>
      <c r="F35" s="268"/>
      <c r="G35" s="270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33" x14ac:dyDescent="0.2">
      <c r="A36" s="271"/>
      <c r="B36" s="272"/>
      <c r="C36" s="273"/>
      <c r="D36" s="272"/>
      <c r="E36" s="272"/>
      <c r="F36" s="272"/>
      <c r="G36" s="274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33" x14ac:dyDescent="0.2">
      <c r="A37" s="3"/>
      <c r="B37" s="4"/>
      <c r="C37" s="190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33" x14ac:dyDescent="0.2">
      <c r="C38" s="192"/>
      <c r="D38" s="10"/>
      <c r="AG38" t="s">
        <v>438</v>
      </c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2">
    <mergeCell ref="A32:G36"/>
    <mergeCell ref="C14:G14"/>
    <mergeCell ref="C16:G16"/>
    <mergeCell ref="C18:G18"/>
    <mergeCell ref="C20:G20"/>
    <mergeCell ref="C24:G24"/>
    <mergeCell ref="C26:G26"/>
    <mergeCell ref="A1:G1"/>
    <mergeCell ref="C2:G2"/>
    <mergeCell ref="C3:G3"/>
    <mergeCell ref="C4:G4"/>
    <mergeCell ref="A31:C3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02 01 Pol</vt:lpstr>
      <vt:lpstr>02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01 Pol'!Názvy_tisku</vt:lpstr>
      <vt:lpstr>'02 02 Pol'!Názvy_tisku</vt:lpstr>
      <vt:lpstr>oadresa</vt:lpstr>
      <vt:lpstr>Stavba!Objednatel</vt:lpstr>
      <vt:lpstr>Stavba!Objekt</vt:lpstr>
      <vt:lpstr>'02 01 Pol'!Oblast_tisku</vt:lpstr>
      <vt:lpstr>'02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Martin</cp:lastModifiedBy>
  <cp:lastPrinted>2019-03-19T12:27:02Z</cp:lastPrinted>
  <dcterms:created xsi:type="dcterms:W3CDTF">2009-04-08T07:15:50Z</dcterms:created>
  <dcterms:modified xsi:type="dcterms:W3CDTF">2021-03-23T10:58:02Z</dcterms:modified>
</cp:coreProperties>
</file>