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131"/>
  <workbookPr filterPrivacy="1"/>
  <bookViews>
    <workbookView xWindow="65416" yWindow="65416" windowWidth="29040" windowHeight="15840" tabRatio="829" activeTab="0"/>
  </bookViews>
  <sheets>
    <sheet name="Souhrnný list" sheetId="7" r:id="rId1"/>
    <sheet name="ZŠ Hraničářů - Hřiště 28x23 m" sheetId="1" r:id="rId2"/>
    <sheet name="ZŠ Hraničářů - Hřiště 36x18 m" sheetId="2" r:id="rId3"/>
    <sheet name="ZŠ Hraničářů - Hřiště 28x16 m" sheetId="3" r:id="rId4"/>
    <sheet name="ZŠ Hraničářů - dráha - retoping" sheetId="4" r:id="rId5"/>
    <sheet name="ZŠ Hraničářů - výsadba" sheetId="5" r:id="rId6"/>
    <sheet name="ZŠ Valtická - hřiště 22_12m" sheetId="6" r:id="rId7"/>
    <sheet name="ZŠ Valtická - výsadba" sheetId="8" r:id="rId8"/>
  </sheets>
  <definedNames>
    <definedName name="CenaCelkem">'Souhrnný list'!$F$7</definedName>
  </definedNames>
  <calcPr calcId="191029"/>
  <extLst/>
</workbook>
</file>

<file path=xl/sharedStrings.xml><?xml version="1.0" encoding="utf-8"?>
<sst xmlns="http://schemas.openxmlformats.org/spreadsheetml/2006/main" count="455" uniqueCount="142">
  <si>
    <t>Položkový rozpočet</t>
  </si>
  <si>
    <t>S:</t>
  </si>
  <si>
    <t>630-2020</t>
  </si>
  <si>
    <t>Modernizace víceúčelových hřišť – ZŠ Hraničářů a ZŠ Valtická v Mikulově</t>
  </si>
  <si>
    <t>O:</t>
  </si>
  <si>
    <t>01</t>
  </si>
  <si>
    <t>ZŠ Hraničářů - Hřiště 28x23 m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</si>
  <si>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</si>
  <si>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</si>
  <si>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</si>
  <si>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</si>
  <si>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</si>
  <si>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</si>
  <si>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</si>
  <si>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</si>
  <si>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Díl:</t>
  </si>
  <si>
    <t>991</t>
  </si>
  <si>
    <t>Sportovní povrchy</t>
  </si>
  <si>
    <t>589181311R00</t>
  </si>
  <si>
    <t>Kryt sport.ploch,povrch PP dlaždice 33/33cm tl. 10,5mm</t>
  </si>
  <si>
    <t>m2</t>
  </si>
  <si>
    <t>589181911R00</t>
  </si>
  <si>
    <t>Lajnování sport.ploch ,š.5cm</t>
  </si>
  <si>
    <t>m</t>
  </si>
  <si>
    <t>tilmat</t>
  </si>
  <si>
    <t>Podkladní folie pod sportovní povrch</t>
  </si>
  <si>
    <t>D</t>
  </si>
  <si>
    <t>Regenerace ( vyčištění) umělého trávníku „mokrou cestou“</t>
  </si>
  <si>
    <t>kpl</t>
  </si>
  <si>
    <t>VN</t>
  </si>
  <si>
    <t>Vedlejší náklady</t>
  </si>
  <si>
    <t>005121010R</t>
  </si>
  <si>
    <t>Vybudování přístupu na staveniště</t>
  </si>
  <si>
    <t>Soubor</t>
  </si>
  <si>
    <t>005122020R</t>
  </si>
  <si>
    <t>Ztížené podmínky přístupu na staveniště</t>
  </si>
  <si>
    <t>005124010R</t>
  </si>
  <si>
    <t>Koordinační činnost</t>
  </si>
  <si>
    <t xml:space="preserve">Položkový rozpočet </t>
  </si>
  <si>
    <t>02</t>
  </si>
  <si>
    <t>ZŠ Hraničářů - Hřiště 36x18 m</t>
  </si>
  <si>
    <t>1</t>
  </si>
  <si>
    <t>Zemní práce</t>
  </si>
  <si>
    <t>113107607R00</t>
  </si>
  <si>
    <t>Odstranění podkladu nad 50 m2,kam.drcené tl.7 cm</t>
  </si>
  <si>
    <t>171201201R00</t>
  </si>
  <si>
    <t>Uložení sypaniny na skl.-sypanina na výšku přes 2m</t>
  </si>
  <si>
    <t>m3</t>
  </si>
  <si>
    <t>181101102R00</t>
  </si>
  <si>
    <t>Úprava pláně v zářezech v hor. 1-4, se zhutněním</t>
  </si>
  <si>
    <t>5</t>
  </si>
  <si>
    <t>Komunikace</t>
  </si>
  <si>
    <t>564801112R00</t>
  </si>
  <si>
    <t>Podklad z kam. drceného fr. 4-8 mm po zhutnění tloušťky 4 cm</t>
  </si>
  <si>
    <t>564801111R00</t>
  </si>
  <si>
    <t>Podklad z kam. drceného tr. 0-4 mm po zhutnění tloušťky 3 cm</t>
  </si>
  <si>
    <t>96</t>
  </si>
  <si>
    <t>Bourání konstrukcí</t>
  </si>
  <si>
    <t>979087212R00</t>
  </si>
  <si>
    <t>Nakládání suti na dopravní prostředky</t>
  </si>
  <si>
    <t>t</t>
  </si>
  <si>
    <t>979081111R00</t>
  </si>
  <si>
    <t>Odvoz suti a vybour. hmot na skládku do 1 km</t>
  </si>
  <si>
    <t>979081121R00</t>
  </si>
  <si>
    <t>Příplatek k odvozu za každý další 1 km</t>
  </si>
  <si>
    <t>979990001R00</t>
  </si>
  <si>
    <t>Poplatek za skládku stavební suti</t>
  </si>
  <si>
    <t>99</t>
  </si>
  <si>
    <t>Staveništní přesun hmot</t>
  </si>
  <si>
    <t>998222011R00</t>
  </si>
  <si>
    <t>Přesun hmot, pozemní komunikace, kryt z kameniva</t>
  </si>
  <si>
    <t>Kryt sport.ploch,um.trávník,tenis, v.15mm</t>
  </si>
  <si>
    <t>Lajnování sport.ploch vlepením,umělý trávník,š.5cm</t>
  </si>
  <si>
    <t>D-UT</t>
  </si>
  <si>
    <t>Demontáž sportovního povrchu umělá tráva</t>
  </si>
  <si>
    <t>Nakládka a přeprava demontovaného povrchu</t>
  </si>
  <si>
    <t>SSP</t>
  </si>
  <si>
    <t>Likvidace povrchu umělá tráva - skládka</t>
  </si>
  <si>
    <t>Vybudování zařízení staveniště</t>
  </si>
  <si>
    <t>Přeprava stavebních kapacit</t>
  </si>
  <si>
    <t>03</t>
  </si>
  <si>
    <t>ZŠ Hraničářů - Hřiště 28x16 m</t>
  </si>
  <si>
    <t>Kryt sport.ploch,um.trávník,tenis,v. 15mm</t>
  </si>
  <si>
    <t>04</t>
  </si>
  <si>
    <t>ZŠ Hraničářů - dráha - retoping</t>
  </si>
  <si>
    <t>Příprava podkladu – odstranění hrubých nečistot</t>
  </si>
  <si>
    <t>Plošné vyčištění sportoviště tlakem vody  ( min.  280 bar), odstranění  nečistot a mechu</t>
  </si>
  <si>
    <t>Celoplošný zpevňující  dvouvrstvý  penetrační  postřik PUR pojivem s EPDM  granulátem  pro dosažení  delší životnosti  EPDM povrchu  a obnovu vlastností a  barvy</t>
  </si>
  <si>
    <t>Strojní lajnování povrchu PUR barvou  s UV stabilizací , barva bílá , lajna 5 cm</t>
  </si>
  <si>
    <t>bm</t>
  </si>
  <si>
    <t>Provedení  plošného postřiku  proti mechu  speciálním přípravkem  na sportoviště s obsahem ( 100g/kg kvarterní amoniové sloučeniny, alkyl ( C12-C16) benzyl........</t>
  </si>
  <si>
    <t>05</t>
  </si>
  <si>
    <t>ZŠ Hraničářů - doplnění živých plotů a klidová zóna</t>
  </si>
  <si>
    <t>183101214R00</t>
  </si>
  <si>
    <t>Hloub. jamek s výměnou 50% půdy do 0,125 m3 1:5</t>
  </si>
  <si>
    <t>kus</t>
  </si>
  <si>
    <t>zahr 1</t>
  </si>
  <si>
    <t>Zlatice prostřední , v. 60-80 cm, s balem</t>
  </si>
  <si>
    <t>ZAHR 2</t>
  </si>
  <si>
    <t>184102116R00</t>
  </si>
  <si>
    <t>Výsadba dřevin s balem D do 80 cm, v rovině</t>
  </si>
  <si>
    <t>184921093R00</t>
  </si>
  <si>
    <t>Mulčování rostlin tl. do 0,1 m rovina</t>
  </si>
  <si>
    <t>10391100R</t>
  </si>
  <si>
    <t>Kůra mulčovací</t>
  </si>
  <si>
    <t>25191155R</t>
  </si>
  <si>
    <t>Hnojivo tabletové 6 ks/strom</t>
  </si>
  <si>
    <t>ks</t>
  </si>
  <si>
    <t>184816112R00</t>
  </si>
  <si>
    <t>Hnojení tabletovým hnojivem, 6ks/strom, jednoltivě k rostlinám</t>
  </si>
  <si>
    <t>184202112R00</t>
  </si>
  <si>
    <t>Ukotvení dřeviny kůly D do 10 cm, dl. do 3 m</t>
  </si>
  <si>
    <t>608500161R</t>
  </si>
  <si>
    <t>Kůly k ukotvení, kůl frézovaný s fazetou a špicí, průměr 7 cm, délka 3m, 3ks/strom)</t>
  </si>
  <si>
    <t>608500302R</t>
  </si>
  <si>
    <t>Příčky frézovaná půlkulatina, průměr 7 cm, délka 60 cm, 3 ks/keř)</t>
  </si>
  <si>
    <t>Mobiliář</t>
  </si>
  <si>
    <t>009</t>
  </si>
  <si>
    <t>D+M Lavičky</t>
  </si>
  <si>
    <t>06</t>
  </si>
  <si>
    <t>ZŠ Valtická - hřiště 22/12m</t>
  </si>
  <si>
    <t>02651279R</t>
  </si>
  <si>
    <t>Habr - Carpinus betulus  v. 60-80 cm</t>
  </si>
  <si>
    <t>Příčky frézovaná půlkulatina, průměr 7 cm, délka 60 cm, 3 ks/strom)</t>
  </si>
  <si>
    <t>Rční úprava nerovností podloží</t>
  </si>
  <si>
    <t>Cena celkem bez DPH</t>
  </si>
  <si>
    <t>DPH 21 %</t>
  </si>
  <si>
    <t>Cena celkem s DPH</t>
  </si>
  <si>
    <t>Rekapitulace dílů</t>
  </si>
  <si>
    <t>Název</t>
  </si>
  <si>
    <t>Cena celkem vč. 21% DPH</t>
  </si>
  <si>
    <t>Město Mikulov</t>
  </si>
  <si>
    <t>ZŠ Valtická - hřiště 22/12m - výsadba zeleně</t>
  </si>
  <si>
    <t>Celkem za projekt ZŠ Hraničářů</t>
  </si>
  <si>
    <t xml:space="preserve">Celkem za projekt ZŠ Valtická </t>
  </si>
  <si>
    <r>
      <t xml:space="preserve">ZŠ Hraničářů - doplnění živých plotů a klidová zóna - </t>
    </r>
    <r>
      <rPr>
        <b/>
        <sz val="11"/>
        <color rgb="FFFF0000"/>
        <rFont val="Arial CE"/>
        <family val="2"/>
      </rPr>
      <t>nezpůsobilé výdaje</t>
    </r>
  </si>
  <si>
    <r>
      <t xml:space="preserve">ZŠ Valtická - hřiště 22/12m - výsadba zeleně- </t>
    </r>
    <r>
      <rPr>
        <b/>
        <sz val="11"/>
        <color rgb="FFFF0000"/>
        <rFont val="Arial CE"/>
        <family val="2"/>
      </rPr>
      <t>nezpůsobilé výdaje</t>
    </r>
  </si>
  <si>
    <t>Soupis stavebních prací, dodávek a služeb s výkazem výměr</t>
  </si>
  <si>
    <t>Datum:</t>
  </si>
  <si>
    <t>……………………………………..</t>
  </si>
  <si>
    <t>Jméno a podpis osoby, oprávněné zastupovat uchazeče</t>
  </si>
  <si>
    <t>Zakázka: Modernizace víceúčelových hřišť – ZŠ Hraničářů a ZŠ Valtická v Mikulově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</si>
</sst>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0"/>
    <numFmt numFmtId="165" formatCode="#,##0\ &quot;Kč&quot;"/>
    <numFmt numFmtId="166" formatCode="#,##0.00\ &quot;Kč&quot;"/>
  </numFmts>
  <fonts count="13">
    <font>
      <sz val="11"/>
      <color theme="1"/>
      <name val="Tw Cen MT"/>
      <family val="2"/>
      <scheme val="minor"/>
    </font>
    <font>
      <sz val="10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14"/>
      <color theme="1"/>
      <name val="Tw Cen MT"/>
      <family val="2"/>
      <scheme val="minor"/>
    </font>
    <font>
      <b/>
      <sz val="11"/>
      <name val="Arial CE"/>
      <family val="2"/>
    </font>
    <font>
      <b/>
      <sz val="18"/>
      <name val="Arial CE"/>
      <family val="2"/>
    </font>
    <font>
      <sz val="18"/>
      <color theme="1"/>
      <name val="Tw Cen MT"/>
      <family val="2"/>
      <scheme val="minor"/>
    </font>
    <font>
      <b/>
      <sz val="11"/>
      <color rgb="FFFF0000"/>
      <name val="Arial CE"/>
      <family val="2"/>
    </font>
    <font>
      <b/>
      <sz val="14"/>
      <color theme="1"/>
      <name val="Tw Cen MT"/>
      <family val="2"/>
      <scheme val="minor"/>
    </font>
    <font>
      <b/>
      <u val="single"/>
      <sz val="14"/>
      <name val="Arial CE"/>
      <family val="2"/>
    </font>
  </fonts>
  <fills count="15">
    <fill>
      <patternFill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FF9"/>
        <bgColor indexed="64"/>
      </patternFill>
    </fill>
    <fill>
      <patternFill patternType="solid">
        <fgColor rgb="FF5DBAFF"/>
        <bgColor indexed="64"/>
      </patternFill>
    </fill>
    <fill>
      <patternFill patternType="solid">
        <fgColor rgb="FFE7EFF9"/>
        <bgColor indexed="64"/>
      </patternFill>
    </fill>
    <fill>
      <patternFill patternType="solid">
        <fgColor rgb="FF5DBAFF"/>
        <bgColor indexed="64"/>
      </patternFill>
    </fill>
    <fill>
      <patternFill patternType="solid">
        <fgColor theme="0" tint="-0.1499900072813034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rgb="FF808080"/>
      </right>
      <top style="thin"/>
      <bottom/>
    </border>
    <border>
      <left style="thin">
        <color rgb="FF808080"/>
      </left>
      <right style="thin">
        <color rgb="FF808080"/>
      </right>
      <top style="thin"/>
      <bottom/>
    </border>
    <border>
      <left style="thin">
        <color rgb="FF808080"/>
      </left>
      <right style="thin"/>
      <top style="thin"/>
      <bottom/>
    </border>
    <border>
      <left style="thin"/>
      <right style="thin">
        <color rgb="FF808080"/>
      </right>
      <top style="thin"/>
      <bottom style="thin"/>
    </border>
    <border>
      <left style="thin">
        <color rgb="FF808080"/>
      </left>
      <right style="thin">
        <color rgb="FF808080"/>
      </right>
      <top style="thin"/>
      <bottom style="thin"/>
    </border>
    <border>
      <left style="thin">
        <color rgb="FF808080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23"/>
      </right>
      <top style="thin"/>
      <bottom/>
    </border>
    <border>
      <left style="thin">
        <color indexed="23"/>
      </left>
      <right style="thin">
        <color indexed="23"/>
      </right>
      <top style="thin"/>
      <bottom/>
    </border>
    <border>
      <left style="thin">
        <color indexed="23"/>
      </left>
      <right style="thin"/>
      <top style="thin"/>
      <bottom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/>
      <right/>
      <top/>
      <bottom/>
    </border>
    <border>
      <left/>
      <right style="medium"/>
      <top/>
      <bottom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/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medium"/>
      <top style="medium">
        <color indexed="8"/>
      </top>
      <bottom style="medium">
        <color indexed="8"/>
      </bottom>
    </border>
    <border>
      <left/>
      <right style="medium"/>
      <top/>
      <bottom style="medium"/>
    </border>
    <border>
      <left/>
      <right style="medium"/>
      <top/>
      <bottom style="medium">
        <color indexed="8"/>
      </bottom>
    </border>
    <border>
      <left/>
      <right style="thin">
        <color indexed="8"/>
      </right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>
        <color indexed="8"/>
      </right>
      <top style="medium"/>
      <bottom style="thin"/>
    </border>
    <border>
      <left style="medium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2">
    <xf numFmtId="0" fontId="0" fillId="0" borderId="0" xfId="0"/>
    <xf numFmtId="0" fontId="0" fillId="0" borderId="1" xfId="0" applyFont="1" applyBorder="1" applyAlignment="1">
      <alignment vertical="center"/>
    </xf>
    <xf numFmtId="49" fontId="0" fillId="0" borderId="2" xfId="0" applyNumberFormat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49" fontId="0" fillId="2" borderId="2" xfId="0" applyNumberFormat="1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3" borderId="1" xfId="0" applyFont="1" applyFill="1" applyBorder="1"/>
    <xf numFmtId="49" fontId="0" fillId="3" borderId="1" xfId="0" applyNumberFormat="1" applyFont="1" applyFill="1" applyBorder="1"/>
    <xf numFmtId="0" fontId="0" fillId="3" borderId="1" xfId="0" applyFont="1" applyFill="1" applyBorder="1" applyAlignment="1">
      <alignment horizontal="center"/>
    </xf>
    <xf numFmtId="0" fontId="0" fillId="3" borderId="3" xfId="0" applyFont="1" applyFill="1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3" fillId="2" borderId="4" xfId="0" applyFont="1" applyFill="1" applyBorder="1" applyAlignment="1">
      <alignment vertical="top"/>
    </xf>
    <xf numFmtId="49" fontId="3" fillId="2" borderId="5" xfId="0" applyNumberFormat="1" applyFont="1" applyFill="1" applyBorder="1" applyAlignment="1">
      <alignment vertical="top"/>
    </xf>
    <xf numFmtId="49" fontId="3" fillId="2" borderId="5" xfId="0" applyNumberFormat="1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shrinkToFit="1"/>
    </xf>
    <xf numFmtId="164" fontId="3" fillId="2" borderId="5" xfId="0" applyNumberFormat="1" applyFont="1" applyFill="1" applyBorder="1" applyAlignment="1">
      <alignment vertical="top" shrinkToFit="1"/>
    </xf>
    <xf numFmtId="4" fontId="3" fillId="2" borderId="5" xfId="0" applyNumberFormat="1" applyFont="1" applyFill="1" applyBorder="1" applyAlignment="1">
      <alignment vertical="top" shrinkToFit="1"/>
    </xf>
    <xf numFmtId="4" fontId="3" fillId="2" borderId="6" xfId="0" applyNumberFormat="1" applyFont="1" applyFill="1" applyBorder="1" applyAlignment="1">
      <alignment vertical="top" shrinkToFit="1"/>
    </xf>
    <xf numFmtId="0" fontId="4" fillId="0" borderId="7" xfId="0" applyFont="1" applyBorder="1" applyAlignment="1">
      <alignment vertical="top"/>
    </xf>
    <xf numFmtId="49" fontId="4" fillId="0" borderId="8" xfId="0" applyNumberFormat="1" applyFont="1" applyBorder="1" applyAlignment="1">
      <alignment vertical="top"/>
    </xf>
    <xf numFmtId="49" fontId="4" fillId="0" borderId="8" xfId="0" applyNumberFormat="1" applyFont="1" applyFill="1" applyBorder="1" applyAlignment="1">
      <alignment horizontal="left" vertical="top" wrapText="1"/>
    </xf>
    <xf numFmtId="0" fontId="4" fillId="0" borderId="8" xfId="0" applyFont="1" applyBorder="1" applyAlignment="1">
      <alignment horizontal="center" vertical="top" shrinkToFit="1"/>
    </xf>
    <xf numFmtId="164" fontId="4" fillId="0" borderId="8" xfId="0" applyNumberFormat="1" applyFont="1" applyBorder="1" applyAlignment="1">
      <alignment vertical="top" shrinkToFit="1"/>
    </xf>
    <xf numFmtId="4" fontId="4" fillId="4" borderId="8" xfId="0" applyNumberFormat="1" applyFont="1" applyFill="1" applyBorder="1" applyAlignment="1" applyProtection="1">
      <alignment vertical="top" shrinkToFit="1"/>
      <protection locked="0"/>
    </xf>
    <xf numFmtId="4" fontId="4" fillId="0" borderId="9" xfId="0" applyNumberFormat="1" applyFont="1" applyBorder="1" applyAlignment="1">
      <alignment vertical="top" shrinkToFit="1"/>
    </xf>
    <xf numFmtId="49" fontId="4" fillId="0" borderId="8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vertical="top"/>
    </xf>
    <xf numFmtId="49" fontId="4" fillId="0" borderId="11" xfId="0" applyNumberFormat="1" applyFont="1" applyBorder="1" applyAlignment="1">
      <alignment vertical="top"/>
    </xf>
    <xf numFmtId="49" fontId="4" fillId="0" borderId="11" xfId="0" applyNumberFormat="1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shrinkToFit="1"/>
    </xf>
    <xf numFmtId="164" fontId="4" fillId="0" borderId="11" xfId="0" applyNumberFormat="1" applyFont="1" applyBorder="1" applyAlignment="1">
      <alignment vertical="top" shrinkToFit="1"/>
    </xf>
    <xf numFmtId="4" fontId="4" fillId="4" borderId="11" xfId="0" applyNumberFormat="1" applyFont="1" applyFill="1" applyBorder="1" applyAlignment="1" applyProtection="1">
      <alignment vertical="top" shrinkToFit="1"/>
      <protection locked="0"/>
    </xf>
    <xf numFmtId="4" fontId="4" fillId="0" borderId="12" xfId="0" applyNumberFormat="1" applyFont="1" applyBorder="1" applyAlignment="1">
      <alignment vertical="top" shrinkToFit="1"/>
    </xf>
    <xf numFmtId="49" fontId="0" fillId="0" borderId="0" xfId="0" applyNumberFormat="1" applyAlignment="1">
      <alignment horizontal="left" vertical="top" wrapText="1"/>
    </xf>
    <xf numFmtId="0" fontId="3" fillId="2" borderId="3" xfId="0" applyFont="1" applyFill="1" applyBorder="1" applyAlignment="1">
      <alignment vertical="top"/>
    </xf>
    <xf numFmtId="49" fontId="3" fillId="2" borderId="2" xfId="0" applyNumberFormat="1" applyFont="1" applyFill="1" applyBorder="1" applyAlignment="1">
      <alignment vertical="top"/>
    </xf>
    <xf numFmtId="49" fontId="3" fillId="2" borderId="2" xfId="0" applyNumberFormat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top"/>
    </xf>
    <xf numFmtId="4" fontId="3" fillId="2" borderId="13" xfId="0" applyNumberFormat="1" applyFont="1" applyFill="1" applyBorder="1" applyAlignment="1">
      <alignment vertical="top"/>
    </xf>
    <xf numFmtId="49" fontId="0" fillId="0" borderId="2" xfId="0" applyNumberFormat="1" applyBorder="1" applyAlignment="1">
      <alignment vertical="center"/>
    </xf>
    <xf numFmtId="0" fontId="0" fillId="5" borderId="1" xfId="0" applyFont="1" applyFill="1" applyBorder="1" applyAlignment="1">
      <alignment vertical="center"/>
    </xf>
    <xf numFmtId="49" fontId="0" fillId="5" borderId="2" xfId="0" applyNumberFormat="1" applyFill="1" applyBorder="1" applyAlignment="1">
      <alignment vertical="center"/>
    </xf>
    <xf numFmtId="49" fontId="0" fillId="0" borderId="0" xfId="0" applyNumberFormat="1"/>
    <xf numFmtId="0" fontId="0" fillId="0" borderId="0" xfId="0" applyAlignment="1">
      <alignment horizontal="center"/>
    </xf>
    <xf numFmtId="0" fontId="0" fillId="6" borderId="1" xfId="0" applyFill="1" applyBorder="1"/>
    <xf numFmtId="49" fontId="0" fillId="6" borderId="1" xfId="0" applyNumberFormat="1" applyFill="1" applyBorder="1"/>
    <xf numFmtId="0" fontId="0" fillId="6" borderId="1" xfId="0" applyFill="1" applyBorder="1" applyAlignment="1">
      <alignment horizontal="center"/>
    </xf>
    <xf numFmtId="0" fontId="0" fillId="6" borderId="3" xfId="0" applyFill="1" applyBorder="1"/>
    <xf numFmtId="0" fontId="3" fillId="5" borderId="4" xfId="0" applyFont="1" applyFill="1" applyBorder="1" applyAlignment="1">
      <alignment vertical="top"/>
    </xf>
    <xf numFmtId="49" fontId="3" fillId="5" borderId="5" xfId="0" applyNumberFormat="1" applyFont="1" applyFill="1" applyBorder="1" applyAlignment="1">
      <alignment vertical="top"/>
    </xf>
    <xf numFmtId="49" fontId="3" fillId="5" borderId="5" xfId="0" applyNumberFormat="1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center" vertical="top" shrinkToFit="1"/>
    </xf>
    <xf numFmtId="164" fontId="3" fillId="5" borderId="5" xfId="0" applyNumberFormat="1" applyFont="1" applyFill="1" applyBorder="1" applyAlignment="1">
      <alignment vertical="top" shrinkToFit="1"/>
    </xf>
    <xf numFmtId="4" fontId="3" fillId="5" borderId="5" xfId="0" applyNumberFormat="1" applyFont="1" applyFill="1" applyBorder="1" applyAlignment="1">
      <alignment vertical="top" shrinkToFit="1"/>
    </xf>
    <xf numFmtId="4" fontId="3" fillId="5" borderId="6" xfId="0" applyNumberFormat="1" applyFont="1" applyFill="1" applyBorder="1" applyAlignment="1">
      <alignment vertical="top" shrinkToFit="1"/>
    </xf>
    <xf numFmtId="0" fontId="4" fillId="0" borderId="14" xfId="0" applyFont="1" applyBorder="1" applyAlignment="1">
      <alignment vertical="top"/>
    </xf>
    <xf numFmtId="49" fontId="4" fillId="0" borderId="15" xfId="0" applyNumberFormat="1" applyFont="1" applyBorder="1" applyAlignment="1">
      <alignment vertical="top"/>
    </xf>
    <xf numFmtId="49" fontId="4" fillId="0" borderId="15" xfId="0" applyNumberFormat="1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 shrinkToFit="1"/>
    </xf>
    <xf numFmtId="164" fontId="4" fillId="0" borderId="15" xfId="0" applyNumberFormat="1" applyFont="1" applyBorder="1" applyAlignment="1">
      <alignment vertical="top" shrinkToFit="1"/>
    </xf>
    <xf numFmtId="4" fontId="4" fillId="7" borderId="15" xfId="0" applyNumberFormat="1" applyFont="1" applyFill="1" applyBorder="1" applyAlignment="1" applyProtection="1">
      <alignment vertical="top" shrinkToFit="1"/>
      <protection locked="0"/>
    </xf>
    <xf numFmtId="4" fontId="4" fillId="0" borderId="16" xfId="0" applyNumberFormat="1" applyFont="1" applyBorder="1" applyAlignment="1">
      <alignment vertical="top" shrinkToFit="1"/>
    </xf>
    <xf numFmtId="0" fontId="3" fillId="5" borderId="4" xfId="0" applyFont="1" applyFill="1" applyBorder="1" applyAlignment="1">
      <alignment vertical="top"/>
    </xf>
    <xf numFmtId="0" fontId="4" fillId="0" borderId="17" xfId="0" applyFont="1" applyBorder="1" applyAlignment="1">
      <alignment vertical="top"/>
    </xf>
    <xf numFmtId="49" fontId="4" fillId="0" borderId="18" xfId="0" applyNumberFormat="1" applyFont="1" applyBorder="1" applyAlignment="1">
      <alignment vertical="top"/>
    </xf>
    <xf numFmtId="49" fontId="4" fillId="0" borderId="18" xfId="0" applyNumberFormat="1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top" shrinkToFit="1"/>
    </xf>
    <xf numFmtId="164" fontId="4" fillId="0" borderId="18" xfId="0" applyNumberFormat="1" applyFont="1" applyBorder="1" applyAlignment="1">
      <alignment vertical="top" shrinkToFit="1"/>
    </xf>
    <xf numFmtId="4" fontId="4" fillId="7" borderId="18" xfId="0" applyNumberFormat="1" applyFont="1" applyFill="1" applyBorder="1" applyAlignment="1" applyProtection="1">
      <alignment vertical="top" shrinkToFit="1"/>
      <protection locked="0"/>
    </xf>
    <xf numFmtId="4" fontId="4" fillId="0" borderId="19" xfId="0" applyNumberFormat="1" applyFont="1" applyBorder="1" applyAlignment="1">
      <alignment vertical="top" shrinkToFit="1"/>
    </xf>
    <xf numFmtId="0" fontId="3" fillId="5" borderId="3" xfId="0" applyFont="1" applyFill="1" applyBorder="1" applyAlignment="1">
      <alignment vertical="top"/>
    </xf>
    <xf numFmtId="49" fontId="3" fillId="5" borderId="2" xfId="0" applyNumberFormat="1" applyFont="1" applyFill="1" applyBorder="1" applyAlignment="1">
      <alignment vertical="top"/>
    </xf>
    <xf numFmtId="49" fontId="3" fillId="5" borderId="2" xfId="0" applyNumberFormat="1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center" vertical="top"/>
    </xf>
    <xf numFmtId="0" fontId="3" fillId="5" borderId="2" xfId="0" applyFont="1" applyFill="1" applyBorder="1" applyAlignment="1">
      <alignment vertical="top"/>
    </xf>
    <xf numFmtId="4" fontId="3" fillId="5" borderId="13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0" fillId="0" borderId="1" xfId="0" applyFont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3" borderId="1" xfId="0" applyFont="1" applyFill="1" applyBorder="1"/>
    <xf numFmtId="49" fontId="0" fillId="3" borderId="1" xfId="0" applyNumberFormat="1" applyFont="1" applyFill="1" applyBorder="1"/>
    <xf numFmtId="0" fontId="0" fillId="3" borderId="1" xfId="0" applyFont="1" applyFill="1" applyBorder="1" applyAlignment="1">
      <alignment horizontal="center"/>
    </xf>
    <xf numFmtId="0" fontId="0" fillId="3" borderId="3" xfId="0" applyFont="1" applyFill="1" applyBorder="1"/>
    <xf numFmtId="0" fontId="4" fillId="0" borderId="7" xfId="0" applyFont="1" applyBorder="1" applyAlignment="1">
      <alignment vertical="top"/>
    </xf>
    <xf numFmtId="0" fontId="3" fillId="2" borderId="3" xfId="0" applyFont="1" applyFill="1" applyBorder="1" applyAlignment="1">
      <alignment vertical="top"/>
    </xf>
    <xf numFmtId="164" fontId="4" fillId="0" borderId="8" xfId="0" applyNumberFormat="1" applyFont="1" applyFill="1" applyBorder="1" applyAlignment="1">
      <alignment vertical="top" shrinkToFit="1"/>
    </xf>
    <xf numFmtId="0" fontId="5" fillId="8" borderId="20" xfId="0" applyFont="1" applyFill="1" applyBorder="1" applyAlignment="1">
      <alignment horizontal="left" vertical="center" indent="1"/>
    </xf>
    <xf numFmtId="0" fontId="5" fillId="8" borderId="21" xfId="0" applyFont="1" applyFill="1" applyBorder="1" applyAlignment="1">
      <alignment horizontal="left" vertical="center" wrapText="1"/>
    </xf>
    <xf numFmtId="0" fontId="6" fillId="8" borderId="21" xfId="0" applyFont="1" applyFill="1" applyBorder="1" applyAlignment="1">
      <alignment horizontal="left" vertical="center" wrapText="1"/>
    </xf>
    <xf numFmtId="0" fontId="5" fillId="8" borderId="22" xfId="0" applyFont="1" applyFill="1" applyBorder="1" applyAlignment="1">
      <alignment horizontal="left" vertical="center" indent="1"/>
    </xf>
    <xf numFmtId="0" fontId="5" fillId="8" borderId="23" xfId="0" applyFont="1" applyFill="1" applyBorder="1" applyAlignment="1">
      <alignment horizontal="left" vertical="center" wrapText="1"/>
    </xf>
    <xf numFmtId="0" fontId="6" fillId="8" borderId="23" xfId="0" applyFont="1" applyFill="1" applyBorder="1" applyAlignment="1">
      <alignment horizontal="left" vertical="center" wrapText="1"/>
    </xf>
    <xf numFmtId="0" fontId="6" fillId="8" borderId="23" xfId="0" applyFont="1" applyFill="1" applyBorder="1" applyAlignment="1">
      <alignment wrapText="1"/>
    </xf>
    <xf numFmtId="0" fontId="5" fillId="8" borderId="24" xfId="0" applyFont="1" applyFill="1" applyBorder="1" applyAlignment="1">
      <alignment horizontal="left" vertical="center" indent="1"/>
    </xf>
    <xf numFmtId="0" fontId="6" fillId="8" borderId="0" xfId="0" applyFont="1" applyFill="1" applyBorder="1" applyAlignment="1">
      <alignment wrapText="1"/>
    </xf>
    <xf numFmtId="165" fontId="5" fillId="8" borderId="0" xfId="0" applyNumberFormat="1" applyFont="1" applyFill="1" applyBorder="1" applyAlignment="1">
      <alignment horizontal="right" vertical="center"/>
    </xf>
    <xf numFmtId="165" fontId="5" fillId="8" borderId="25" xfId="0" applyNumberFormat="1" applyFont="1" applyFill="1" applyBorder="1" applyAlignment="1">
      <alignment horizontal="right" vertical="center"/>
    </xf>
    <xf numFmtId="0" fontId="5" fillId="9" borderId="24" xfId="0" applyFont="1" applyFill="1" applyBorder="1"/>
    <xf numFmtId="0" fontId="6" fillId="9" borderId="0" xfId="0" applyFont="1" applyFill="1" applyBorder="1" applyAlignment="1">
      <alignment wrapText="1"/>
    </xf>
    <xf numFmtId="0" fontId="6" fillId="9" borderId="0" xfId="0" applyFont="1" applyFill="1" applyBorder="1"/>
    <xf numFmtId="0" fontId="6" fillId="9" borderId="25" xfId="0" applyFont="1" applyFill="1" applyBorder="1"/>
    <xf numFmtId="166" fontId="7" fillId="9" borderId="26" xfId="0" applyNumberFormat="1" applyFont="1" applyFill="1" applyBorder="1" applyAlignment="1">
      <alignment vertical="center"/>
    </xf>
    <xf numFmtId="166" fontId="7" fillId="9" borderId="27" xfId="0" applyNumberFormat="1" applyFont="1" applyFill="1" applyBorder="1" applyAlignment="1">
      <alignment vertical="center"/>
    </xf>
    <xf numFmtId="0" fontId="7" fillId="10" borderId="28" xfId="0" applyFont="1" applyFill="1" applyBorder="1" applyAlignment="1">
      <alignment vertical="center" wrapText="1"/>
    </xf>
    <xf numFmtId="0" fontId="7" fillId="10" borderId="29" xfId="0" applyFont="1" applyFill="1" applyBorder="1" applyAlignment="1">
      <alignment vertical="center" wrapText="1"/>
    </xf>
    <xf numFmtId="0" fontId="7" fillId="10" borderId="29" xfId="0" applyFont="1" applyFill="1" applyBorder="1" applyAlignment="1">
      <alignment horizontal="center" vertical="center" wrapText="1"/>
    </xf>
    <xf numFmtId="0" fontId="7" fillId="10" borderId="30" xfId="0" applyFont="1" applyFill="1" applyBorder="1" applyAlignment="1">
      <alignment horizontal="center" vertical="center" wrapText="1"/>
    </xf>
    <xf numFmtId="0" fontId="7" fillId="10" borderId="3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top"/>
    </xf>
    <xf numFmtId="49" fontId="4" fillId="0" borderId="8" xfId="0" applyNumberFormat="1" applyFont="1" applyBorder="1" applyAlignment="1">
      <alignment vertical="top"/>
    </xf>
    <xf numFmtId="49" fontId="4" fillId="0" borderId="8" xfId="0" applyNumberFormat="1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top" shrinkToFit="1"/>
    </xf>
    <xf numFmtId="164" fontId="4" fillId="0" borderId="8" xfId="0" applyNumberFormat="1" applyFont="1" applyBorder="1" applyAlignment="1">
      <alignment vertical="top" shrinkToFit="1"/>
    </xf>
    <xf numFmtId="4" fontId="4" fillId="4" borderId="8" xfId="0" applyNumberFormat="1" applyFont="1" applyFill="1" applyBorder="1" applyAlignment="1" applyProtection="1">
      <alignment vertical="top" shrinkToFit="1"/>
      <protection locked="0"/>
    </xf>
    <xf numFmtId="4" fontId="4" fillId="0" borderId="9" xfId="0" applyNumberFormat="1" applyFont="1" applyBorder="1" applyAlignment="1">
      <alignment vertical="top" shrinkToFit="1"/>
    </xf>
    <xf numFmtId="0" fontId="4" fillId="0" borderId="10" xfId="0" applyFont="1" applyBorder="1" applyAlignment="1">
      <alignment vertical="top"/>
    </xf>
    <xf numFmtId="49" fontId="4" fillId="0" borderId="11" xfId="0" applyNumberFormat="1" applyFont="1" applyBorder="1" applyAlignment="1">
      <alignment vertical="top"/>
    </xf>
    <xf numFmtId="49" fontId="4" fillId="0" borderId="11" xfId="0" applyNumberFormat="1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shrinkToFit="1"/>
    </xf>
    <xf numFmtId="164" fontId="4" fillId="0" borderId="11" xfId="0" applyNumberFormat="1" applyFont="1" applyBorder="1" applyAlignment="1">
      <alignment vertical="top" shrinkToFit="1"/>
    </xf>
    <xf numFmtId="4" fontId="4" fillId="4" borderId="11" xfId="0" applyNumberFormat="1" applyFont="1" applyFill="1" applyBorder="1" applyAlignment="1" applyProtection="1">
      <alignment vertical="top" shrinkToFit="1"/>
      <protection locked="0"/>
    </xf>
    <xf numFmtId="166" fontId="7" fillId="9" borderId="32" xfId="0" applyNumberFormat="1" applyFont="1" applyFill="1" applyBorder="1" applyAlignment="1">
      <alignment vertical="center"/>
    </xf>
    <xf numFmtId="49" fontId="7" fillId="9" borderId="33" xfId="0" applyNumberFormat="1" applyFont="1" applyFill="1" applyBorder="1" applyAlignment="1">
      <alignment horizontal="left" vertical="center"/>
    </xf>
    <xf numFmtId="49" fontId="7" fillId="9" borderId="34" xfId="0" applyNumberFormat="1" applyFont="1" applyFill="1" applyBorder="1" applyAlignment="1">
      <alignment horizontal="left" vertical="center"/>
    </xf>
    <xf numFmtId="49" fontId="7" fillId="9" borderId="35" xfId="0" applyNumberFormat="1" applyFont="1" applyFill="1" applyBorder="1" applyAlignment="1">
      <alignment horizontal="left" vertical="center"/>
    </xf>
    <xf numFmtId="166" fontId="7" fillId="9" borderId="36" xfId="0" applyNumberFormat="1" applyFont="1" applyFill="1" applyBorder="1" applyAlignment="1">
      <alignment vertical="center"/>
    </xf>
    <xf numFmtId="166" fontId="7" fillId="9" borderId="37" xfId="0" applyNumberFormat="1" applyFont="1" applyFill="1" applyBorder="1" applyAlignment="1">
      <alignment vertical="center"/>
    </xf>
    <xf numFmtId="166" fontId="7" fillId="11" borderId="31" xfId="0" applyNumberFormat="1" applyFont="1" applyFill="1" applyBorder="1" applyAlignment="1">
      <alignment vertical="center"/>
    </xf>
    <xf numFmtId="0" fontId="9" fillId="8" borderId="38" xfId="0" applyFont="1" applyFill="1" applyBorder="1" applyAlignment="1">
      <alignment horizontal="left" vertical="center" indent="1"/>
    </xf>
    <xf numFmtId="0" fontId="9" fillId="8" borderId="39" xfId="0" applyFont="1" applyFill="1" applyBorder="1" applyAlignment="1">
      <alignment wrapText="1"/>
    </xf>
    <xf numFmtId="49" fontId="8" fillId="8" borderId="39" xfId="0" applyNumberFormat="1" applyFont="1" applyFill="1" applyBorder="1" applyAlignment="1">
      <alignment horizontal="left" vertical="center" wrapText="1"/>
    </xf>
    <xf numFmtId="49" fontId="7" fillId="12" borderId="28" xfId="0" applyNumberFormat="1" applyFont="1" applyFill="1" applyBorder="1" applyAlignment="1">
      <alignment horizontal="left" vertical="center"/>
    </xf>
    <xf numFmtId="49" fontId="7" fillId="12" borderId="29" xfId="0" applyNumberFormat="1" applyFont="1" applyFill="1" applyBorder="1" applyAlignment="1">
      <alignment horizontal="left" vertical="center"/>
    </xf>
    <xf numFmtId="166" fontId="7" fillId="12" borderId="40" xfId="0" applyNumberFormat="1" applyFont="1" applyFill="1" applyBorder="1" applyAlignment="1">
      <alignment vertical="center"/>
    </xf>
    <xf numFmtId="166" fontId="7" fillId="9" borderId="41" xfId="0" applyNumberFormat="1" applyFont="1" applyFill="1" applyBorder="1" applyAlignment="1">
      <alignment vertical="center"/>
    </xf>
    <xf numFmtId="166" fontId="7" fillId="9" borderId="42" xfId="0" applyNumberFormat="1" applyFont="1" applyFill="1" applyBorder="1" applyAlignment="1">
      <alignment vertical="center"/>
    </xf>
    <xf numFmtId="166" fontId="7" fillId="8" borderId="35" xfId="0" applyNumberFormat="1" applyFont="1" applyFill="1" applyBorder="1" applyAlignment="1">
      <alignment vertical="center"/>
    </xf>
    <xf numFmtId="166" fontId="7" fillId="12" borderId="29" xfId="0" applyNumberFormat="1" applyFont="1" applyFill="1" applyBorder="1" applyAlignment="1">
      <alignment vertical="center"/>
    </xf>
    <xf numFmtId="166" fontId="7" fillId="13" borderId="30" xfId="0" applyNumberFormat="1" applyFont="1" applyFill="1" applyBorder="1" applyAlignment="1">
      <alignment vertical="center"/>
    </xf>
    <xf numFmtId="4" fontId="4" fillId="0" borderId="12" xfId="0" applyNumberFormat="1" applyFont="1" applyBorder="1" applyAlignment="1">
      <alignment vertical="top" shrinkToFit="1"/>
    </xf>
    <xf numFmtId="0" fontId="11" fillId="8" borderId="24" xfId="0" applyFont="1" applyFill="1" applyBorder="1" applyAlignment="1">
      <alignment vertical="center"/>
    </xf>
    <xf numFmtId="166" fontId="7" fillId="9" borderId="43" xfId="0" applyNumberFormat="1" applyFont="1" applyFill="1" applyBorder="1" applyAlignment="1">
      <alignment vertical="center"/>
    </xf>
    <xf numFmtId="166" fontId="7" fillId="8" borderId="44" xfId="0" applyNumberFormat="1" applyFont="1" applyFill="1" applyBorder="1" applyAlignment="1">
      <alignment vertical="center"/>
    </xf>
    <xf numFmtId="166" fontId="5" fillId="8" borderId="23" xfId="0" applyNumberFormat="1" applyFont="1" applyFill="1" applyBorder="1" applyAlignment="1">
      <alignment horizontal="right" vertical="center"/>
    </xf>
    <xf numFmtId="166" fontId="5" fillId="8" borderId="45" xfId="0" applyNumberFormat="1" applyFont="1" applyFill="1" applyBorder="1" applyAlignment="1">
      <alignment horizontal="right" vertical="center"/>
    </xf>
    <xf numFmtId="49" fontId="8" fillId="8" borderId="39" xfId="0" applyNumberFormat="1" applyFont="1" applyFill="1" applyBorder="1" applyAlignment="1">
      <alignment horizontal="left" vertical="center" wrapText="1"/>
    </xf>
    <xf numFmtId="49" fontId="8" fillId="8" borderId="46" xfId="0" applyNumberFormat="1" applyFont="1" applyFill="1" applyBorder="1" applyAlignment="1">
      <alignment horizontal="left" vertical="center" wrapText="1"/>
    </xf>
    <xf numFmtId="166" fontId="5" fillId="8" borderId="21" xfId="0" applyNumberFormat="1" applyFont="1" applyFill="1" applyBorder="1" applyAlignment="1">
      <alignment horizontal="right" vertical="center"/>
    </xf>
    <xf numFmtId="166" fontId="5" fillId="8" borderId="47" xfId="0" applyNumberFormat="1" applyFont="1" applyFill="1" applyBorder="1" applyAlignment="1">
      <alignment horizontal="right" vertical="center"/>
    </xf>
    <xf numFmtId="49" fontId="7" fillId="11" borderId="28" xfId="0" applyNumberFormat="1" applyFont="1" applyFill="1" applyBorder="1" applyAlignment="1">
      <alignment horizontal="left" vertical="center" wrapText="1"/>
    </xf>
    <xf numFmtId="49" fontId="7" fillId="11" borderId="29" xfId="0" applyNumberFormat="1" applyFont="1" applyFill="1" applyBorder="1" applyAlignment="1">
      <alignment horizontal="left" vertical="center" wrapText="1"/>
    </xf>
    <xf numFmtId="49" fontId="7" fillId="11" borderId="48" xfId="0" applyNumberFormat="1" applyFont="1" applyFill="1" applyBorder="1" applyAlignment="1">
      <alignment horizontal="left" vertical="center" wrapText="1"/>
    </xf>
    <xf numFmtId="49" fontId="7" fillId="14" borderId="28" xfId="0" applyNumberFormat="1" applyFont="1" applyFill="1" applyBorder="1" applyAlignment="1">
      <alignment horizontal="center" vertical="center"/>
    </xf>
    <xf numFmtId="49" fontId="7" fillId="14" borderId="29" xfId="0" applyNumberFormat="1" applyFont="1" applyFill="1" applyBorder="1" applyAlignment="1">
      <alignment horizontal="center" vertical="center"/>
    </xf>
    <xf numFmtId="49" fontId="7" fillId="14" borderId="40" xfId="0" applyNumberFormat="1" applyFont="1" applyFill="1" applyBorder="1" applyAlignment="1">
      <alignment horizontal="center" vertical="center"/>
    </xf>
    <xf numFmtId="49" fontId="7" fillId="9" borderId="49" xfId="0" applyNumberFormat="1" applyFont="1" applyFill="1" applyBorder="1" applyAlignment="1">
      <alignment horizontal="left" vertical="center" wrapText="1"/>
    </xf>
    <xf numFmtId="49" fontId="7" fillId="9" borderId="50" xfId="0" applyNumberFormat="1" applyFont="1" applyFill="1" applyBorder="1" applyAlignment="1">
      <alignment horizontal="left" vertical="center" wrapText="1"/>
    </xf>
    <xf numFmtId="49" fontId="7" fillId="9" borderId="51" xfId="0" applyNumberFormat="1" applyFont="1" applyFill="1" applyBorder="1" applyAlignment="1">
      <alignment horizontal="left" vertical="center" wrapText="1"/>
    </xf>
    <xf numFmtId="0" fontId="8" fillId="9" borderId="52" xfId="0" applyFont="1" applyFill="1" applyBorder="1" applyAlignment="1">
      <alignment horizontal="center" vertical="center"/>
    </xf>
    <xf numFmtId="0" fontId="8" fillId="9" borderId="53" xfId="0" applyFont="1" applyFill="1" applyBorder="1" applyAlignment="1">
      <alignment horizontal="center" vertical="center"/>
    </xf>
    <xf numFmtId="0" fontId="8" fillId="9" borderId="54" xfId="0" applyFont="1" applyFill="1" applyBorder="1" applyAlignment="1">
      <alignment horizontal="center" vertical="center"/>
    </xf>
    <xf numFmtId="49" fontId="8" fillId="8" borderId="24" xfId="0" applyNumberFormat="1" applyFont="1" applyFill="1" applyBorder="1" applyAlignment="1">
      <alignment horizontal="center" vertical="center" wrapText="1"/>
    </xf>
    <xf numFmtId="49" fontId="8" fillId="8" borderId="0" xfId="0" applyNumberFormat="1" applyFont="1" applyFill="1" applyBorder="1" applyAlignment="1">
      <alignment horizontal="center" vertical="center" wrapText="1"/>
    </xf>
    <xf numFmtId="49" fontId="8" fillId="8" borderId="25" xfId="0" applyNumberFormat="1" applyFont="1" applyFill="1" applyBorder="1" applyAlignment="1">
      <alignment horizontal="center" vertical="center" wrapText="1"/>
    </xf>
    <xf numFmtId="0" fontId="5" fillId="8" borderId="24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5" fillId="8" borderId="25" xfId="0" applyFont="1" applyFill="1" applyBorder="1" applyAlignment="1">
      <alignment horizontal="center" vertical="center"/>
    </xf>
    <xf numFmtId="49" fontId="12" fillId="8" borderId="0" xfId="0" applyNumberFormat="1" applyFont="1" applyFill="1" applyBorder="1" applyAlignment="1">
      <alignment horizontal="center" vertical="center" wrapText="1"/>
    </xf>
    <xf numFmtId="49" fontId="12" fillId="8" borderId="25" xfId="0" applyNumberFormat="1" applyFont="1" applyFill="1" applyBorder="1" applyAlignment="1">
      <alignment horizontal="center" vertical="center" wrapText="1"/>
    </xf>
    <xf numFmtId="166" fontId="5" fillId="8" borderId="23" xfId="0" applyNumberFormat="1" applyFont="1" applyFill="1" applyBorder="1" applyAlignment="1">
      <alignment horizontal="right" vertical="center"/>
    </xf>
    <xf numFmtId="166" fontId="5" fillId="8" borderId="45" xfId="0" applyNumberFormat="1" applyFont="1" applyFill="1" applyBorder="1" applyAlignment="1">
      <alignment horizontal="right" vertical="center"/>
    </xf>
    <xf numFmtId="49" fontId="7" fillId="9" borderId="55" xfId="0" applyNumberFormat="1" applyFont="1" applyFill="1" applyBorder="1" applyAlignment="1">
      <alignment horizontal="left" vertical="center" wrapText="1"/>
    </xf>
    <xf numFmtId="49" fontId="7" fillId="9" borderId="56" xfId="0" applyNumberFormat="1" applyFont="1" applyFill="1" applyBorder="1" applyAlignment="1">
      <alignment horizontal="left" vertical="center" wrapText="1"/>
    </xf>
    <xf numFmtId="49" fontId="7" fillId="9" borderId="57" xfId="0" applyNumberFormat="1" applyFont="1" applyFill="1" applyBorder="1" applyAlignment="1">
      <alignment horizontal="left" vertical="center" wrapText="1"/>
    </xf>
    <xf numFmtId="49" fontId="7" fillId="9" borderId="58" xfId="0" applyNumberFormat="1" applyFont="1" applyFill="1" applyBorder="1" applyAlignment="1">
      <alignment horizontal="left" vertical="center" wrapText="1"/>
    </xf>
    <xf numFmtId="49" fontId="7" fillId="9" borderId="59" xfId="0" applyNumberFormat="1" applyFont="1" applyFill="1" applyBorder="1" applyAlignment="1">
      <alignment horizontal="left" vertical="center" wrapText="1"/>
    </xf>
    <xf numFmtId="49" fontId="7" fillId="9" borderId="60" xfId="0" applyNumberFormat="1" applyFont="1" applyFill="1" applyBorder="1" applyAlignment="1">
      <alignment horizontal="left" vertical="center" wrapText="1"/>
    </xf>
    <xf numFmtId="49" fontId="7" fillId="9" borderId="58" xfId="0" applyNumberFormat="1" applyFont="1" applyFill="1" applyBorder="1" applyAlignment="1">
      <alignment horizontal="left" vertical="center"/>
    </xf>
    <xf numFmtId="49" fontId="7" fillId="9" borderId="59" xfId="0" applyNumberFormat="1" applyFont="1" applyFill="1" applyBorder="1" applyAlignment="1">
      <alignment horizontal="left" vertical="center"/>
    </xf>
    <xf numFmtId="49" fontId="7" fillId="9" borderId="60" xfId="0" applyNumberFormat="1" applyFont="1" applyFill="1" applyBorder="1" applyAlignment="1">
      <alignment horizontal="left" vertical="center"/>
    </xf>
    <xf numFmtId="49" fontId="7" fillId="9" borderId="61" xfId="0" applyNumberFormat="1" applyFont="1" applyFill="1" applyBorder="1" applyAlignment="1">
      <alignment horizontal="left" vertical="center" wrapText="1"/>
    </xf>
    <xf numFmtId="49" fontId="7" fillId="9" borderId="62" xfId="0" applyNumberFormat="1" applyFont="1" applyFill="1" applyBorder="1" applyAlignment="1">
      <alignment horizontal="left" vertical="center" wrapText="1"/>
    </xf>
    <xf numFmtId="49" fontId="7" fillId="9" borderId="63" xfId="0" applyNumberFormat="1" applyFont="1" applyFill="1" applyBorder="1" applyAlignment="1">
      <alignment horizontal="left" vertical="center" wrapText="1"/>
    </xf>
    <xf numFmtId="49" fontId="7" fillId="9" borderId="64" xfId="0" applyNumberFormat="1" applyFont="1" applyFill="1" applyBorder="1" applyAlignment="1">
      <alignment horizontal="left" vertical="center" wrapText="1"/>
    </xf>
    <xf numFmtId="49" fontId="7" fillId="9" borderId="65" xfId="0" applyNumberFormat="1" applyFont="1" applyFill="1" applyBorder="1" applyAlignment="1">
      <alignment horizontal="left" vertical="center" wrapText="1"/>
    </xf>
    <xf numFmtId="49" fontId="7" fillId="9" borderId="66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49" fontId="0" fillId="0" borderId="13" xfId="0" applyNumberForma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49" fontId="0" fillId="2" borderId="13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9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3" xfId="0" applyBorder="1" applyAlignment="1">
      <alignment vertical="center"/>
    </xf>
    <xf numFmtId="49" fontId="0" fillId="5" borderId="2" xfId="0" applyNumberFormat="1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5" borderId="13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bvod">
  <a:themeElements>
    <a:clrScheme name="Obvod">
      <a:dk1>
        <a:sysClr val="windowText" lastClr="000000"/>
      </a:dk1>
      <a:lt1>
        <a:sysClr val="window" lastClr="FFFFFF"/>
      </a:lt1>
      <a:dk2>
        <a:srgbClr val="134770"/>
      </a:dk2>
      <a:lt2>
        <a:srgbClr val="82FFFF"/>
      </a:lt2>
      <a:accent1>
        <a:srgbClr val="9ACD4C"/>
      </a:accent1>
      <a:accent2>
        <a:srgbClr val="FAA93A"/>
      </a:accent2>
      <a:accent3>
        <a:srgbClr val="D35940"/>
      </a:accent3>
      <a:accent4>
        <a:srgbClr val="B258D3"/>
      </a:accent4>
      <a:accent5>
        <a:srgbClr val="63A0CC"/>
      </a:accent5>
      <a:accent6>
        <a:srgbClr val="8AC4A7"/>
      </a:accent6>
      <a:hlink>
        <a:srgbClr val="B8FA56"/>
      </a:hlink>
      <a:folHlink>
        <a:srgbClr val="7AF8CC"/>
      </a:folHlink>
    </a:clrScheme>
    <a:fontScheme name="Obvod">
      <a:maj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bvod">
      <a:fillStyleLst>
        <a:solidFill>
          <a:schemeClr val="phClr"/>
        </a:solidFill>
        <a:gradFill rotWithShape="1">
          <a:gsLst>
            <a:gs pos="0">
              <a:schemeClr val="phClr">
                <a:tint val="58000"/>
                <a:satMod val="108000"/>
                <a:lumMod val="110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040000" scaled="0"/>
        </a:gradFill>
        <a:gradFill rotWithShape="1">
          <a:gsLst>
            <a:gs pos="0">
              <a:schemeClr val="phClr">
                <a:tint val="94000"/>
                <a:satMod val="105000"/>
                <a:lumMod val="102000"/>
              </a:schemeClr>
            </a:gs>
            <a:gs pos="100000">
              <a:schemeClr val="phClr">
                <a:shade val="74000"/>
                <a:satMod val="128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94000"/>
                <a:satMod val="148000"/>
                <a:lumMod val="150000"/>
              </a:schemeClr>
            </a:gs>
            <a:gs pos="100000">
              <a:schemeClr val="phClr">
                <a:shade val="92000"/>
                <a:hueMod val="104000"/>
                <a:satMod val="140000"/>
                <a:lumMod val="68000"/>
              </a:schemeClr>
            </a:gs>
          </a:gsLst>
          <a:lin ang="5040000" scaled="0"/>
        </a:gradFill>
        <a:blipFill>
          <a:blip xmlns:r="http://schemas.openxmlformats.org/officeDocument/2006/relationships" r:embed="rId1">
            <a:duotone>
              <a:schemeClr val="phClr">
                <a:shade val="88000"/>
                <a:hueMod val="106000"/>
                <a:satMod val="140000"/>
                <a:lumMod val="54000"/>
              </a:schemeClr>
              <a:schemeClr val="phClr">
                <a:tint val="98000"/>
                <a:hueMod val="90000"/>
                <a:satMod val="150000"/>
                <a:lumMod val="160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ircuit" id="{0AC2F7E7-15F5-431C-B2A2-456FE929F56C}" vid="{0911B802-464C-4241-8DD9-B60FF88E379F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G25"/>
  <sheetViews>
    <sheetView tabSelected="1" workbookViewId="0" topLeftCell="A28">
      <selection activeCell="J16" sqref="J16"/>
    </sheetView>
  </sheetViews>
  <sheetFormatPr defaultColWidth="9.00390625" defaultRowHeight="14.25"/>
  <cols>
    <col min="1" max="1" width="4.00390625" style="0" customWidth="1"/>
    <col min="5" max="5" width="38.50390625" style="0" customWidth="1"/>
    <col min="6" max="6" width="18.25390625" style="0" customWidth="1"/>
    <col min="7" max="7" width="23.75390625" style="0" customWidth="1"/>
  </cols>
  <sheetData>
    <row r="1" ht="12" customHeight="1" thickBot="1"/>
    <row r="2" spans="2:7" ht="24.75" customHeight="1" thickBot="1">
      <c r="B2" s="163" t="s">
        <v>137</v>
      </c>
      <c r="C2" s="164"/>
      <c r="D2" s="164"/>
      <c r="E2" s="164"/>
      <c r="F2" s="164"/>
      <c r="G2" s="165"/>
    </row>
    <row r="3" spans="2:7" ht="11.25" customHeight="1">
      <c r="B3" s="166"/>
      <c r="C3" s="167"/>
      <c r="D3" s="167"/>
      <c r="E3" s="167"/>
      <c r="F3" s="167"/>
      <c r="G3" s="168"/>
    </row>
    <row r="4" spans="2:7" ht="16.5" customHeight="1">
      <c r="B4" s="169" t="s">
        <v>131</v>
      </c>
      <c r="C4" s="170"/>
      <c r="D4" s="170"/>
      <c r="E4" s="170"/>
      <c r="F4" s="170"/>
      <c r="G4" s="171"/>
    </row>
    <row r="5" spans="2:7" ht="27" customHeight="1">
      <c r="B5" s="145"/>
      <c r="C5" s="172" t="s">
        <v>141</v>
      </c>
      <c r="D5" s="172"/>
      <c r="E5" s="172"/>
      <c r="F5" s="172"/>
      <c r="G5" s="173"/>
    </row>
    <row r="6" spans="2:7" ht="5.25" customHeight="1" thickBot="1">
      <c r="B6" s="133"/>
      <c r="C6" s="134"/>
      <c r="D6" s="135"/>
      <c r="E6" s="150"/>
      <c r="F6" s="150"/>
      <c r="G6" s="151"/>
    </row>
    <row r="7" spans="2:7" ht="18.75" customHeight="1" thickBot="1">
      <c r="B7" s="91" t="s">
        <v>125</v>
      </c>
      <c r="C7" s="92"/>
      <c r="D7" s="92"/>
      <c r="E7" s="93"/>
      <c r="F7" s="152">
        <f>SUM(F13:F17,F20:F21)</f>
        <v>0</v>
      </c>
      <c r="G7" s="153"/>
    </row>
    <row r="8" spans="2:7" ht="19.5" thickBot="1">
      <c r="B8" s="94" t="s">
        <v>126</v>
      </c>
      <c r="C8" s="95"/>
      <c r="D8" s="95"/>
      <c r="E8" s="96"/>
      <c r="F8" s="148"/>
      <c r="G8" s="149">
        <f>F9-CenaCelkem</f>
        <v>0</v>
      </c>
    </row>
    <row r="9" spans="2:7" ht="19.5" thickBot="1">
      <c r="B9" s="94" t="s">
        <v>127</v>
      </c>
      <c r="C9" s="97"/>
      <c r="D9" s="97"/>
      <c r="E9" s="97"/>
      <c r="F9" s="174">
        <f aca="true" t="shared" si="0" ref="F9">SUM(G13:G17,G20:G21)</f>
        <v>0</v>
      </c>
      <c r="G9" s="175"/>
    </row>
    <row r="10" spans="2:7" ht="10.5" customHeight="1">
      <c r="B10" s="98"/>
      <c r="C10" s="99"/>
      <c r="D10" s="99"/>
      <c r="E10" s="99"/>
      <c r="F10" s="100"/>
      <c r="G10" s="101"/>
    </row>
    <row r="11" spans="2:7" ht="19.5" thickBot="1">
      <c r="B11" s="102" t="s">
        <v>128</v>
      </c>
      <c r="C11" s="103"/>
      <c r="D11" s="103"/>
      <c r="E11" s="103"/>
      <c r="F11" s="104"/>
      <c r="G11" s="105"/>
    </row>
    <row r="12" spans="2:7" ht="30.75" thickBot="1">
      <c r="B12" s="108" t="s">
        <v>129</v>
      </c>
      <c r="C12" s="109"/>
      <c r="D12" s="110"/>
      <c r="E12" s="110"/>
      <c r="F12" s="111" t="s">
        <v>125</v>
      </c>
      <c r="G12" s="112" t="s">
        <v>130</v>
      </c>
    </row>
    <row r="13" spans="2:7" ht="24.95" customHeight="1">
      <c r="B13" s="176" t="s">
        <v>6</v>
      </c>
      <c r="C13" s="177"/>
      <c r="D13" s="177"/>
      <c r="E13" s="178"/>
      <c r="F13" s="146">
        <f>'ZŠ Hraničářů - Hřiště 28x23 m'!G19</f>
        <v>0</v>
      </c>
      <c r="G13" s="106">
        <f>F13*1.21</f>
        <v>0</v>
      </c>
    </row>
    <row r="14" spans="2:7" ht="24.95" customHeight="1">
      <c r="B14" s="179" t="s">
        <v>40</v>
      </c>
      <c r="C14" s="180"/>
      <c r="D14" s="180"/>
      <c r="E14" s="181"/>
      <c r="F14" s="139">
        <f>'ZŠ Hraničářů - Hřiště 36x18 m'!G35</f>
        <v>0</v>
      </c>
      <c r="G14" s="107">
        <f>F14*1.21</f>
        <v>0</v>
      </c>
    </row>
    <row r="15" spans="2:7" ht="24.95" customHeight="1">
      <c r="B15" s="182" t="s">
        <v>81</v>
      </c>
      <c r="C15" s="183"/>
      <c r="D15" s="183"/>
      <c r="E15" s="184"/>
      <c r="F15" s="139">
        <f>'ZŠ Hraničářů - Hřiště 28x16 m'!G35</f>
        <v>0</v>
      </c>
      <c r="G15" s="107">
        <f>F15*1.21</f>
        <v>0</v>
      </c>
    </row>
    <row r="16" spans="2:7" ht="24.95" customHeight="1">
      <c r="B16" s="127" t="s">
        <v>84</v>
      </c>
      <c r="C16" s="128"/>
      <c r="D16" s="128"/>
      <c r="E16" s="129"/>
      <c r="F16" s="140">
        <f>'ZŠ Hraničářů - dráha - retoping'!G18</f>
        <v>0</v>
      </c>
      <c r="G16" s="107">
        <f aca="true" t="shared" si="1" ref="G16:G17">F16*1.21</f>
        <v>0</v>
      </c>
    </row>
    <row r="17" spans="2:7" ht="24.95" customHeight="1" thickBot="1">
      <c r="B17" s="188" t="s">
        <v>135</v>
      </c>
      <c r="C17" s="189"/>
      <c r="D17" s="189"/>
      <c r="E17" s="190"/>
      <c r="F17" s="140">
        <f>'ZŠ Hraničářů - výsadba'!G25</f>
        <v>0</v>
      </c>
      <c r="G17" s="130">
        <f t="shared" si="1"/>
        <v>0</v>
      </c>
    </row>
    <row r="18" spans="2:7" ht="24.95" customHeight="1" thickBot="1">
      <c r="B18" s="136" t="s">
        <v>133</v>
      </c>
      <c r="C18" s="137"/>
      <c r="D18" s="137"/>
      <c r="E18" s="137"/>
      <c r="F18" s="142">
        <f>SUM(F13:F17)</f>
        <v>0</v>
      </c>
      <c r="G18" s="138">
        <f>SUM(G13:G17)</f>
        <v>0</v>
      </c>
    </row>
    <row r="19" spans="2:7" ht="13.5" customHeight="1" thickBot="1">
      <c r="B19" s="157"/>
      <c r="C19" s="158"/>
      <c r="D19" s="158"/>
      <c r="E19" s="158"/>
      <c r="F19" s="158"/>
      <c r="G19" s="159"/>
    </row>
    <row r="20" spans="2:7" ht="24.95" customHeight="1">
      <c r="B20" s="185" t="s">
        <v>120</v>
      </c>
      <c r="C20" s="186"/>
      <c r="D20" s="186"/>
      <c r="E20" s="187"/>
      <c r="F20" s="147">
        <f>'ZŠ Valtická - hřiště 22_12m'!G19</f>
        <v>0</v>
      </c>
      <c r="G20" s="126">
        <f>F20*1.21</f>
        <v>0</v>
      </c>
    </row>
    <row r="21" spans="2:7" ht="24.95" customHeight="1" thickBot="1">
      <c r="B21" s="160" t="s">
        <v>136</v>
      </c>
      <c r="C21" s="161"/>
      <c r="D21" s="161"/>
      <c r="E21" s="162"/>
      <c r="F21" s="141">
        <f>'ZŠ Valtická - výsadba'!G21</f>
        <v>0</v>
      </c>
      <c r="G21" s="131">
        <f>F21*1.21</f>
        <v>0</v>
      </c>
    </row>
    <row r="22" spans="2:7" ht="24.95" customHeight="1" thickBot="1">
      <c r="B22" s="154" t="s">
        <v>134</v>
      </c>
      <c r="C22" s="155"/>
      <c r="D22" s="155"/>
      <c r="E22" s="156"/>
      <c r="F22" s="143">
        <f>SUM(F20:F21)</f>
        <v>0</v>
      </c>
      <c r="G22" s="132">
        <f>SUM(G20:G21)</f>
        <v>0</v>
      </c>
    </row>
    <row r="24" spans="2:5" ht="14.25">
      <c r="B24" t="s">
        <v>138</v>
      </c>
      <c r="E24" t="s">
        <v>139</v>
      </c>
    </row>
    <row r="25" ht="14.25">
      <c r="E25" t="s">
        <v>140</v>
      </c>
    </row>
  </sheetData>
  <mergeCells count="15">
    <mergeCell ref="B2:G2"/>
    <mergeCell ref="B3:G3"/>
    <mergeCell ref="B4:G4"/>
    <mergeCell ref="C5:G5"/>
    <mergeCell ref="F9:G9"/>
    <mergeCell ref="E6:G6"/>
    <mergeCell ref="F7:G7"/>
    <mergeCell ref="B22:E22"/>
    <mergeCell ref="B19:G19"/>
    <mergeCell ref="B21:E21"/>
    <mergeCell ref="B13:E13"/>
    <mergeCell ref="B14:E14"/>
    <mergeCell ref="B15:E15"/>
    <mergeCell ref="B20:E20"/>
    <mergeCell ref="B17:E17"/>
  </mergeCells>
  <conditionalFormatting sqref="B7:G9">
    <cfRule type="colorScale" priority="3">
      <colorScale>
        <cfvo type="min" val="0"/>
        <cfvo type="max"/>
        <color rgb="FFFFEF9C"/>
        <color rgb="FF63BE7B"/>
      </colorScale>
    </cfRule>
  </conditionalFormatting>
  <conditionalFormatting sqref="F7:G9">
    <cfRule type="colorScale" priority="1">
      <colorScale>
        <cfvo type="min" val="0"/>
        <cfvo type="max"/>
        <color theme="3" tint="0.7999799847602844"/>
        <color theme="3" tint="0.39998000860214233"/>
      </colorScale>
    </cfRule>
    <cfRule type="colorScale" priority="2">
      <colorScale>
        <cfvo type="min" val="0"/>
        <cfvo type="max"/>
        <color rgb="FFFCFCFF"/>
        <color rgb="FF63BE7B"/>
      </colorScale>
    </cfRule>
  </conditionalFormatting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21"/>
  <sheetViews>
    <sheetView workbookViewId="0" topLeftCell="A1">
      <selection activeCell="D23" sqref="D23"/>
    </sheetView>
  </sheetViews>
  <sheetFormatPr defaultColWidth="9.00390625" defaultRowHeight="14.25"/>
  <cols>
    <col min="1" max="1" width="5.625" style="0" customWidth="1"/>
    <col min="2" max="2" width="13.00390625" style="0" customWidth="1"/>
    <col min="3" max="3" width="34.75390625" style="0" customWidth="1"/>
    <col min="4" max="4" width="9.00390625" style="0" customWidth="1"/>
    <col min="7" max="7" width="19.375" style="0" customWidth="1"/>
  </cols>
  <sheetData>
    <row r="2" spans="1:7" ht="15.75">
      <c r="A2" s="191" t="s">
        <v>0</v>
      </c>
      <c r="B2" s="191"/>
      <c r="C2" s="191"/>
      <c r="D2" s="191"/>
      <c r="E2" s="191"/>
      <c r="F2" s="191"/>
      <c r="G2" s="191"/>
    </row>
    <row r="3" spans="1:7" ht="14.25">
      <c r="A3" s="1" t="s">
        <v>1</v>
      </c>
      <c r="B3" s="2" t="s">
        <v>2</v>
      </c>
      <c r="C3" s="192" t="s">
        <v>3</v>
      </c>
      <c r="D3" s="193"/>
      <c r="E3" s="193"/>
      <c r="F3" s="193"/>
      <c r="G3" s="193"/>
    </row>
    <row r="4" spans="1:7" ht="30" customHeight="1">
      <c r="A4" s="1" t="s">
        <v>4</v>
      </c>
      <c r="B4" s="2" t="s">
        <v>5</v>
      </c>
      <c r="C4" s="192" t="s">
        <v>6</v>
      </c>
      <c r="D4" s="193"/>
      <c r="E4" s="193"/>
      <c r="F4" s="193"/>
      <c r="G4" s="193"/>
    </row>
    <row r="5" spans="1:7" ht="14.25">
      <c r="A5" s="3" t="s">
        <v>7</v>
      </c>
      <c r="B5" s="4"/>
      <c r="C5" s="194"/>
      <c r="D5" s="194"/>
      <c r="E5" s="194"/>
      <c r="F5" s="194"/>
      <c r="G5" s="194"/>
    </row>
    <row r="6" ht="14.25">
      <c r="D6" s="5"/>
    </row>
    <row r="7" spans="1:7" ht="14.25">
      <c r="A7" s="6" t="s">
        <v>8</v>
      </c>
      <c r="B7" s="7" t="s">
        <v>9</v>
      </c>
      <c r="C7" s="7" t="s">
        <v>10</v>
      </c>
      <c r="D7" s="8" t="s">
        <v>11</v>
      </c>
      <c r="E7" s="6" t="s">
        <v>12</v>
      </c>
      <c r="F7" s="9" t="s">
        <v>13</v>
      </c>
      <c r="G7" s="6" t="s">
        <v>14</v>
      </c>
    </row>
    <row r="8" spans="1:7" ht="14.25">
      <c r="A8" s="10"/>
      <c r="B8" s="11"/>
      <c r="C8" s="11"/>
      <c r="D8" s="12"/>
      <c r="E8" s="13"/>
      <c r="F8" s="14"/>
      <c r="G8" s="14"/>
    </row>
    <row r="9" spans="1:7" ht="30" customHeight="1">
      <c r="A9" s="15" t="s">
        <v>15</v>
      </c>
      <c r="B9" s="16" t="s">
        <v>16</v>
      </c>
      <c r="C9" s="17" t="s">
        <v>17</v>
      </c>
      <c r="D9" s="18"/>
      <c r="E9" s="19"/>
      <c r="F9" s="20"/>
      <c r="G9" s="21">
        <f>SUMIF(AG10:AG13,"&lt;&gt;NOR",G10:G13)</f>
        <v>0</v>
      </c>
    </row>
    <row r="10" spans="1:7" ht="24.95" customHeight="1">
      <c r="A10" s="22">
        <v>1</v>
      </c>
      <c r="B10" s="23" t="s">
        <v>18</v>
      </c>
      <c r="C10" s="24" t="s">
        <v>19</v>
      </c>
      <c r="D10" s="25" t="s">
        <v>20</v>
      </c>
      <c r="E10" s="26">
        <v>644</v>
      </c>
      <c r="F10" s="27"/>
      <c r="G10" s="28">
        <f>ROUND(E10*F10,2)</f>
        <v>0</v>
      </c>
    </row>
    <row r="11" spans="1:7" ht="24.95" customHeight="1">
      <c r="A11" s="22">
        <v>2</v>
      </c>
      <c r="B11" s="23" t="s">
        <v>21</v>
      </c>
      <c r="C11" s="29" t="s">
        <v>22</v>
      </c>
      <c r="D11" s="25" t="s">
        <v>23</v>
      </c>
      <c r="E11" s="26">
        <v>767</v>
      </c>
      <c r="F11" s="27"/>
      <c r="G11" s="28">
        <f>ROUND(E11*F11,2)</f>
        <v>0</v>
      </c>
    </row>
    <row r="12" spans="1:7" ht="24.95" customHeight="1">
      <c r="A12" s="22">
        <v>3</v>
      </c>
      <c r="B12" s="23" t="s">
        <v>24</v>
      </c>
      <c r="C12" s="29" t="s">
        <v>25</v>
      </c>
      <c r="D12" s="25" t="s">
        <v>20</v>
      </c>
      <c r="E12" s="26">
        <v>644</v>
      </c>
      <c r="F12" s="27"/>
      <c r="G12" s="28">
        <f>ROUND(E12*F12,2)</f>
        <v>0</v>
      </c>
    </row>
    <row r="13" spans="1:7" ht="24.95" customHeight="1">
      <c r="A13" s="22">
        <v>4</v>
      </c>
      <c r="B13" s="23" t="s">
        <v>26</v>
      </c>
      <c r="C13" s="29" t="s">
        <v>27</v>
      </c>
      <c r="D13" s="25" t="s">
        <v>28</v>
      </c>
      <c r="E13" s="26">
        <v>644</v>
      </c>
      <c r="F13" s="27"/>
      <c r="G13" s="28">
        <f>ROUND(E13*F13,2)</f>
        <v>0</v>
      </c>
    </row>
    <row r="14" spans="1:7" ht="24.95" customHeight="1">
      <c r="A14" s="15" t="s">
        <v>15</v>
      </c>
      <c r="B14" s="16" t="s">
        <v>29</v>
      </c>
      <c r="C14" s="17" t="s">
        <v>30</v>
      </c>
      <c r="D14" s="18"/>
      <c r="E14" s="19"/>
      <c r="F14" s="20"/>
      <c r="G14" s="21">
        <f>SUMIF(AG15:AG17,"&lt;&gt;NOR",G15:G17)</f>
        <v>0</v>
      </c>
    </row>
    <row r="15" spans="1:7" ht="24.95" customHeight="1">
      <c r="A15" s="22">
        <v>5</v>
      </c>
      <c r="B15" s="23" t="s">
        <v>31</v>
      </c>
      <c r="C15" s="29" t="s">
        <v>32</v>
      </c>
      <c r="D15" s="25" t="s">
        <v>33</v>
      </c>
      <c r="E15" s="26">
        <v>1</v>
      </c>
      <c r="F15" s="27"/>
      <c r="G15" s="28">
        <f>ROUND(E15*F15,2)</f>
        <v>0</v>
      </c>
    </row>
    <row r="16" spans="1:7" ht="24.95" customHeight="1">
      <c r="A16" s="22">
        <v>6</v>
      </c>
      <c r="B16" s="23" t="s">
        <v>34</v>
      </c>
      <c r="C16" s="29" t="s">
        <v>35</v>
      </c>
      <c r="D16" s="25" t="s">
        <v>33</v>
      </c>
      <c r="E16" s="26">
        <v>1</v>
      </c>
      <c r="F16" s="27"/>
      <c r="G16" s="28">
        <f aca="true" t="shared" si="0" ref="G16:G17">ROUND(E16*F16,2)</f>
        <v>0</v>
      </c>
    </row>
    <row r="17" spans="1:7" ht="24.95" customHeight="1">
      <c r="A17" s="30">
        <v>7</v>
      </c>
      <c r="B17" s="31" t="s">
        <v>36</v>
      </c>
      <c r="C17" s="32" t="s">
        <v>37</v>
      </c>
      <c r="D17" s="33" t="s">
        <v>33</v>
      </c>
      <c r="E17" s="34">
        <v>1</v>
      </c>
      <c r="F17" s="35"/>
      <c r="G17" s="28">
        <f t="shared" si="0"/>
        <v>0</v>
      </c>
    </row>
    <row r="18" spans="1:7" ht="24.95" customHeight="1">
      <c r="A18" s="10"/>
      <c r="B18" s="11"/>
      <c r="C18" s="37"/>
      <c r="D18" s="12"/>
      <c r="E18" s="10"/>
      <c r="F18" s="10"/>
      <c r="G18" s="10"/>
    </row>
    <row r="19" spans="1:7" ht="30" customHeight="1">
      <c r="A19" s="38"/>
      <c r="B19" s="39" t="s">
        <v>14</v>
      </c>
      <c r="C19" s="40"/>
      <c r="D19" s="41"/>
      <c r="E19" s="42"/>
      <c r="F19" s="42"/>
      <c r="G19" s="43">
        <f>G9+G14</f>
        <v>0</v>
      </c>
    </row>
    <row r="20" spans="1:7" ht="14.25">
      <c r="A20" s="10"/>
      <c r="B20" s="11"/>
      <c r="C20" s="37"/>
      <c r="D20" s="12"/>
      <c r="E20" s="10"/>
      <c r="F20" s="10"/>
      <c r="G20" s="10"/>
    </row>
    <row r="21" spans="1:7" ht="14.25">
      <c r="A21" s="10"/>
      <c r="B21" s="11"/>
      <c r="C21" s="37"/>
      <c r="D21" s="12"/>
      <c r="E21" s="10"/>
      <c r="F21" s="10"/>
      <c r="G21" s="10"/>
    </row>
  </sheetData>
  <mergeCells count="4">
    <mergeCell ref="A2:G2"/>
    <mergeCell ref="C3:G3"/>
    <mergeCell ref="C4:G4"/>
    <mergeCell ref="C5:G5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7"/>
  <sheetViews>
    <sheetView workbookViewId="0" topLeftCell="A19">
      <selection activeCell="B39" sqref="B39"/>
    </sheetView>
  </sheetViews>
  <sheetFormatPr defaultColWidth="9.00390625" defaultRowHeight="14.25"/>
  <cols>
    <col min="2" max="2" width="15.875" style="0" customWidth="1"/>
    <col min="3" max="3" width="39.375" style="0" customWidth="1"/>
    <col min="7" max="7" width="17.00390625" style="0" customWidth="1"/>
  </cols>
  <sheetData>
    <row r="1" spans="1:7" ht="15.75">
      <c r="A1" s="195" t="s">
        <v>38</v>
      </c>
      <c r="B1" s="195"/>
      <c r="C1" s="195"/>
      <c r="D1" s="195"/>
      <c r="E1" s="195"/>
      <c r="F1" s="195"/>
      <c r="G1" s="195"/>
    </row>
    <row r="2" spans="1:7" ht="14.25">
      <c r="A2" s="1" t="s">
        <v>1</v>
      </c>
      <c r="B2" s="2" t="s">
        <v>2</v>
      </c>
      <c r="C2" s="196" t="s">
        <v>3</v>
      </c>
      <c r="D2" s="197"/>
      <c r="E2" s="197"/>
      <c r="F2" s="197"/>
      <c r="G2" s="198"/>
    </row>
    <row r="3" spans="1:7" ht="14.25">
      <c r="A3" s="1" t="s">
        <v>4</v>
      </c>
      <c r="B3" s="2" t="s">
        <v>39</v>
      </c>
      <c r="C3" s="196" t="s">
        <v>40</v>
      </c>
      <c r="D3" s="197"/>
      <c r="E3" s="197"/>
      <c r="F3" s="197"/>
      <c r="G3" s="198"/>
    </row>
    <row r="4" spans="1:7" ht="14.25">
      <c r="A4" s="45" t="s">
        <v>7</v>
      </c>
      <c r="B4" s="46"/>
      <c r="C4" s="199"/>
      <c r="D4" s="200"/>
      <c r="E4" s="200"/>
      <c r="F4" s="200"/>
      <c r="G4" s="201"/>
    </row>
    <row r="5" spans="2:4" ht="14.25">
      <c r="B5" s="47"/>
      <c r="C5" s="47"/>
      <c r="D5" s="48"/>
    </row>
    <row r="6" spans="1:7" ht="14.25">
      <c r="A6" s="49" t="s">
        <v>8</v>
      </c>
      <c r="B6" s="50" t="s">
        <v>9</v>
      </c>
      <c r="C6" s="50" t="s">
        <v>10</v>
      </c>
      <c r="D6" s="51" t="s">
        <v>11</v>
      </c>
      <c r="E6" s="49" t="s">
        <v>12</v>
      </c>
      <c r="F6" s="52" t="s">
        <v>13</v>
      </c>
      <c r="G6" s="49" t="s">
        <v>14</v>
      </c>
    </row>
    <row r="7" spans="1:7" ht="14.25">
      <c r="A7" s="10"/>
      <c r="B7" s="11"/>
      <c r="C7" s="11"/>
      <c r="D7" s="12"/>
      <c r="E7" s="13"/>
      <c r="F7" s="14"/>
      <c r="G7" s="14"/>
    </row>
    <row r="8" spans="1:7" ht="14.25">
      <c r="A8" s="53" t="s">
        <v>15</v>
      </c>
      <c r="B8" s="54" t="s">
        <v>41</v>
      </c>
      <c r="C8" s="55" t="s">
        <v>42</v>
      </c>
      <c r="D8" s="56"/>
      <c r="E8" s="57"/>
      <c r="F8" s="58"/>
      <c r="G8" s="59">
        <f>SUMIF(AG9:AG11,"&lt;&gt;NOR",G9:G11)</f>
        <v>0</v>
      </c>
    </row>
    <row r="9" spans="1:7" ht="24.95" customHeight="1">
      <c r="A9" s="60">
        <v>1</v>
      </c>
      <c r="B9" s="61" t="s">
        <v>43</v>
      </c>
      <c r="C9" s="62" t="s">
        <v>44</v>
      </c>
      <c r="D9" s="63" t="s">
        <v>20</v>
      </c>
      <c r="E9" s="64">
        <v>648</v>
      </c>
      <c r="F9" s="65"/>
      <c r="G9" s="66">
        <f>ROUND(E9*F9,2)</f>
        <v>0</v>
      </c>
    </row>
    <row r="10" spans="1:7" ht="24.95" customHeight="1">
      <c r="A10" s="60">
        <v>2</v>
      </c>
      <c r="B10" s="61" t="s">
        <v>45</v>
      </c>
      <c r="C10" s="62" t="s">
        <v>46</v>
      </c>
      <c r="D10" s="63" t="s">
        <v>47</v>
      </c>
      <c r="E10" s="64">
        <v>46</v>
      </c>
      <c r="F10" s="65"/>
      <c r="G10" s="66">
        <f>ROUND(E10*F10,2)</f>
        <v>0</v>
      </c>
    </row>
    <row r="11" spans="1:7" ht="24.95" customHeight="1">
      <c r="A11" s="60">
        <v>3</v>
      </c>
      <c r="B11" s="61" t="s">
        <v>48</v>
      </c>
      <c r="C11" s="62" t="s">
        <v>49</v>
      </c>
      <c r="D11" s="63" t="s">
        <v>20</v>
      </c>
      <c r="E11" s="64">
        <v>648</v>
      </c>
      <c r="F11" s="65"/>
      <c r="G11" s="66">
        <f>ROUND(E11*F11,2)</f>
        <v>0</v>
      </c>
    </row>
    <row r="12" spans="1:7" ht="24.95" customHeight="1">
      <c r="A12" s="67" t="s">
        <v>15</v>
      </c>
      <c r="B12" s="54" t="s">
        <v>50</v>
      </c>
      <c r="C12" s="55" t="s">
        <v>51</v>
      </c>
      <c r="D12" s="56"/>
      <c r="E12" s="57"/>
      <c r="F12" s="58"/>
      <c r="G12" s="59">
        <f>SUMIF(AG13:AG14,"&lt;&gt;NOR",G13:G14)</f>
        <v>0</v>
      </c>
    </row>
    <row r="13" spans="1:7" ht="24.95" customHeight="1">
      <c r="A13" s="60">
        <v>4</v>
      </c>
      <c r="B13" s="61" t="s">
        <v>52</v>
      </c>
      <c r="C13" s="62" t="s">
        <v>53</v>
      </c>
      <c r="D13" s="63" t="s">
        <v>20</v>
      </c>
      <c r="E13" s="64">
        <v>648</v>
      </c>
      <c r="F13" s="65"/>
      <c r="G13" s="66">
        <f>ROUND(E13*F13,2)</f>
        <v>0</v>
      </c>
    </row>
    <row r="14" spans="1:7" ht="24.95" customHeight="1">
      <c r="A14" s="60">
        <v>5</v>
      </c>
      <c r="B14" s="61" t="s">
        <v>54</v>
      </c>
      <c r="C14" s="62" t="s">
        <v>55</v>
      </c>
      <c r="D14" s="63" t="s">
        <v>20</v>
      </c>
      <c r="E14" s="64">
        <v>648</v>
      </c>
      <c r="F14" s="65"/>
      <c r="G14" s="66">
        <f>ROUND(E14*F14,2)</f>
        <v>0</v>
      </c>
    </row>
    <row r="15" spans="1:7" ht="24.95" customHeight="1">
      <c r="A15" s="67" t="s">
        <v>15</v>
      </c>
      <c r="B15" s="54" t="s">
        <v>56</v>
      </c>
      <c r="C15" s="55" t="s">
        <v>57</v>
      </c>
      <c r="D15" s="56"/>
      <c r="E15" s="57"/>
      <c r="F15" s="58"/>
      <c r="G15" s="59">
        <f>SUMIF(AG16:AG19,"&lt;&gt;NOR",G16:G19)</f>
        <v>0</v>
      </c>
    </row>
    <row r="16" spans="1:7" ht="24.95" customHeight="1">
      <c r="A16" s="60">
        <v>6</v>
      </c>
      <c r="B16" s="61" t="s">
        <v>58</v>
      </c>
      <c r="C16" s="62" t="s">
        <v>59</v>
      </c>
      <c r="D16" s="63" t="s">
        <v>60</v>
      </c>
      <c r="E16" s="64">
        <v>119</v>
      </c>
      <c r="F16" s="65"/>
      <c r="G16" s="66">
        <f>ROUND(E16*F16,2)</f>
        <v>0</v>
      </c>
    </row>
    <row r="17" spans="1:7" ht="24.95" customHeight="1">
      <c r="A17" s="60">
        <v>7</v>
      </c>
      <c r="B17" s="61" t="s">
        <v>61</v>
      </c>
      <c r="C17" s="62" t="s">
        <v>62</v>
      </c>
      <c r="D17" s="63" t="s">
        <v>60</v>
      </c>
      <c r="E17" s="64">
        <v>119</v>
      </c>
      <c r="F17" s="65"/>
      <c r="G17" s="66">
        <f>ROUND(E17*F17,2)</f>
        <v>0</v>
      </c>
    </row>
    <row r="18" spans="1:7" ht="24.95" customHeight="1">
      <c r="A18" s="60">
        <v>8</v>
      </c>
      <c r="B18" s="61" t="s">
        <v>63</v>
      </c>
      <c r="C18" s="62" t="s">
        <v>64</v>
      </c>
      <c r="D18" s="63" t="s">
        <v>60</v>
      </c>
      <c r="E18" s="64">
        <v>1666</v>
      </c>
      <c r="F18" s="65"/>
      <c r="G18" s="66">
        <f>ROUND(E18*F18,2)</f>
        <v>0</v>
      </c>
    </row>
    <row r="19" spans="1:7" ht="24.95" customHeight="1">
      <c r="A19" s="60">
        <v>9</v>
      </c>
      <c r="B19" s="61" t="s">
        <v>65</v>
      </c>
      <c r="C19" s="62" t="s">
        <v>66</v>
      </c>
      <c r="D19" s="63" t="s">
        <v>60</v>
      </c>
      <c r="E19" s="64">
        <v>119</v>
      </c>
      <c r="F19" s="65"/>
      <c r="G19" s="66">
        <f>ROUND(E19*F19,2)</f>
        <v>0</v>
      </c>
    </row>
    <row r="20" spans="1:7" ht="24.95" customHeight="1">
      <c r="A20" s="67" t="s">
        <v>15</v>
      </c>
      <c r="B20" s="54" t="s">
        <v>67</v>
      </c>
      <c r="C20" s="55" t="s">
        <v>68</v>
      </c>
      <c r="D20" s="56"/>
      <c r="E20" s="57"/>
      <c r="F20" s="58"/>
      <c r="G20" s="59">
        <f>SUMIF(AG21:AG21,"&lt;&gt;NOR",G21:G21)</f>
        <v>0</v>
      </c>
    </row>
    <row r="21" spans="1:7" ht="24.95" customHeight="1">
      <c r="A21" s="60">
        <v>10</v>
      </c>
      <c r="B21" s="61" t="s">
        <v>69</v>
      </c>
      <c r="C21" s="62" t="s">
        <v>70</v>
      </c>
      <c r="D21" s="63" t="s">
        <v>60</v>
      </c>
      <c r="E21" s="64">
        <v>131</v>
      </c>
      <c r="F21" s="65"/>
      <c r="G21" s="66">
        <f>ROUND(E21*F21,2)</f>
        <v>0</v>
      </c>
    </row>
    <row r="22" spans="1:7" ht="24.95" customHeight="1">
      <c r="A22" s="67" t="s">
        <v>15</v>
      </c>
      <c r="B22" s="54" t="s">
        <v>16</v>
      </c>
      <c r="C22" s="55" t="s">
        <v>17</v>
      </c>
      <c r="D22" s="56"/>
      <c r="E22" s="57"/>
      <c r="F22" s="58"/>
      <c r="G22" s="59">
        <f>SUMIF(AG23:AG27,"&lt;&gt;NOR",G23:G27)</f>
        <v>0</v>
      </c>
    </row>
    <row r="23" spans="1:7" ht="24.95" customHeight="1">
      <c r="A23" s="60">
        <v>11</v>
      </c>
      <c r="B23" s="61" t="s">
        <v>18</v>
      </c>
      <c r="C23" s="62" t="s">
        <v>71</v>
      </c>
      <c r="D23" s="63" t="s">
        <v>20</v>
      </c>
      <c r="E23" s="64">
        <v>648</v>
      </c>
      <c r="F23" s="65"/>
      <c r="G23" s="66">
        <f>ROUND(E23*F23,2)</f>
        <v>0</v>
      </c>
    </row>
    <row r="24" spans="1:7" ht="24.95" customHeight="1">
      <c r="A24" s="60">
        <v>12</v>
      </c>
      <c r="B24" s="61" t="s">
        <v>21</v>
      </c>
      <c r="C24" s="62" t="s">
        <v>72</v>
      </c>
      <c r="D24" s="63" t="s">
        <v>23</v>
      </c>
      <c r="E24" s="64">
        <v>420</v>
      </c>
      <c r="F24" s="65"/>
      <c r="G24" s="66">
        <f>ROUND(E24*F24,2)</f>
        <v>0</v>
      </c>
    </row>
    <row r="25" spans="1:7" ht="24.95" customHeight="1">
      <c r="A25" s="60">
        <v>13</v>
      </c>
      <c r="B25" s="61" t="s">
        <v>73</v>
      </c>
      <c r="C25" s="62" t="s">
        <v>74</v>
      </c>
      <c r="D25" s="63" t="s">
        <v>20</v>
      </c>
      <c r="E25" s="64">
        <v>648</v>
      </c>
      <c r="F25" s="65"/>
      <c r="G25" s="66">
        <f>ROUND(E25*F25,2)</f>
        <v>0</v>
      </c>
    </row>
    <row r="26" spans="1:7" ht="24.95" customHeight="1">
      <c r="A26" s="60">
        <v>14</v>
      </c>
      <c r="B26" s="61" t="s">
        <v>26</v>
      </c>
      <c r="C26" s="62" t="s">
        <v>75</v>
      </c>
      <c r="D26" s="63" t="s">
        <v>28</v>
      </c>
      <c r="E26" s="64">
        <v>1</v>
      </c>
      <c r="F26" s="65"/>
      <c r="G26" s="66">
        <f>ROUND(E26*F26,2)</f>
        <v>0</v>
      </c>
    </row>
    <row r="27" spans="1:7" ht="24.95" customHeight="1">
      <c r="A27" s="60">
        <v>15</v>
      </c>
      <c r="B27" s="61" t="s">
        <v>76</v>
      </c>
      <c r="C27" s="62" t="s">
        <v>77</v>
      </c>
      <c r="D27" s="63" t="s">
        <v>60</v>
      </c>
      <c r="E27" s="64">
        <v>17</v>
      </c>
      <c r="F27" s="65"/>
      <c r="G27" s="66">
        <f>ROUND(E27*F27,2)</f>
        <v>0</v>
      </c>
    </row>
    <row r="28" spans="1:7" ht="24.95" customHeight="1">
      <c r="A28" s="67" t="s">
        <v>15</v>
      </c>
      <c r="B28" s="54" t="s">
        <v>29</v>
      </c>
      <c r="C28" s="55" t="s">
        <v>30</v>
      </c>
      <c r="D28" s="56"/>
      <c r="E28" s="57"/>
      <c r="F28" s="58"/>
      <c r="G28" s="59">
        <f>SUMIF(AG29:AG33,"&lt;&gt;NOR",G29:G33)</f>
        <v>0</v>
      </c>
    </row>
    <row r="29" spans="1:7" ht="24.95" customHeight="1">
      <c r="A29" s="60">
        <v>16</v>
      </c>
      <c r="B29" s="61" t="s">
        <v>31</v>
      </c>
      <c r="C29" s="62" t="s">
        <v>78</v>
      </c>
      <c r="D29" s="63" t="s">
        <v>33</v>
      </c>
      <c r="E29" s="64">
        <v>1</v>
      </c>
      <c r="F29" s="65"/>
      <c r="G29" s="66">
        <f>ROUND(E29*F29,2)</f>
        <v>0</v>
      </c>
    </row>
    <row r="30" spans="1:7" ht="24.95" customHeight="1">
      <c r="A30" s="60">
        <v>17</v>
      </c>
      <c r="B30" s="61" t="s">
        <v>34</v>
      </c>
      <c r="C30" s="62" t="s">
        <v>79</v>
      </c>
      <c r="D30" s="63" t="s">
        <v>33</v>
      </c>
      <c r="E30" s="64">
        <v>1</v>
      </c>
      <c r="F30" s="65"/>
      <c r="G30" s="66">
        <f>ROUND(E30*F30,2)</f>
        <v>0</v>
      </c>
    </row>
    <row r="31" spans="1:7" ht="24.95" customHeight="1">
      <c r="A31" s="60">
        <v>18</v>
      </c>
      <c r="B31" s="61" t="s">
        <v>31</v>
      </c>
      <c r="C31" s="62" t="s">
        <v>32</v>
      </c>
      <c r="D31" s="63" t="s">
        <v>33</v>
      </c>
      <c r="E31" s="64">
        <v>1</v>
      </c>
      <c r="F31" s="65"/>
      <c r="G31" s="66">
        <f>ROUND(E31*F31,2)</f>
        <v>0</v>
      </c>
    </row>
    <row r="32" spans="1:7" ht="24.95" customHeight="1">
      <c r="A32" s="60">
        <v>19</v>
      </c>
      <c r="B32" s="61" t="s">
        <v>34</v>
      </c>
      <c r="C32" s="62" t="s">
        <v>35</v>
      </c>
      <c r="D32" s="63" t="s">
        <v>33</v>
      </c>
      <c r="E32" s="64">
        <v>1</v>
      </c>
      <c r="F32" s="65"/>
      <c r="G32" s="66">
        <f>ROUND(E32*F32,2)</f>
        <v>0</v>
      </c>
    </row>
    <row r="33" spans="1:7" ht="24.95" customHeight="1">
      <c r="A33" s="68">
        <v>20</v>
      </c>
      <c r="B33" s="69" t="s">
        <v>36</v>
      </c>
      <c r="C33" s="70" t="s">
        <v>37</v>
      </c>
      <c r="D33" s="71" t="s">
        <v>33</v>
      </c>
      <c r="E33" s="72">
        <v>1</v>
      </c>
      <c r="F33" s="73"/>
      <c r="G33" s="74">
        <f>ROUND(E33*F33,2)</f>
        <v>0</v>
      </c>
    </row>
    <row r="34" spans="1:7" ht="24.95" customHeight="1">
      <c r="A34" s="10"/>
      <c r="B34" s="11"/>
      <c r="C34" s="37"/>
      <c r="D34" s="12"/>
      <c r="E34" s="10"/>
      <c r="F34" s="10"/>
      <c r="G34" s="10"/>
    </row>
    <row r="35" spans="1:7" ht="14.25">
      <c r="A35" s="75"/>
      <c r="B35" s="76" t="s">
        <v>14</v>
      </c>
      <c r="C35" s="77"/>
      <c r="D35" s="78"/>
      <c r="E35" s="79"/>
      <c r="F35" s="79"/>
      <c r="G35" s="80">
        <f>G8+G12+G15+G20+G22+G28</f>
        <v>0</v>
      </c>
    </row>
    <row r="36" spans="1:7" ht="14.25">
      <c r="A36" s="10"/>
      <c r="B36" s="11"/>
      <c r="C36" s="37"/>
      <c r="D36" s="12"/>
      <c r="E36" s="10"/>
      <c r="F36" s="10"/>
      <c r="G36" s="10"/>
    </row>
    <row r="37" spans="1:7" ht="14.25">
      <c r="A37" s="10"/>
      <c r="B37" s="11"/>
      <c r="C37" s="37"/>
      <c r="D37" s="12"/>
      <c r="E37" s="10"/>
      <c r="F37" s="10"/>
      <c r="G37" s="10"/>
    </row>
  </sheetData>
  <mergeCells count="4">
    <mergeCell ref="A1:G1"/>
    <mergeCell ref="C2:G2"/>
    <mergeCell ref="C3:G3"/>
    <mergeCell ref="C4:G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7"/>
  <sheetViews>
    <sheetView workbookViewId="0" topLeftCell="A22">
      <selection activeCell="A36" sqref="A36"/>
    </sheetView>
  </sheetViews>
  <sheetFormatPr defaultColWidth="9.00390625" defaultRowHeight="14.25"/>
  <cols>
    <col min="2" max="2" width="15.875" style="0" customWidth="1"/>
    <col min="3" max="3" width="41.375" style="0" customWidth="1"/>
    <col min="7" max="7" width="13.25390625" style="0" customWidth="1"/>
  </cols>
  <sheetData>
    <row r="1" spans="1:7" ht="15.75">
      <c r="A1" s="195" t="s">
        <v>38</v>
      </c>
      <c r="B1" s="195"/>
      <c r="C1" s="195"/>
      <c r="D1" s="195"/>
      <c r="E1" s="195"/>
      <c r="F1" s="195"/>
      <c r="G1" s="195"/>
    </row>
    <row r="2" spans="1:7" ht="14.25">
      <c r="A2" s="1" t="s">
        <v>1</v>
      </c>
      <c r="B2" s="2" t="s">
        <v>2</v>
      </c>
      <c r="C2" s="196" t="s">
        <v>3</v>
      </c>
      <c r="D2" s="197"/>
      <c r="E2" s="197"/>
      <c r="F2" s="197"/>
      <c r="G2" s="198"/>
    </row>
    <row r="3" spans="1:7" ht="14.25">
      <c r="A3" s="1" t="s">
        <v>4</v>
      </c>
      <c r="B3" s="2" t="s">
        <v>80</v>
      </c>
      <c r="C3" s="196" t="s">
        <v>81</v>
      </c>
      <c r="D3" s="197"/>
      <c r="E3" s="197"/>
      <c r="F3" s="197"/>
      <c r="G3" s="198"/>
    </row>
    <row r="4" spans="1:7" ht="14.25">
      <c r="A4" s="45" t="s">
        <v>7</v>
      </c>
      <c r="B4" s="46"/>
      <c r="C4" s="199"/>
      <c r="D4" s="200"/>
      <c r="E4" s="200"/>
      <c r="F4" s="200"/>
      <c r="G4" s="201"/>
    </row>
    <row r="5" spans="2:4" ht="14.25">
      <c r="B5" s="47"/>
      <c r="C5" s="47"/>
      <c r="D5" s="48"/>
    </row>
    <row r="6" spans="1:7" ht="14.25">
      <c r="A6" s="49" t="s">
        <v>8</v>
      </c>
      <c r="B6" s="50" t="s">
        <v>9</v>
      </c>
      <c r="C6" s="50" t="s">
        <v>10</v>
      </c>
      <c r="D6" s="51" t="s">
        <v>11</v>
      </c>
      <c r="E6" s="49" t="s">
        <v>12</v>
      </c>
      <c r="F6" s="52" t="s">
        <v>13</v>
      </c>
      <c r="G6" s="49" t="s">
        <v>14</v>
      </c>
    </row>
    <row r="7" spans="1:7" ht="14.25">
      <c r="A7" s="10"/>
      <c r="B7" s="11"/>
      <c r="C7" s="11"/>
      <c r="D7" s="12"/>
      <c r="E7" s="13"/>
      <c r="F7" s="14"/>
      <c r="G7" s="14"/>
    </row>
    <row r="8" spans="1:7" ht="24.95" customHeight="1">
      <c r="A8" s="67" t="s">
        <v>15</v>
      </c>
      <c r="B8" s="54" t="s">
        <v>41</v>
      </c>
      <c r="C8" s="55" t="s">
        <v>42</v>
      </c>
      <c r="D8" s="56"/>
      <c r="E8" s="57"/>
      <c r="F8" s="58"/>
      <c r="G8" s="59">
        <f>SUMIF(AG9:AG11,"&lt;&gt;NOR",G9:G11)</f>
        <v>0</v>
      </c>
    </row>
    <row r="9" spans="1:7" ht="24.95" customHeight="1">
      <c r="A9" s="60">
        <v>1</v>
      </c>
      <c r="B9" s="61" t="s">
        <v>43</v>
      </c>
      <c r="C9" s="62" t="s">
        <v>44</v>
      </c>
      <c r="D9" s="63" t="s">
        <v>20</v>
      </c>
      <c r="E9" s="64">
        <v>448</v>
      </c>
      <c r="F9" s="65"/>
      <c r="G9" s="66">
        <f>ROUND(E9*F9,2)</f>
        <v>0</v>
      </c>
    </row>
    <row r="10" spans="1:7" ht="24.95" customHeight="1">
      <c r="A10" s="60">
        <v>2</v>
      </c>
      <c r="B10" s="61" t="s">
        <v>45</v>
      </c>
      <c r="C10" s="62" t="s">
        <v>46</v>
      </c>
      <c r="D10" s="63" t="s">
        <v>47</v>
      </c>
      <c r="E10" s="64">
        <v>32</v>
      </c>
      <c r="F10" s="65"/>
      <c r="G10" s="66">
        <f>ROUND(E10*F10,2)</f>
        <v>0</v>
      </c>
    </row>
    <row r="11" spans="1:7" ht="24.95" customHeight="1">
      <c r="A11" s="60">
        <v>3</v>
      </c>
      <c r="B11" s="61" t="s">
        <v>48</v>
      </c>
      <c r="C11" s="62" t="s">
        <v>49</v>
      </c>
      <c r="D11" s="63" t="s">
        <v>20</v>
      </c>
      <c r="E11" s="64">
        <v>448</v>
      </c>
      <c r="F11" s="65"/>
      <c r="G11" s="66">
        <f>ROUND(E11*F11,2)</f>
        <v>0</v>
      </c>
    </row>
    <row r="12" spans="1:7" ht="24.95" customHeight="1">
      <c r="A12" s="67" t="s">
        <v>15</v>
      </c>
      <c r="B12" s="54" t="s">
        <v>50</v>
      </c>
      <c r="C12" s="55" t="s">
        <v>51</v>
      </c>
      <c r="D12" s="56"/>
      <c r="E12" s="57"/>
      <c r="F12" s="58"/>
      <c r="G12" s="59">
        <f>SUMIF(AG13:AG14,"&lt;&gt;NOR",G13:G14)</f>
        <v>0</v>
      </c>
    </row>
    <row r="13" spans="1:7" ht="24.95" customHeight="1">
      <c r="A13" s="60">
        <v>4</v>
      </c>
      <c r="B13" s="61" t="s">
        <v>52</v>
      </c>
      <c r="C13" s="62" t="s">
        <v>53</v>
      </c>
      <c r="D13" s="63" t="s">
        <v>20</v>
      </c>
      <c r="E13" s="64">
        <v>448</v>
      </c>
      <c r="F13" s="65"/>
      <c r="G13" s="66">
        <f>ROUND(E13*F13,2)</f>
        <v>0</v>
      </c>
    </row>
    <row r="14" spans="1:7" ht="24.95" customHeight="1">
      <c r="A14" s="60">
        <v>5</v>
      </c>
      <c r="B14" s="61" t="s">
        <v>54</v>
      </c>
      <c r="C14" s="62" t="s">
        <v>55</v>
      </c>
      <c r="D14" s="63" t="s">
        <v>20</v>
      </c>
      <c r="E14" s="64">
        <v>448</v>
      </c>
      <c r="F14" s="65"/>
      <c r="G14" s="66">
        <f>ROUND(E14*F14,2)</f>
        <v>0</v>
      </c>
    </row>
    <row r="15" spans="1:7" ht="24.95" customHeight="1">
      <c r="A15" s="67" t="s">
        <v>15</v>
      </c>
      <c r="B15" s="54" t="s">
        <v>56</v>
      </c>
      <c r="C15" s="55" t="s">
        <v>57</v>
      </c>
      <c r="D15" s="56"/>
      <c r="E15" s="57"/>
      <c r="F15" s="58"/>
      <c r="G15" s="59">
        <f>SUMIF(AG16:AG19,"&lt;&gt;NOR",G16:G19)</f>
        <v>0</v>
      </c>
    </row>
    <row r="16" spans="1:7" ht="24.95" customHeight="1">
      <c r="A16" s="60">
        <v>6</v>
      </c>
      <c r="B16" s="61" t="s">
        <v>58</v>
      </c>
      <c r="C16" s="62" t="s">
        <v>59</v>
      </c>
      <c r="D16" s="63" t="s">
        <v>60</v>
      </c>
      <c r="E16" s="64">
        <v>83</v>
      </c>
      <c r="F16" s="65"/>
      <c r="G16" s="66">
        <f>ROUND(E16*F16,2)</f>
        <v>0</v>
      </c>
    </row>
    <row r="17" spans="1:7" ht="24.95" customHeight="1">
      <c r="A17" s="60">
        <v>7</v>
      </c>
      <c r="B17" s="61" t="s">
        <v>61</v>
      </c>
      <c r="C17" s="62" t="s">
        <v>62</v>
      </c>
      <c r="D17" s="63" t="s">
        <v>60</v>
      </c>
      <c r="E17" s="64">
        <v>83</v>
      </c>
      <c r="F17" s="65"/>
      <c r="G17" s="66">
        <f>ROUND(E17*F17,2)</f>
        <v>0</v>
      </c>
    </row>
    <row r="18" spans="1:7" ht="24.95" customHeight="1">
      <c r="A18" s="60">
        <v>8</v>
      </c>
      <c r="B18" s="61" t="s">
        <v>63</v>
      </c>
      <c r="C18" s="62" t="s">
        <v>64</v>
      </c>
      <c r="D18" s="63" t="s">
        <v>60</v>
      </c>
      <c r="E18" s="64">
        <v>1162</v>
      </c>
      <c r="F18" s="65"/>
      <c r="G18" s="66">
        <f>ROUND(E18*F18,2)</f>
        <v>0</v>
      </c>
    </row>
    <row r="19" spans="1:7" ht="24.95" customHeight="1">
      <c r="A19" s="60">
        <v>9</v>
      </c>
      <c r="B19" s="61" t="s">
        <v>65</v>
      </c>
      <c r="C19" s="62" t="s">
        <v>66</v>
      </c>
      <c r="D19" s="63" t="s">
        <v>60</v>
      </c>
      <c r="E19" s="64">
        <v>83</v>
      </c>
      <c r="F19" s="65"/>
      <c r="G19" s="66">
        <f>ROUND(E19*F19,2)</f>
        <v>0</v>
      </c>
    </row>
    <row r="20" spans="1:7" ht="24.95" customHeight="1">
      <c r="A20" s="67" t="s">
        <v>15</v>
      </c>
      <c r="B20" s="54" t="s">
        <v>67</v>
      </c>
      <c r="C20" s="55" t="s">
        <v>68</v>
      </c>
      <c r="D20" s="56"/>
      <c r="E20" s="57"/>
      <c r="F20" s="58"/>
      <c r="G20" s="59">
        <f>SUMIF(AG21:AG21,"&lt;&gt;NOR",G21:G21)</f>
        <v>0</v>
      </c>
    </row>
    <row r="21" spans="1:7" ht="24.95" customHeight="1">
      <c r="A21" s="60">
        <v>10</v>
      </c>
      <c r="B21" s="61" t="s">
        <v>69</v>
      </c>
      <c r="C21" s="62" t="s">
        <v>70</v>
      </c>
      <c r="D21" s="63" t="s">
        <v>60</v>
      </c>
      <c r="E21" s="64">
        <v>93</v>
      </c>
      <c r="F21" s="65"/>
      <c r="G21" s="66">
        <f>ROUND(E21*F21,2)</f>
        <v>0</v>
      </c>
    </row>
    <row r="22" spans="1:7" ht="24.95" customHeight="1">
      <c r="A22" s="67" t="s">
        <v>15</v>
      </c>
      <c r="B22" s="54" t="s">
        <v>16</v>
      </c>
      <c r="C22" s="55" t="s">
        <v>17</v>
      </c>
      <c r="D22" s="56"/>
      <c r="E22" s="57"/>
      <c r="F22" s="58"/>
      <c r="G22" s="59">
        <f>SUMIF(AG23:AG27,"&lt;&gt;NOR",G23:G27)</f>
        <v>0</v>
      </c>
    </row>
    <row r="23" spans="1:7" ht="24.95" customHeight="1">
      <c r="A23" s="60">
        <v>11</v>
      </c>
      <c r="B23" s="61" t="s">
        <v>18</v>
      </c>
      <c r="C23" s="62" t="s">
        <v>82</v>
      </c>
      <c r="D23" s="63" t="s">
        <v>20</v>
      </c>
      <c r="E23" s="64">
        <v>448</v>
      </c>
      <c r="F23" s="65"/>
      <c r="G23" s="66">
        <f>ROUND(E23*F23,2)</f>
        <v>0</v>
      </c>
    </row>
    <row r="24" spans="1:7" ht="24.95" customHeight="1">
      <c r="A24" s="60">
        <v>12</v>
      </c>
      <c r="B24" s="61" t="s">
        <v>21</v>
      </c>
      <c r="C24" s="62" t="s">
        <v>72</v>
      </c>
      <c r="D24" s="63" t="s">
        <v>23</v>
      </c>
      <c r="E24" s="64">
        <v>308</v>
      </c>
      <c r="F24" s="65"/>
      <c r="G24" s="66">
        <f>ROUND(E24*F24,2)</f>
        <v>0</v>
      </c>
    </row>
    <row r="25" spans="1:7" ht="24.95" customHeight="1">
      <c r="A25" s="60">
        <v>13</v>
      </c>
      <c r="B25" s="61" t="s">
        <v>73</v>
      </c>
      <c r="C25" s="62" t="s">
        <v>74</v>
      </c>
      <c r="D25" s="63" t="s">
        <v>20</v>
      </c>
      <c r="E25" s="64">
        <v>448</v>
      </c>
      <c r="F25" s="65"/>
      <c r="G25" s="66">
        <f>ROUND(E25*F25,2)</f>
        <v>0</v>
      </c>
    </row>
    <row r="26" spans="1:7" ht="24.95" customHeight="1">
      <c r="A26" s="60">
        <v>14</v>
      </c>
      <c r="B26" s="61" t="s">
        <v>26</v>
      </c>
      <c r="C26" s="62" t="s">
        <v>75</v>
      </c>
      <c r="D26" s="63" t="s">
        <v>28</v>
      </c>
      <c r="E26" s="64">
        <v>1</v>
      </c>
      <c r="F26" s="65"/>
      <c r="G26" s="66">
        <f>ROUND(E26*F26,2)</f>
        <v>0</v>
      </c>
    </row>
    <row r="27" spans="1:7" ht="24.95" customHeight="1">
      <c r="A27" s="60">
        <v>15</v>
      </c>
      <c r="B27" s="61" t="s">
        <v>76</v>
      </c>
      <c r="C27" s="62" t="s">
        <v>77</v>
      </c>
      <c r="D27" s="63" t="s">
        <v>60</v>
      </c>
      <c r="E27" s="64">
        <v>12</v>
      </c>
      <c r="F27" s="65"/>
      <c r="G27" s="66">
        <f>ROUND(E27*F27,2)</f>
        <v>0</v>
      </c>
    </row>
    <row r="28" spans="1:7" ht="24.95" customHeight="1">
      <c r="A28" s="67" t="s">
        <v>15</v>
      </c>
      <c r="B28" s="54" t="s">
        <v>29</v>
      </c>
      <c r="C28" s="55" t="s">
        <v>30</v>
      </c>
      <c r="D28" s="56"/>
      <c r="E28" s="57"/>
      <c r="F28" s="58"/>
      <c r="G28" s="59">
        <f>SUMIF(AG29:AG33,"&lt;&gt;NOR",G29:G33)</f>
        <v>0</v>
      </c>
    </row>
    <row r="29" spans="1:7" ht="24.95" customHeight="1">
      <c r="A29" s="60">
        <v>16</v>
      </c>
      <c r="B29" s="61" t="s">
        <v>31</v>
      </c>
      <c r="C29" s="62" t="s">
        <v>78</v>
      </c>
      <c r="D29" s="63" t="s">
        <v>33</v>
      </c>
      <c r="E29" s="64">
        <v>1</v>
      </c>
      <c r="F29" s="65"/>
      <c r="G29" s="66">
        <f>ROUND(E29*F29,2)</f>
        <v>0</v>
      </c>
    </row>
    <row r="30" spans="1:7" ht="24.95" customHeight="1">
      <c r="A30" s="60">
        <v>17</v>
      </c>
      <c r="B30" s="61" t="s">
        <v>34</v>
      </c>
      <c r="C30" s="62" t="s">
        <v>79</v>
      </c>
      <c r="D30" s="63" t="s">
        <v>33</v>
      </c>
      <c r="E30" s="64">
        <v>1</v>
      </c>
      <c r="F30" s="65"/>
      <c r="G30" s="66">
        <f>ROUND(E30*F30,2)</f>
        <v>0</v>
      </c>
    </row>
    <row r="31" spans="1:7" ht="24.95" customHeight="1">
      <c r="A31" s="60">
        <v>18</v>
      </c>
      <c r="B31" s="61" t="s">
        <v>31</v>
      </c>
      <c r="C31" s="62" t="s">
        <v>32</v>
      </c>
      <c r="D31" s="63" t="s">
        <v>33</v>
      </c>
      <c r="E31" s="64">
        <v>1</v>
      </c>
      <c r="F31" s="65"/>
      <c r="G31" s="66">
        <f>ROUND(E31*F31,2)</f>
        <v>0</v>
      </c>
    </row>
    <row r="32" spans="1:7" ht="24.95" customHeight="1">
      <c r="A32" s="60">
        <v>19</v>
      </c>
      <c r="B32" s="61" t="s">
        <v>34</v>
      </c>
      <c r="C32" s="62" t="s">
        <v>35</v>
      </c>
      <c r="D32" s="63" t="s">
        <v>33</v>
      </c>
      <c r="E32" s="64">
        <v>1</v>
      </c>
      <c r="F32" s="65"/>
      <c r="G32" s="66">
        <f>ROUND(E32*F32,2)</f>
        <v>0</v>
      </c>
    </row>
    <row r="33" spans="1:7" ht="24.95" customHeight="1">
      <c r="A33" s="68">
        <v>20</v>
      </c>
      <c r="B33" s="69" t="s">
        <v>36</v>
      </c>
      <c r="C33" s="70" t="s">
        <v>37</v>
      </c>
      <c r="D33" s="71" t="s">
        <v>33</v>
      </c>
      <c r="E33" s="72">
        <v>1</v>
      </c>
      <c r="F33" s="73"/>
      <c r="G33" s="74">
        <f>ROUND(E33*F33,2)</f>
        <v>0</v>
      </c>
    </row>
    <row r="34" spans="1:7" ht="24.95" customHeight="1">
      <c r="A34" s="10"/>
      <c r="B34" s="11"/>
      <c r="C34" s="37"/>
      <c r="D34" s="12"/>
      <c r="E34" s="10"/>
      <c r="F34" s="10"/>
      <c r="G34" s="10"/>
    </row>
    <row r="35" spans="1:7" ht="24.95" customHeight="1">
      <c r="A35" s="75"/>
      <c r="B35" s="76" t="s">
        <v>14</v>
      </c>
      <c r="C35" s="77"/>
      <c r="D35" s="78"/>
      <c r="E35" s="79"/>
      <c r="F35" s="79"/>
      <c r="G35" s="80">
        <f>G8+G12+G15+G20+G22+G28</f>
        <v>0</v>
      </c>
    </row>
    <row r="36" spans="1:7" ht="14.25">
      <c r="A36" s="10"/>
      <c r="B36" s="11"/>
      <c r="C36" s="37"/>
      <c r="D36" s="12"/>
      <c r="E36" s="10"/>
      <c r="F36" s="10"/>
      <c r="G36" s="10"/>
    </row>
    <row r="37" spans="1:7" ht="14.25">
      <c r="A37" s="10"/>
      <c r="B37" s="11"/>
      <c r="C37" s="37"/>
      <c r="D37" s="12"/>
      <c r="E37" s="10"/>
      <c r="F37" s="10"/>
      <c r="G37" s="10"/>
    </row>
  </sheetData>
  <mergeCells count="4">
    <mergeCell ref="A1:G1"/>
    <mergeCell ref="C2:G2"/>
    <mergeCell ref="C3:G3"/>
    <mergeCell ref="C4:G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0"/>
  <sheetViews>
    <sheetView workbookViewId="0" topLeftCell="A1">
      <selection activeCell="A21" sqref="A21:XFD26"/>
    </sheetView>
  </sheetViews>
  <sheetFormatPr defaultColWidth="9.00390625" defaultRowHeight="14.25"/>
  <cols>
    <col min="2" max="2" width="16.75390625" style="0" customWidth="1"/>
    <col min="3" max="3" width="48.50390625" style="0" customWidth="1"/>
    <col min="7" max="7" width="15.75390625" style="0" customWidth="1"/>
  </cols>
  <sheetData>
    <row r="1" spans="1:7" ht="15.75">
      <c r="A1" s="191" t="s">
        <v>0</v>
      </c>
      <c r="B1" s="191"/>
      <c r="C1" s="191"/>
      <c r="D1" s="191"/>
      <c r="E1" s="191"/>
      <c r="F1" s="191"/>
      <c r="G1" s="191"/>
    </row>
    <row r="2" spans="1:7" ht="14.25">
      <c r="A2" s="82" t="s">
        <v>1</v>
      </c>
      <c r="B2" s="2" t="s">
        <v>2</v>
      </c>
      <c r="C2" s="192" t="s">
        <v>3</v>
      </c>
      <c r="D2" s="193"/>
      <c r="E2" s="193"/>
      <c r="F2" s="193"/>
      <c r="G2" s="193"/>
    </row>
    <row r="3" spans="1:7" ht="14.25">
      <c r="A3" s="82" t="s">
        <v>4</v>
      </c>
      <c r="B3" s="2" t="s">
        <v>83</v>
      </c>
      <c r="C3" s="192" t="s">
        <v>84</v>
      </c>
      <c r="D3" s="193"/>
      <c r="E3" s="193"/>
      <c r="F3" s="193"/>
      <c r="G3" s="193"/>
    </row>
    <row r="4" spans="1:7" ht="14.25">
      <c r="A4" s="83" t="s">
        <v>7</v>
      </c>
      <c r="B4" s="4"/>
      <c r="C4" s="194"/>
      <c r="D4" s="194"/>
      <c r="E4" s="194"/>
      <c r="F4" s="194"/>
      <c r="G4" s="194"/>
    </row>
    <row r="5" ht="14.25">
      <c r="D5" s="5"/>
    </row>
    <row r="6" spans="1:7" ht="14.25">
      <c r="A6" s="84" t="s">
        <v>8</v>
      </c>
      <c r="B6" s="85" t="s">
        <v>9</v>
      </c>
      <c r="C6" s="85" t="s">
        <v>10</v>
      </c>
      <c r="D6" s="86" t="s">
        <v>11</v>
      </c>
      <c r="E6" s="84" t="s">
        <v>12</v>
      </c>
      <c r="F6" s="87" t="s">
        <v>13</v>
      </c>
      <c r="G6" s="84" t="s">
        <v>14</v>
      </c>
    </row>
    <row r="7" spans="1:7" ht="14.25">
      <c r="A7" s="10"/>
      <c r="B7" s="11"/>
      <c r="C7" s="11"/>
      <c r="D7" s="12"/>
      <c r="E7" s="13"/>
      <c r="F7" s="14"/>
      <c r="G7" s="14"/>
    </row>
    <row r="8" spans="1:7" ht="24.95" customHeight="1">
      <c r="A8" s="15" t="s">
        <v>15</v>
      </c>
      <c r="B8" s="16" t="s">
        <v>41</v>
      </c>
      <c r="C8" s="17" t="s">
        <v>42</v>
      </c>
      <c r="D8" s="18"/>
      <c r="E8" s="19"/>
      <c r="F8" s="20"/>
      <c r="G8" s="21">
        <f>SUMIF(AG9:AG9,"&lt;&gt;NOR",G9:G9)</f>
        <v>0</v>
      </c>
    </row>
    <row r="9" spans="1:7" ht="24.95" customHeight="1">
      <c r="A9" s="88">
        <v>1</v>
      </c>
      <c r="B9" s="23" t="s">
        <v>48</v>
      </c>
      <c r="C9" s="29" t="s">
        <v>85</v>
      </c>
      <c r="D9" s="25" t="s">
        <v>20</v>
      </c>
      <c r="E9" s="26">
        <v>442</v>
      </c>
      <c r="F9" s="27"/>
      <c r="G9" s="28">
        <f>ROUND(E9*F9,2)</f>
        <v>0</v>
      </c>
    </row>
    <row r="10" spans="1:7" ht="24.95" customHeight="1">
      <c r="A10" s="15" t="s">
        <v>15</v>
      </c>
      <c r="B10" s="16" t="s">
        <v>16</v>
      </c>
      <c r="C10" s="17" t="s">
        <v>17</v>
      </c>
      <c r="D10" s="18"/>
      <c r="E10" s="19"/>
      <c r="F10" s="20"/>
      <c r="G10" s="21">
        <f>SUMIF(AG11:AG14,"&lt;&gt;NOR",G11:G14)</f>
        <v>0</v>
      </c>
    </row>
    <row r="11" spans="1:7" ht="24.95" customHeight="1">
      <c r="A11" s="88">
        <v>2</v>
      </c>
      <c r="B11" s="23" t="s">
        <v>18</v>
      </c>
      <c r="C11" s="29" t="s">
        <v>86</v>
      </c>
      <c r="D11" s="25" t="s">
        <v>20</v>
      </c>
      <c r="E11" s="26">
        <v>442</v>
      </c>
      <c r="F11" s="27"/>
      <c r="G11" s="28">
        <f>ROUND(E11*F11,2)</f>
        <v>0</v>
      </c>
    </row>
    <row r="12" spans="1:7" ht="24.95" customHeight="1">
      <c r="A12" s="88">
        <v>3</v>
      </c>
      <c r="B12" s="23" t="s">
        <v>21</v>
      </c>
      <c r="C12" s="29" t="s">
        <v>87</v>
      </c>
      <c r="D12" s="25" t="s">
        <v>20</v>
      </c>
      <c r="E12" s="26">
        <v>442</v>
      </c>
      <c r="F12" s="27"/>
      <c r="G12" s="28">
        <f>ROUND(E12*F12,2)</f>
        <v>0</v>
      </c>
    </row>
    <row r="13" spans="1:7" ht="24.95" customHeight="1">
      <c r="A13" s="88">
        <v>4</v>
      </c>
      <c r="B13" s="23" t="s">
        <v>73</v>
      </c>
      <c r="C13" s="29" t="s">
        <v>88</v>
      </c>
      <c r="D13" s="25" t="s">
        <v>89</v>
      </c>
      <c r="E13" s="26">
        <v>350</v>
      </c>
      <c r="F13" s="27"/>
      <c r="G13" s="28">
        <f>ROUND(E13*F13,2)</f>
        <v>0</v>
      </c>
    </row>
    <row r="14" spans="1:7" ht="24.95" customHeight="1">
      <c r="A14" s="88">
        <v>5</v>
      </c>
      <c r="B14" s="23" t="s">
        <v>26</v>
      </c>
      <c r="C14" s="29" t="s">
        <v>90</v>
      </c>
      <c r="D14" s="25" t="s">
        <v>28</v>
      </c>
      <c r="E14" s="26">
        <v>1</v>
      </c>
      <c r="F14" s="27"/>
      <c r="G14" s="28">
        <f>ROUND(E14*F14,2)</f>
        <v>0</v>
      </c>
    </row>
    <row r="15" spans="1:7" ht="24.95" customHeight="1">
      <c r="A15" s="15" t="s">
        <v>15</v>
      </c>
      <c r="B15" s="16" t="s">
        <v>29</v>
      </c>
      <c r="C15" s="17" t="s">
        <v>30</v>
      </c>
      <c r="D15" s="18"/>
      <c r="E15" s="19"/>
      <c r="F15" s="20"/>
      <c r="G15" s="21">
        <f>SUMIF(AG16:AG16,"&lt;&gt;NOR",G16:G16)</f>
        <v>0</v>
      </c>
    </row>
    <row r="16" spans="1:7" ht="24.95" customHeight="1">
      <c r="A16" s="30">
        <v>6</v>
      </c>
      <c r="B16" s="31" t="s">
        <v>36</v>
      </c>
      <c r="C16" s="32" t="s">
        <v>37</v>
      </c>
      <c r="D16" s="33" t="s">
        <v>33</v>
      </c>
      <c r="E16" s="34">
        <v>1</v>
      </c>
      <c r="F16" s="35"/>
      <c r="G16" s="36">
        <f>ROUND(E16*F16,2)</f>
        <v>0</v>
      </c>
    </row>
    <row r="17" spans="1:7" ht="24.95" customHeight="1">
      <c r="A17" s="10"/>
      <c r="B17" s="11"/>
      <c r="C17" s="37"/>
      <c r="D17" s="12"/>
      <c r="E17" s="10"/>
      <c r="F17" s="10"/>
      <c r="G17" s="10"/>
    </row>
    <row r="18" spans="1:7" ht="24.95" customHeight="1">
      <c r="A18" s="89"/>
      <c r="B18" s="39" t="s">
        <v>14</v>
      </c>
      <c r="C18" s="40"/>
      <c r="D18" s="41"/>
      <c r="E18" s="42"/>
      <c r="F18" s="42"/>
      <c r="G18" s="43">
        <f>G8+G10+G15</f>
        <v>0</v>
      </c>
    </row>
    <row r="19" spans="1:7" ht="14.25">
      <c r="A19" s="10"/>
      <c r="B19" s="11"/>
      <c r="C19" s="37"/>
      <c r="D19" s="12"/>
      <c r="E19" s="10"/>
      <c r="F19" s="10"/>
      <c r="G19" s="10"/>
    </row>
    <row r="20" spans="1:7" ht="14.25">
      <c r="A20" s="10"/>
      <c r="B20" s="11"/>
      <c r="C20" s="37"/>
      <c r="D20" s="12"/>
      <c r="E20" s="10"/>
      <c r="F20" s="10"/>
      <c r="G20" s="10"/>
    </row>
  </sheetData>
  <mergeCells count="4">
    <mergeCell ref="A1:G1"/>
    <mergeCell ref="C2:G2"/>
    <mergeCell ref="C3:G3"/>
    <mergeCell ref="C4:G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7"/>
  <sheetViews>
    <sheetView workbookViewId="0" topLeftCell="A1">
      <selection activeCell="F31" sqref="F31"/>
    </sheetView>
  </sheetViews>
  <sheetFormatPr defaultColWidth="9.00390625" defaultRowHeight="14.25"/>
  <cols>
    <col min="3" max="3" width="37.50390625" style="0" customWidth="1"/>
    <col min="7" max="7" width="17.50390625" style="0" customWidth="1"/>
  </cols>
  <sheetData>
    <row r="1" spans="1:7" ht="15.75">
      <c r="A1" s="191" t="s">
        <v>0</v>
      </c>
      <c r="B1" s="191"/>
      <c r="C1" s="191"/>
      <c r="D1" s="191"/>
      <c r="E1" s="191"/>
      <c r="F1" s="191"/>
      <c r="G1" s="191"/>
    </row>
    <row r="2" spans="1:7" ht="14.25">
      <c r="A2" s="82" t="s">
        <v>1</v>
      </c>
      <c r="B2" s="2" t="s">
        <v>2</v>
      </c>
      <c r="C2" s="192" t="s">
        <v>3</v>
      </c>
      <c r="D2" s="193"/>
      <c r="E2" s="193"/>
      <c r="F2" s="193"/>
      <c r="G2" s="193"/>
    </row>
    <row r="3" spans="1:7" ht="14.25">
      <c r="A3" s="82" t="s">
        <v>4</v>
      </c>
      <c r="B3" s="2" t="s">
        <v>91</v>
      </c>
      <c r="C3" s="192" t="s">
        <v>92</v>
      </c>
      <c r="D3" s="193"/>
      <c r="E3" s="193"/>
      <c r="F3" s="193"/>
      <c r="G3" s="193"/>
    </row>
    <row r="4" spans="1:7" ht="14.25">
      <c r="A4" s="83" t="s">
        <v>7</v>
      </c>
      <c r="B4" s="4"/>
      <c r="C4" s="194"/>
      <c r="D4" s="194"/>
      <c r="E4" s="194"/>
      <c r="F4" s="194"/>
      <c r="G4" s="194"/>
    </row>
    <row r="5" ht="14.25">
      <c r="D5" s="5"/>
    </row>
    <row r="6" spans="1:7" ht="14.25">
      <c r="A6" s="84" t="s">
        <v>8</v>
      </c>
      <c r="B6" s="85" t="s">
        <v>9</v>
      </c>
      <c r="C6" s="85" t="s">
        <v>10</v>
      </c>
      <c r="D6" s="86" t="s">
        <v>11</v>
      </c>
      <c r="E6" s="84" t="s">
        <v>12</v>
      </c>
      <c r="F6" s="87" t="s">
        <v>13</v>
      </c>
      <c r="G6" s="84" t="s">
        <v>14</v>
      </c>
    </row>
    <row r="7" spans="1:7" ht="12" customHeight="1">
      <c r="A7" s="10"/>
      <c r="B7" s="11"/>
      <c r="C7" s="11"/>
      <c r="D7" s="12"/>
      <c r="E7" s="13"/>
      <c r="F7" s="14"/>
      <c r="G7" s="14"/>
    </row>
    <row r="8" spans="1:7" ht="14.25">
      <c r="A8" s="15" t="s">
        <v>15</v>
      </c>
      <c r="B8" s="16" t="s">
        <v>41</v>
      </c>
      <c r="C8" s="17" t="s">
        <v>42</v>
      </c>
      <c r="D8" s="18"/>
      <c r="E8" s="19"/>
      <c r="F8" s="20"/>
      <c r="G8" s="21">
        <f>SUM(G9:G19)</f>
        <v>0</v>
      </c>
    </row>
    <row r="9" spans="1:7" ht="24.95" customHeight="1">
      <c r="A9" s="88">
        <v>1</v>
      </c>
      <c r="B9" s="23" t="s">
        <v>93</v>
      </c>
      <c r="C9" s="29" t="s">
        <v>94</v>
      </c>
      <c r="D9" s="25" t="s">
        <v>95</v>
      </c>
      <c r="E9" s="90">
        <v>44</v>
      </c>
      <c r="F9" s="27"/>
      <c r="G9" s="28">
        <f>E9*F9</f>
        <v>0</v>
      </c>
    </row>
    <row r="10" spans="1:7" ht="24.95" customHeight="1">
      <c r="A10" s="88">
        <v>2</v>
      </c>
      <c r="B10" s="23" t="s">
        <v>96</v>
      </c>
      <c r="C10" s="29" t="s">
        <v>97</v>
      </c>
      <c r="D10" s="25" t="s">
        <v>95</v>
      </c>
      <c r="E10" s="90">
        <v>9</v>
      </c>
      <c r="F10" s="27"/>
      <c r="G10" s="28">
        <f aca="true" t="shared" si="0" ref="G10:G18">E10*F10</f>
        <v>0</v>
      </c>
    </row>
    <row r="11" spans="1:7" ht="24.95" customHeight="1">
      <c r="A11" s="88">
        <v>3</v>
      </c>
      <c r="B11" s="23" t="s">
        <v>98</v>
      </c>
      <c r="C11" s="24" t="s">
        <v>97</v>
      </c>
      <c r="D11" s="25" t="s">
        <v>95</v>
      </c>
      <c r="E11" s="90">
        <v>35</v>
      </c>
      <c r="F11" s="27"/>
      <c r="G11" s="28">
        <f t="shared" si="0"/>
        <v>0</v>
      </c>
    </row>
    <row r="12" spans="1:7" ht="24.95" customHeight="1">
      <c r="A12" s="88">
        <v>4</v>
      </c>
      <c r="B12" s="23" t="s">
        <v>99</v>
      </c>
      <c r="C12" s="29" t="s">
        <v>100</v>
      </c>
      <c r="D12" s="25" t="s">
        <v>95</v>
      </c>
      <c r="E12" s="90">
        <v>44</v>
      </c>
      <c r="F12" s="27"/>
      <c r="G12" s="28">
        <f t="shared" si="0"/>
        <v>0</v>
      </c>
    </row>
    <row r="13" spans="1:7" ht="24.95" customHeight="1">
      <c r="A13" s="88">
        <v>5</v>
      </c>
      <c r="B13" s="23" t="s">
        <v>101</v>
      </c>
      <c r="C13" s="29" t="s">
        <v>102</v>
      </c>
      <c r="D13" s="25" t="s">
        <v>20</v>
      </c>
      <c r="E13" s="90">
        <v>44</v>
      </c>
      <c r="F13" s="27"/>
      <c r="G13" s="28">
        <f t="shared" si="0"/>
        <v>0</v>
      </c>
    </row>
    <row r="14" spans="1:7" ht="24.95" customHeight="1">
      <c r="A14" s="88">
        <v>6</v>
      </c>
      <c r="B14" s="23" t="s">
        <v>103</v>
      </c>
      <c r="C14" s="29" t="s">
        <v>104</v>
      </c>
      <c r="D14" s="25" t="s">
        <v>47</v>
      </c>
      <c r="E14" s="90">
        <v>4.4</v>
      </c>
      <c r="F14" s="27"/>
      <c r="G14" s="28">
        <f t="shared" si="0"/>
        <v>0</v>
      </c>
    </row>
    <row r="15" spans="1:7" ht="24.95" customHeight="1">
      <c r="A15" s="88">
        <v>7</v>
      </c>
      <c r="B15" s="23" t="s">
        <v>105</v>
      </c>
      <c r="C15" s="29" t="s">
        <v>106</v>
      </c>
      <c r="D15" s="25" t="s">
        <v>107</v>
      </c>
      <c r="E15" s="90">
        <v>264</v>
      </c>
      <c r="F15" s="27"/>
      <c r="G15" s="28">
        <f t="shared" si="0"/>
        <v>0</v>
      </c>
    </row>
    <row r="16" spans="1:7" ht="24.95" customHeight="1">
      <c r="A16" s="88">
        <v>8</v>
      </c>
      <c r="B16" s="23" t="s">
        <v>108</v>
      </c>
      <c r="C16" s="29" t="s">
        <v>109</v>
      </c>
      <c r="D16" s="25" t="s">
        <v>95</v>
      </c>
      <c r="E16" s="90">
        <v>264</v>
      </c>
      <c r="F16" s="27"/>
      <c r="G16" s="28">
        <f t="shared" si="0"/>
        <v>0</v>
      </c>
    </row>
    <row r="17" spans="1:7" ht="24.95" customHeight="1">
      <c r="A17" s="88">
        <v>9</v>
      </c>
      <c r="B17" s="23" t="s">
        <v>110</v>
      </c>
      <c r="C17" s="29" t="s">
        <v>111</v>
      </c>
      <c r="D17" s="25" t="s">
        <v>95</v>
      </c>
      <c r="E17" s="90">
        <v>44</v>
      </c>
      <c r="F17" s="27"/>
      <c r="G17" s="28">
        <f t="shared" si="0"/>
        <v>0</v>
      </c>
    </row>
    <row r="18" spans="1:7" ht="24.95" customHeight="1">
      <c r="A18" s="88">
        <v>10</v>
      </c>
      <c r="B18" s="23" t="s">
        <v>112</v>
      </c>
      <c r="C18" s="29" t="s">
        <v>113</v>
      </c>
      <c r="D18" s="25" t="s">
        <v>95</v>
      </c>
      <c r="E18" s="90">
        <v>132</v>
      </c>
      <c r="F18" s="27"/>
      <c r="G18" s="28">
        <f t="shared" si="0"/>
        <v>0</v>
      </c>
    </row>
    <row r="19" spans="1:7" ht="24.75" customHeight="1">
      <c r="A19" s="88">
        <v>11</v>
      </c>
      <c r="B19" s="23" t="s">
        <v>114</v>
      </c>
      <c r="C19" s="29" t="s">
        <v>115</v>
      </c>
      <c r="D19" s="25" t="s">
        <v>95</v>
      </c>
      <c r="E19" s="90">
        <v>132</v>
      </c>
      <c r="F19" s="27"/>
      <c r="G19" s="28">
        <f>E19*F19</f>
        <v>0</v>
      </c>
    </row>
    <row r="20" spans="1:7" ht="24.95" customHeight="1">
      <c r="A20" s="15" t="s">
        <v>15</v>
      </c>
      <c r="B20" s="16" t="s">
        <v>16</v>
      </c>
      <c r="C20" s="17" t="s">
        <v>116</v>
      </c>
      <c r="D20" s="18"/>
      <c r="E20" s="19"/>
      <c r="F20" s="20"/>
      <c r="G20" s="21">
        <f>SUMIF(AG21:AG21,"&lt;&gt;NOR",G21:G21)</f>
        <v>0</v>
      </c>
    </row>
    <row r="21" spans="1:7" ht="17.25" customHeight="1">
      <c r="A21" s="88">
        <v>12</v>
      </c>
      <c r="B21" s="23" t="s">
        <v>117</v>
      </c>
      <c r="C21" s="29" t="s">
        <v>118</v>
      </c>
      <c r="D21" s="25" t="s">
        <v>107</v>
      </c>
      <c r="E21" s="26">
        <v>3</v>
      </c>
      <c r="F21" s="27"/>
      <c r="G21" s="28">
        <f>ROUND(E21*F21,2)</f>
        <v>0</v>
      </c>
    </row>
    <row r="22" spans="1:7" ht="24.95" customHeight="1">
      <c r="A22" s="15" t="s">
        <v>15</v>
      </c>
      <c r="B22" s="16" t="s">
        <v>29</v>
      </c>
      <c r="C22" s="17" t="s">
        <v>30</v>
      </c>
      <c r="D22" s="18"/>
      <c r="E22" s="19"/>
      <c r="F22" s="20"/>
      <c r="G22" s="21">
        <f>SUMIF(AG23:AG23,"&lt;&gt;NOR",G23:G23)</f>
        <v>0</v>
      </c>
    </row>
    <row r="23" spans="1:7" ht="17.25" customHeight="1">
      <c r="A23" s="30">
        <v>13</v>
      </c>
      <c r="B23" s="31" t="s">
        <v>36</v>
      </c>
      <c r="C23" s="32" t="s">
        <v>37</v>
      </c>
      <c r="D23" s="33" t="s">
        <v>33</v>
      </c>
      <c r="E23" s="34">
        <v>1</v>
      </c>
      <c r="F23" s="35"/>
      <c r="G23" s="36">
        <f>E23*F23</f>
        <v>0</v>
      </c>
    </row>
    <row r="24" spans="1:7" ht="12" customHeight="1">
      <c r="A24" s="10"/>
      <c r="B24" s="11"/>
      <c r="C24" s="37"/>
      <c r="D24" s="12"/>
      <c r="E24" s="10"/>
      <c r="F24" s="10"/>
      <c r="G24" s="10"/>
    </row>
    <row r="25" spans="1:7" ht="24.95" customHeight="1">
      <c r="A25" s="89"/>
      <c r="B25" s="39" t="s">
        <v>14</v>
      </c>
      <c r="C25" s="40"/>
      <c r="D25" s="41"/>
      <c r="E25" s="42"/>
      <c r="F25" s="42"/>
      <c r="G25" s="43">
        <f>G20+G22+G8</f>
        <v>0</v>
      </c>
    </row>
    <row r="26" spans="1:7" ht="24.95" customHeight="1">
      <c r="A26" s="10"/>
      <c r="B26" s="11"/>
      <c r="C26" s="37"/>
      <c r="D26" s="12"/>
      <c r="E26" s="10"/>
      <c r="F26" s="10"/>
      <c r="G26" s="10"/>
    </row>
    <row r="27" spans="1:7" ht="14.25">
      <c r="A27" s="10"/>
      <c r="B27" s="11"/>
      <c r="C27" s="37"/>
      <c r="D27" s="12"/>
      <c r="E27" s="10"/>
      <c r="F27" s="10"/>
      <c r="G27" s="10"/>
    </row>
  </sheetData>
  <mergeCells count="4">
    <mergeCell ref="A1:G1"/>
    <mergeCell ref="C2:G2"/>
    <mergeCell ref="C3:G3"/>
    <mergeCell ref="C4:G4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1"/>
  <sheetViews>
    <sheetView workbookViewId="0" topLeftCell="A1">
      <selection activeCell="A20" sqref="A20"/>
    </sheetView>
  </sheetViews>
  <sheetFormatPr defaultColWidth="9.00390625" defaultRowHeight="14.25"/>
  <cols>
    <col min="2" max="2" width="16.875" style="0" customWidth="1"/>
    <col min="3" max="3" width="39.25390625" style="0" customWidth="1"/>
    <col min="7" max="7" width="19.75390625" style="0" customWidth="1"/>
  </cols>
  <sheetData>
    <row r="1" spans="1:7" ht="15.75">
      <c r="A1" s="191" t="s">
        <v>0</v>
      </c>
      <c r="B1" s="191"/>
      <c r="C1" s="191"/>
      <c r="D1" s="191"/>
      <c r="E1" s="191"/>
      <c r="F1" s="191"/>
      <c r="G1" s="191"/>
    </row>
    <row r="2" spans="1:7" ht="14.25">
      <c r="A2" s="82" t="s">
        <v>1</v>
      </c>
      <c r="B2" s="2" t="s">
        <v>2</v>
      </c>
      <c r="C2" s="192" t="s">
        <v>3</v>
      </c>
      <c r="D2" s="193"/>
      <c r="E2" s="193"/>
      <c r="F2" s="193"/>
      <c r="G2" s="193"/>
    </row>
    <row r="3" spans="1:7" ht="14.25">
      <c r="A3" s="82" t="s">
        <v>4</v>
      </c>
      <c r="B3" s="2" t="s">
        <v>119</v>
      </c>
      <c r="C3" s="192" t="s">
        <v>120</v>
      </c>
      <c r="D3" s="193"/>
      <c r="E3" s="193"/>
      <c r="F3" s="193"/>
      <c r="G3" s="193"/>
    </row>
    <row r="4" spans="1:7" ht="14.25">
      <c r="A4" s="83" t="s">
        <v>7</v>
      </c>
      <c r="B4" s="4"/>
      <c r="C4" s="194"/>
      <c r="D4" s="194"/>
      <c r="E4" s="194"/>
      <c r="F4" s="194"/>
      <c r="G4" s="194"/>
    </row>
    <row r="5" ht="14.25">
      <c r="D5" s="5"/>
    </row>
    <row r="6" spans="1:7" ht="14.25">
      <c r="A6" s="84" t="s">
        <v>8</v>
      </c>
      <c r="B6" s="85" t="s">
        <v>9</v>
      </c>
      <c r="C6" s="85" t="s">
        <v>10</v>
      </c>
      <c r="D6" s="86" t="s">
        <v>11</v>
      </c>
      <c r="E6" s="84" t="s">
        <v>12</v>
      </c>
      <c r="F6" s="87" t="s">
        <v>13</v>
      </c>
      <c r="G6" s="84" t="s">
        <v>14</v>
      </c>
    </row>
    <row r="7" spans="1:7" ht="14.25">
      <c r="A7" s="10"/>
      <c r="B7" s="11"/>
      <c r="C7" s="11"/>
      <c r="D7" s="12"/>
      <c r="E7" s="13"/>
      <c r="F7" s="14"/>
      <c r="G7" s="14"/>
    </row>
    <row r="8" spans="1:7" ht="24.95" customHeight="1">
      <c r="A8" s="15" t="s">
        <v>15</v>
      </c>
      <c r="B8" s="16" t="s">
        <v>16</v>
      </c>
      <c r="C8" s="17" t="s">
        <v>17</v>
      </c>
      <c r="D8" s="18"/>
      <c r="E8" s="19"/>
      <c r="F8" s="20"/>
      <c r="G8" s="21">
        <f>SUMIF(AG9:AG13,"&lt;&gt;NOR",G9:G13)</f>
        <v>0</v>
      </c>
    </row>
    <row r="9" spans="1:7" ht="24.95" customHeight="1">
      <c r="A9" s="88">
        <v>11</v>
      </c>
      <c r="B9" s="23" t="s">
        <v>18</v>
      </c>
      <c r="C9" s="29" t="s">
        <v>19</v>
      </c>
      <c r="D9" s="25" t="s">
        <v>20</v>
      </c>
      <c r="E9" s="26">
        <v>264</v>
      </c>
      <c r="F9" s="27"/>
      <c r="G9" s="28">
        <f>ROUND(E9*F9,2)</f>
        <v>0</v>
      </c>
    </row>
    <row r="10" spans="1:7" ht="24.95" customHeight="1">
      <c r="A10" s="88">
        <v>12</v>
      </c>
      <c r="B10" s="23" t="s">
        <v>21</v>
      </c>
      <c r="C10" s="29" t="s">
        <v>22</v>
      </c>
      <c r="D10" s="25" t="s">
        <v>23</v>
      </c>
      <c r="E10" s="26">
        <v>320</v>
      </c>
      <c r="F10" s="27"/>
      <c r="G10" s="28">
        <f>ROUND(E10*F10,2)</f>
        <v>0</v>
      </c>
    </row>
    <row r="11" spans="1:7" ht="24.95" customHeight="1">
      <c r="A11" s="88">
        <v>13</v>
      </c>
      <c r="B11" s="23" t="s">
        <v>60</v>
      </c>
      <c r="C11" s="29" t="s">
        <v>25</v>
      </c>
      <c r="D11" s="25" t="s">
        <v>20</v>
      </c>
      <c r="E11" s="26">
        <v>264</v>
      </c>
      <c r="F11" s="27"/>
      <c r="G11" s="28">
        <f>ROUND(E11*F11,2)</f>
        <v>0</v>
      </c>
    </row>
    <row r="12" spans="1:7" ht="24.95" customHeight="1">
      <c r="A12" s="88">
        <v>14</v>
      </c>
      <c r="B12" s="23" t="s">
        <v>26</v>
      </c>
      <c r="C12" s="29" t="s">
        <v>27</v>
      </c>
      <c r="D12" s="25" t="s">
        <v>28</v>
      </c>
      <c r="E12" s="26">
        <v>264</v>
      </c>
      <c r="F12" s="27"/>
      <c r="G12" s="28">
        <f>ROUND(E12*F12,2)</f>
        <v>0</v>
      </c>
    </row>
    <row r="13" spans="1:7" ht="24.95" customHeight="1">
      <c r="A13" s="88">
        <v>15</v>
      </c>
      <c r="B13" s="23" t="s">
        <v>76</v>
      </c>
      <c r="C13" s="29" t="s">
        <v>124</v>
      </c>
      <c r="D13" s="25" t="s">
        <v>28</v>
      </c>
      <c r="E13" s="26">
        <v>1</v>
      </c>
      <c r="F13" s="27"/>
      <c r="G13" s="28">
        <f>ROUND(E13*F13,2)</f>
        <v>0</v>
      </c>
    </row>
    <row r="14" spans="1:7" ht="24.95" customHeight="1">
      <c r="A14" s="15" t="s">
        <v>15</v>
      </c>
      <c r="B14" s="16" t="s">
        <v>29</v>
      </c>
      <c r="C14" s="17" t="s">
        <v>30</v>
      </c>
      <c r="D14" s="18"/>
      <c r="E14" s="19"/>
      <c r="F14" s="20"/>
      <c r="G14" s="21">
        <f>SUMIF(AG15:AG17,"&lt;&gt;NOR",G15:G17)</f>
        <v>0</v>
      </c>
    </row>
    <row r="15" spans="1:7" ht="24.95" customHeight="1">
      <c r="A15" s="88">
        <v>16</v>
      </c>
      <c r="B15" s="23" t="s">
        <v>31</v>
      </c>
      <c r="C15" s="29" t="s">
        <v>32</v>
      </c>
      <c r="D15" s="25" t="s">
        <v>33</v>
      </c>
      <c r="E15" s="26">
        <v>1</v>
      </c>
      <c r="F15" s="27"/>
      <c r="G15" s="28">
        <f>ROUND(E15*F15,2)</f>
        <v>0</v>
      </c>
    </row>
    <row r="16" spans="1:7" ht="24.95" customHeight="1">
      <c r="A16" s="88">
        <v>17</v>
      </c>
      <c r="B16" s="23" t="s">
        <v>34</v>
      </c>
      <c r="C16" s="29" t="s">
        <v>35</v>
      </c>
      <c r="D16" s="25" t="s">
        <v>33</v>
      </c>
      <c r="E16" s="26">
        <v>1</v>
      </c>
      <c r="F16" s="27"/>
      <c r="G16" s="28">
        <f aca="true" t="shared" si="0" ref="G16:G17">ROUND(E16*F16,2)</f>
        <v>0</v>
      </c>
    </row>
    <row r="17" spans="1:7" ht="24.95" customHeight="1">
      <c r="A17" s="30">
        <v>18</v>
      </c>
      <c r="B17" s="31" t="s">
        <v>36</v>
      </c>
      <c r="C17" s="32" t="s">
        <v>37</v>
      </c>
      <c r="D17" s="33" t="s">
        <v>33</v>
      </c>
      <c r="E17" s="34">
        <v>1</v>
      </c>
      <c r="F17" s="35"/>
      <c r="G17" s="28">
        <f t="shared" si="0"/>
        <v>0</v>
      </c>
    </row>
    <row r="18" spans="1:7" ht="24.95" customHeight="1">
      <c r="A18" s="10"/>
      <c r="B18" s="11"/>
      <c r="C18" s="37"/>
      <c r="D18" s="12"/>
      <c r="E18" s="10"/>
      <c r="F18" s="10"/>
      <c r="G18" s="10"/>
    </row>
    <row r="19" spans="1:7" ht="24.95" customHeight="1">
      <c r="A19" s="89"/>
      <c r="B19" s="39" t="s">
        <v>14</v>
      </c>
      <c r="C19" s="40"/>
      <c r="D19" s="41"/>
      <c r="E19" s="42"/>
      <c r="F19" s="42"/>
      <c r="G19" s="43">
        <f>SUM(G8,G14)</f>
        <v>0</v>
      </c>
    </row>
    <row r="20" spans="1:7" ht="14.25">
      <c r="A20" s="10"/>
      <c r="B20" s="11"/>
      <c r="C20" s="37"/>
      <c r="D20" s="12"/>
      <c r="E20" s="10"/>
      <c r="F20" s="10"/>
      <c r="G20" s="10"/>
    </row>
    <row r="21" spans="1:7" ht="14.25">
      <c r="A21" s="10"/>
      <c r="B21" s="11"/>
      <c r="C21" s="37"/>
      <c r="D21" s="12"/>
      <c r="E21" s="10"/>
      <c r="F21" s="10"/>
      <c r="G21" s="10"/>
    </row>
  </sheetData>
  <mergeCells count="4">
    <mergeCell ref="A1:G1"/>
    <mergeCell ref="C2:G2"/>
    <mergeCell ref="C3:G3"/>
    <mergeCell ref="C4:G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1"/>
  <sheetViews>
    <sheetView workbookViewId="0" topLeftCell="A1">
      <selection activeCell="J21" sqref="J21"/>
    </sheetView>
  </sheetViews>
  <sheetFormatPr defaultColWidth="9.00390625" defaultRowHeight="14.25"/>
  <cols>
    <col min="2" max="2" width="15.875" style="0" customWidth="1"/>
    <col min="3" max="3" width="39.25390625" style="0" customWidth="1"/>
    <col min="5" max="5" width="11.75390625" style="0" customWidth="1"/>
    <col min="6" max="6" width="11.00390625" style="0" customWidth="1"/>
    <col min="7" max="7" width="16.50390625" style="0" customWidth="1"/>
  </cols>
  <sheetData>
    <row r="1" spans="1:7" ht="15.75">
      <c r="A1" s="191" t="s">
        <v>0</v>
      </c>
      <c r="B1" s="191"/>
      <c r="C1" s="191"/>
      <c r="D1" s="191"/>
      <c r="E1" s="191"/>
      <c r="F1" s="191"/>
      <c r="G1" s="191"/>
    </row>
    <row r="2" spans="1:7" ht="14.25">
      <c r="A2" s="82" t="s">
        <v>1</v>
      </c>
      <c r="B2" s="44" t="s">
        <v>2</v>
      </c>
      <c r="C2" s="192" t="s">
        <v>3</v>
      </c>
      <c r="D2" s="193"/>
      <c r="E2" s="193"/>
      <c r="F2" s="193"/>
      <c r="G2" s="193"/>
    </row>
    <row r="3" spans="1:7" ht="14.25">
      <c r="A3" s="82" t="s">
        <v>4</v>
      </c>
      <c r="B3" s="44" t="s">
        <v>119</v>
      </c>
      <c r="C3" s="192" t="s">
        <v>132</v>
      </c>
      <c r="D3" s="193"/>
      <c r="E3" s="193"/>
      <c r="F3" s="193"/>
      <c r="G3" s="193"/>
    </row>
    <row r="4" spans="1:7" ht="14.25">
      <c r="A4" s="83" t="s">
        <v>7</v>
      </c>
      <c r="B4" s="4"/>
      <c r="C4" s="194"/>
      <c r="D4" s="194"/>
      <c r="E4" s="194"/>
      <c r="F4" s="194"/>
      <c r="G4" s="194"/>
    </row>
    <row r="5" ht="14.25">
      <c r="D5" s="5"/>
    </row>
    <row r="6" spans="1:7" ht="14.25">
      <c r="A6" s="84" t="s">
        <v>8</v>
      </c>
      <c r="B6" s="85" t="s">
        <v>9</v>
      </c>
      <c r="C6" s="85" t="s">
        <v>10</v>
      </c>
      <c r="D6" s="86" t="s">
        <v>11</v>
      </c>
      <c r="E6" s="84" t="s">
        <v>12</v>
      </c>
      <c r="F6" s="87" t="s">
        <v>13</v>
      </c>
      <c r="G6" s="84" t="s">
        <v>14</v>
      </c>
    </row>
    <row r="7" spans="1:7" ht="14.25">
      <c r="A7" s="81"/>
      <c r="B7" s="11"/>
      <c r="C7" s="11"/>
      <c r="D7" s="12"/>
      <c r="E7" s="13"/>
      <c r="F7" s="14"/>
      <c r="G7" s="14"/>
    </row>
    <row r="8" spans="1:7" ht="14.25">
      <c r="A8" s="15" t="s">
        <v>15</v>
      </c>
      <c r="B8" s="16" t="s">
        <v>41</v>
      </c>
      <c r="C8" s="17" t="s">
        <v>42</v>
      </c>
      <c r="D8" s="18"/>
      <c r="E8" s="19"/>
      <c r="F8" s="20"/>
      <c r="G8" s="21">
        <f>SUM(G9:G18)</f>
        <v>0</v>
      </c>
    </row>
    <row r="9" spans="1:7" ht="24.95" customHeight="1">
      <c r="A9" s="113">
        <v>1</v>
      </c>
      <c r="B9" s="114" t="s">
        <v>93</v>
      </c>
      <c r="C9" s="115" t="s">
        <v>94</v>
      </c>
      <c r="D9" s="116" t="s">
        <v>95</v>
      </c>
      <c r="E9" s="117">
        <v>10</v>
      </c>
      <c r="F9" s="118"/>
      <c r="G9" s="119">
        <f>ROUND(E9*F9,2)</f>
        <v>0</v>
      </c>
    </row>
    <row r="10" spans="1:7" ht="24.95" customHeight="1">
      <c r="A10" s="113">
        <v>2</v>
      </c>
      <c r="B10" s="114" t="s">
        <v>121</v>
      </c>
      <c r="C10" s="115" t="s">
        <v>122</v>
      </c>
      <c r="D10" s="116" t="s">
        <v>95</v>
      </c>
      <c r="E10" s="117">
        <v>10</v>
      </c>
      <c r="F10" s="118"/>
      <c r="G10" s="119">
        <f aca="true" t="shared" si="0" ref="G10:G18">ROUND(E10*F10,2)</f>
        <v>0</v>
      </c>
    </row>
    <row r="11" spans="1:7" ht="24.95" customHeight="1">
      <c r="A11" s="113">
        <v>3</v>
      </c>
      <c r="B11" s="114" t="s">
        <v>99</v>
      </c>
      <c r="C11" s="115" t="s">
        <v>100</v>
      </c>
      <c r="D11" s="116" t="s">
        <v>95</v>
      </c>
      <c r="E11" s="117">
        <v>10</v>
      </c>
      <c r="F11" s="118"/>
      <c r="G11" s="119">
        <f t="shared" si="0"/>
        <v>0</v>
      </c>
    </row>
    <row r="12" spans="1:7" ht="24.95" customHeight="1">
      <c r="A12" s="113">
        <v>4</v>
      </c>
      <c r="B12" s="114" t="s">
        <v>101</v>
      </c>
      <c r="C12" s="115" t="s">
        <v>102</v>
      </c>
      <c r="D12" s="116" t="s">
        <v>20</v>
      </c>
      <c r="E12" s="117">
        <v>10</v>
      </c>
      <c r="F12" s="118"/>
      <c r="G12" s="119">
        <f t="shared" si="0"/>
        <v>0</v>
      </c>
    </row>
    <row r="13" spans="1:7" ht="24.95" customHeight="1">
      <c r="A13" s="113">
        <v>5</v>
      </c>
      <c r="B13" s="114" t="s">
        <v>103</v>
      </c>
      <c r="C13" s="115" t="s">
        <v>104</v>
      </c>
      <c r="D13" s="116" t="s">
        <v>47</v>
      </c>
      <c r="E13" s="117">
        <v>1</v>
      </c>
      <c r="F13" s="118"/>
      <c r="G13" s="119">
        <f t="shared" si="0"/>
        <v>0</v>
      </c>
    </row>
    <row r="14" spans="1:7" ht="24.95" customHeight="1">
      <c r="A14" s="113">
        <v>6</v>
      </c>
      <c r="B14" s="114" t="s">
        <v>105</v>
      </c>
      <c r="C14" s="115" t="s">
        <v>106</v>
      </c>
      <c r="D14" s="116" t="s">
        <v>107</v>
      </c>
      <c r="E14" s="117">
        <v>60</v>
      </c>
      <c r="F14" s="118"/>
      <c r="G14" s="119">
        <f t="shared" si="0"/>
        <v>0</v>
      </c>
    </row>
    <row r="15" spans="1:7" ht="24.95" customHeight="1">
      <c r="A15" s="113">
        <v>7</v>
      </c>
      <c r="B15" s="114" t="s">
        <v>108</v>
      </c>
      <c r="C15" s="115" t="s">
        <v>109</v>
      </c>
      <c r="D15" s="116" t="s">
        <v>95</v>
      </c>
      <c r="E15" s="117">
        <v>60</v>
      </c>
      <c r="F15" s="118"/>
      <c r="G15" s="119">
        <f t="shared" si="0"/>
        <v>0</v>
      </c>
    </row>
    <row r="16" spans="1:7" ht="24.95" customHeight="1">
      <c r="A16" s="113">
        <v>8</v>
      </c>
      <c r="B16" s="114" t="s">
        <v>110</v>
      </c>
      <c r="C16" s="115" t="s">
        <v>111</v>
      </c>
      <c r="D16" s="116" t="s">
        <v>95</v>
      </c>
      <c r="E16" s="117">
        <v>10</v>
      </c>
      <c r="F16" s="118"/>
      <c r="G16" s="119">
        <f t="shared" si="0"/>
        <v>0</v>
      </c>
    </row>
    <row r="17" spans="1:7" ht="24.95" customHeight="1">
      <c r="A17" s="113">
        <v>9</v>
      </c>
      <c r="B17" s="114" t="s">
        <v>112</v>
      </c>
      <c r="C17" s="115" t="s">
        <v>113</v>
      </c>
      <c r="D17" s="116" t="s">
        <v>95</v>
      </c>
      <c r="E17" s="117">
        <v>30</v>
      </c>
      <c r="F17" s="118"/>
      <c r="G17" s="119">
        <f t="shared" si="0"/>
        <v>0</v>
      </c>
    </row>
    <row r="18" spans="1:7" ht="24.95" customHeight="1">
      <c r="A18" s="120">
        <v>10</v>
      </c>
      <c r="B18" s="121" t="s">
        <v>114</v>
      </c>
      <c r="C18" s="122" t="s">
        <v>123</v>
      </c>
      <c r="D18" s="123" t="s">
        <v>95</v>
      </c>
      <c r="E18" s="124">
        <v>30</v>
      </c>
      <c r="F18" s="125"/>
      <c r="G18" s="144">
        <f t="shared" si="0"/>
        <v>0</v>
      </c>
    </row>
    <row r="21" spans="1:7" ht="33.75" customHeight="1">
      <c r="A21" s="89"/>
      <c r="B21" s="39" t="s">
        <v>14</v>
      </c>
      <c r="C21" s="40"/>
      <c r="D21" s="41"/>
      <c r="E21" s="42"/>
      <c r="F21" s="42"/>
      <c r="G21" s="43">
        <f>SUM(G8)</f>
        <v>0</v>
      </c>
    </row>
  </sheetData>
  <mergeCells count="4">
    <mergeCell ref="A1:G1"/>
    <mergeCell ref="C2:G2"/>
    <mergeCell ref="C3:G3"/>
    <mergeCell ref="C4:G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2021-07-20T11:31:00Z</dcterms:modified>
  <cp:category/>
  <cp:version/>
  <cp:contentType/>
  <cp:contentStatus/>
</cp:coreProperties>
</file>