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1"/>
  </bookViews>
  <sheets>
    <sheet name="Pokyny pro vyplnění" sheetId="1" r:id="rId1"/>
    <sheet name="Stavba" sheetId="2" r:id="rId2"/>
    <sheet name="VzorPolozky" sheetId="3" state="hidden" r:id="rId3"/>
    <sheet name="Rozpočet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Pol'!$A$1:$U$291</definedName>
    <definedName name="_xlnm.Print_Area" localSheetId="1">'Stavba'!$A$1:$J$55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<sst xmlns="http://schemas.openxmlformats.org/spreadsheetml/2006/main" count="868" uniqueCount="331">
  <si>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</si>
  <si>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</si>
  <si>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</si>
  <si>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</si>
  <si>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</si>
  <si>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</si>
  <si>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</si>
  <si>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</si>
  <si>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</si>
  <si>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</si>
  <si>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</si>
  <si>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</si>
  <si>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</si>
  <si>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</si>
  <si>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</si>
  <si>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</si>
  <si>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</si>
  <si>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</si>
  <si>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</si>
  <si>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</si>
  <si>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</si>
  <si>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</si>
  <si>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</si>
  <si>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</si>
  <si>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</si>
  <si>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</si>
  <si>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</si>
  <si>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</si>
  <si>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</si>
  <si>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</si>
  <si>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</si>
  <si>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</si>
  <si>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</si>
  <si>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</si>
  <si>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</si>
  <si>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</si>
  <si>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</si>
  <si>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</si>
  <si>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</si>
  <si>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</si>
  <si>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</si>
  <si>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</si>
  <si>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</si>
  <si>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</si>
  <si>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</si>
  <si>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Mikulov - OK Pavlovská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</si>
  <si>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</si>
  <si>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</si>
  <si>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</si>
  <si>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</si>
  <si>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</si>
  <si>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</si>
  <si>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</si>
  <si>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4</t>
  </si>
  <si>
    <t>Vodorovné konstrukce</t>
  </si>
  <si>
    <t>5</t>
  </si>
  <si>
    <t>Komunikace</t>
  </si>
  <si>
    <t>8</t>
  </si>
  <si>
    <t>Trubní vedení</t>
  </si>
  <si>
    <t>91</t>
  </si>
  <si>
    <t>Doplňující práce na komunikaci</t>
  </si>
  <si>
    <t>97</t>
  </si>
  <si>
    <t>Prorážení otvorů</t>
  </si>
  <si>
    <t>99</t>
  </si>
  <si>
    <t>Staveništní přesun hmot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</si>
  <si>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</si>
  <si>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</si>
  <si>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</si>
  <si>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</si>
  <si>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</si>
  <si>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</si>
  <si>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</si>
  <si>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</si>
  <si>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</si>
  <si>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</si>
  <si>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</si>
  <si>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</si>
  <si>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</si>
  <si>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</si>
  <si>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</si>
  <si>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</si>
  <si>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</si>
  <si>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</si>
  <si>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</si>
  <si>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</si>
  <si>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</si>
  <si>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</si>
  <si>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</si>
  <si>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</si>
  <si>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</si>
  <si>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</si>
  <si>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</si>
  <si>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</si>
  <si>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</si>
  <si>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</si>
  <si>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</si>
  <si>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112101102R00</t>
  </si>
  <si>
    <t>Kácení stromů listnatých o průměru kmene 30-50 cm, vč. likvidace</t>
  </si>
  <si>
    <t>kus</t>
  </si>
  <si>
    <t>POL1_0</t>
  </si>
  <si>
    <t>viz. D.2.2.:</t>
  </si>
  <si>
    <t>VV</t>
  </si>
  <si>
    <t>3</t>
  </si>
  <si>
    <t>111201501R00</t>
  </si>
  <si>
    <t>Spálení větví stromů o průměru nad 100 mm</t>
  </si>
  <si>
    <t>112201102R00</t>
  </si>
  <si>
    <t>Odstranění pařezů pod úrovní, o průměru 30 - 50 cm, vč. likvidace</t>
  </si>
  <si>
    <t>113106231R00</t>
  </si>
  <si>
    <t>Rozebrání dlažeb ze zámkové dlažby v kamenivu</t>
  </si>
  <si>
    <t>m2</t>
  </si>
  <si>
    <t>0,8*16,15</t>
  </si>
  <si>
    <t>113106221R00</t>
  </si>
  <si>
    <t>Rozebrání dlažeb z drobných žulových kostek, v kam. těženém</t>
  </si>
  <si>
    <t>0,8*8,7</t>
  </si>
  <si>
    <t>113107144RVV</t>
  </si>
  <si>
    <t>Odstranění krytu pl.do 200 m2, živice tl. 19 cm</t>
  </si>
  <si>
    <t>0,8*15,3</t>
  </si>
  <si>
    <t>113107123R00</t>
  </si>
  <si>
    <t>Odstranění podkladu pl. 200 m2,kam.drcené tl.30 cm</t>
  </si>
  <si>
    <t>113202111R00</t>
  </si>
  <si>
    <t>Vytrhání obrub z obrubníků stojatých, vč. lože</t>
  </si>
  <si>
    <t>m</t>
  </si>
  <si>
    <t>2+2+2+2+12,5+2+2+2</t>
  </si>
  <si>
    <t>132201211R00</t>
  </si>
  <si>
    <t>Hloubení rýh š.do 200 cm hor.3 do 100 m3,STROJNĚ</t>
  </si>
  <si>
    <t>m3</t>
  </si>
  <si>
    <t>viz. D.2.2.,D.2.3.:</t>
  </si>
  <si>
    <t>35,77*0,8*1,4+24,85*0,8*(1,4-0,1)</t>
  </si>
  <si>
    <t>15,3*0,8*(1,4-0,49)</t>
  </si>
  <si>
    <t>132201209R00</t>
  </si>
  <si>
    <t>Příplatek za lepivost - hloubení rýh 200cm v hor.3</t>
  </si>
  <si>
    <t>viz. RTS:</t>
  </si>
  <si>
    <t>77,0448</t>
  </si>
  <si>
    <t>161101101R00</t>
  </si>
  <si>
    <t>Svislé přemístění výkopku z hor.1-4 do 2,5 m</t>
  </si>
  <si>
    <t>130001101R00</t>
  </si>
  <si>
    <t>Příplatek za ztížené hloubení v blízkosti vedení</t>
  </si>
  <si>
    <t>4*1,05*1,55*0,8+2*1,15*1,65*0,8</t>
  </si>
  <si>
    <t>151101101R00</t>
  </si>
  <si>
    <t>Pažení a rozepření stěn rýh - příložné - hl. do 2m</t>
  </si>
  <si>
    <t>2*75,92*1,4</t>
  </si>
  <si>
    <t>151101111R00</t>
  </si>
  <si>
    <t>Odstranění pažení stěn rýh - příložné - hl. do 2 m</t>
  </si>
  <si>
    <t>212,576</t>
  </si>
  <si>
    <t>175100020RAD</t>
  </si>
  <si>
    <t>Obsyp potrubí štěrkopískem, dovoz štěrkopísku ze vzdálenosti 15km</t>
  </si>
  <si>
    <t>POL2_0</t>
  </si>
  <si>
    <t>0,46*0,8*75,92</t>
  </si>
  <si>
    <t>174100050RAD</t>
  </si>
  <si>
    <t>Zásyp jam,rýh a šachet štěrkopískem, dovoz štěrkopísku ze vzdálenosti 15 km</t>
  </si>
  <si>
    <t>28,85*0,8*(1,4-0,8)+26,65*0,8*(1,4-1,05)</t>
  </si>
  <si>
    <t>167101101R00</t>
  </si>
  <si>
    <t>Nakládání výkopku z hor.1-4 v množství do 100 m3</t>
  </si>
  <si>
    <t>20,42*0,8*(1,4-0,56)</t>
  </si>
  <si>
    <t>174100010RAA</t>
  </si>
  <si>
    <t>Zásyp jam, rýh a šachet výkopku, dovoz výkopku ze vzdálenosti 50 m</t>
  </si>
  <si>
    <t>13,7222</t>
  </si>
  <si>
    <t>162701105R00</t>
  </si>
  <si>
    <t>Vodorovné přemístění výkopku z hor.1-4 do 10 km</t>
  </si>
  <si>
    <t>77,0448-13,7222</t>
  </si>
  <si>
    <t>162701109R00</t>
  </si>
  <si>
    <t>Příplatek k vod. přemístění hor.1-4, za dalších 15 km</t>
  </si>
  <si>
    <t>63,3226</t>
  </si>
  <si>
    <t>171201201R00</t>
  </si>
  <si>
    <t>Uložení výkopku na skládku</t>
  </si>
  <si>
    <t>199000002R00</t>
  </si>
  <si>
    <t>Poplatek za skládku horniny 1- 4</t>
  </si>
  <si>
    <t>452313121R00</t>
  </si>
  <si>
    <t>Bloky pro potrubí z betonu C8/10</t>
  </si>
  <si>
    <t>viz. D.2.14.:</t>
  </si>
  <si>
    <t>B1: 5*0,02</t>
  </si>
  <si>
    <t>B2: 2*0,055</t>
  </si>
  <si>
    <t>B3: 1*0,04</t>
  </si>
  <si>
    <t>B4: 2*0,025</t>
  </si>
  <si>
    <t>B5: 2*0,01</t>
  </si>
  <si>
    <t>B6: 1*0,025</t>
  </si>
  <si>
    <t>452368113R00</t>
  </si>
  <si>
    <t>Výztuž podkladních desek z oceli 10 505</t>
  </si>
  <si>
    <t>t</t>
  </si>
  <si>
    <t>0,005</t>
  </si>
  <si>
    <t>564231111R00</t>
  </si>
  <si>
    <t>Podklad ze štěrkopísku po zhutnění tloušťky 10 cm</t>
  </si>
  <si>
    <t>0,8*75,92</t>
  </si>
  <si>
    <t>591100031RA0</t>
  </si>
  <si>
    <t>Zřízení zpevněných ploch D+M, (chodník, vjezd) vč. podkladních vrstev a obrub</t>
  </si>
  <si>
    <t>0,8*(3,65+3,35+12,5+3+1,35)</t>
  </si>
  <si>
    <t>850315121R00</t>
  </si>
  <si>
    <t>Výřez nebo výsek na potrubí litinovém DN 150</t>
  </si>
  <si>
    <t>viz. D.2.2.,D.2.11.:</t>
  </si>
  <si>
    <t>871311121R00</t>
  </si>
  <si>
    <t>Montáž trubek polyetylenových ve výkopu d 160 mm</t>
  </si>
  <si>
    <t>75,92</t>
  </si>
  <si>
    <t>28613445.8</t>
  </si>
  <si>
    <t>Trubka PE 100 SDR 11  160 x 14,6 mm voda</t>
  </si>
  <si>
    <t>POL3_0</t>
  </si>
  <si>
    <t>ztratné 1,5%: 1,015*75,92</t>
  </si>
  <si>
    <t>871371121R00</t>
  </si>
  <si>
    <t>Montáž trubek polyetylenových ve výkopu, do d 315 mm, ochranná trubka</t>
  </si>
  <si>
    <t>12+12</t>
  </si>
  <si>
    <t>28614077</t>
  </si>
  <si>
    <t>Trubka PE 250 x 14,2 mm, ochranná trubka</t>
  </si>
  <si>
    <t>ztratné 1,5%: 1,015*24</t>
  </si>
  <si>
    <t>877313100RXX</t>
  </si>
  <si>
    <t>Montáž tvarovek DN 150 mm, manžeta</t>
  </si>
  <si>
    <t>viz. D.2.11.:</t>
  </si>
  <si>
    <t>2+2</t>
  </si>
  <si>
    <t>27344389.6</t>
  </si>
  <si>
    <t>Manžeta na chráničky 250 x 410 mm</t>
  </si>
  <si>
    <t>857601104R00</t>
  </si>
  <si>
    <t>Montáž tvarovek jednoosých, tvárná litina DN 150, spojka</t>
  </si>
  <si>
    <t>42293510</t>
  </si>
  <si>
    <t>Spojka DN 150  voda, jištění proti posunu</t>
  </si>
  <si>
    <t>Montáž tvarovek jednoosých, DN 150, příruba</t>
  </si>
  <si>
    <t>6</t>
  </si>
  <si>
    <t>31947220</t>
  </si>
  <si>
    <t>Příruba otočná PP-V DN 150</t>
  </si>
  <si>
    <t>877312121R00</t>
  </si>
  <si>
    <t>Montáž elektrotvarovky DN 160 mm, lemový nákružek DN 160</t>
  </si>
  <si>
    <t>28653767</t>
  </si>
  <si>
    <t>Nákružek lemový PE 100, SDR 11 DN 160 mm</t>
  </si>
  <si>
    <t>Montáž elektrotvarovky DN 160 mm, elektrospojka DN 160</t>
  </si>
  <si>
    <t>9</t>
  </si>
  <si>
    <t>28653811</t>
  </si>
  <si>
    <t>Elektrospojka PE 100, SDR 11, DN 160 mm</t>
  </si>
  <si>
    <t>Montáž elektrotvarovky DN 160 mm, elektrokoleno 45° DN 160</t>
  </si>
  <si>
    <t>28653338.A</t>
  </si>
  <si>
    <t>Elektrokoleno PE 100 45°, SDR 11 DN 160 mm</t>
  </si>
  <si>
    <t>Montáž elektrotvarovky DN 160 mm, elektrokoleno 90° DN 160</t>
  </si>
  <si>
    <t>2</t>
  </si>
  <si>
    <t>28653340.A</t>
  </si>
  <si>
    <t>Elektrokoleno PE 100 90°, SDR 11 DN 160 mm</t>
  </si>
  <si>
    <t>Montáž elektrotvarovky DN 160 mm, oblouk 11° DN 160</t>
  </si>
  <si>
    <t>28653619.5</t>
  </si>
  <si>
    <t>Oblouk 11° PE100, SDR11 DN 160 mm</t>
  </si>
  <si>
    <t>857701104R00</t>
  </si>
  <si>
    <t>Montáž tvarovek odbočných, tvárná litina DN 150, T-kus</t>
  </si>
  <si>
    <t>42293610.XX</t>
  </si>
  <si>
    <t>T-kus 150/150</t>
  </si>
  <si>
    <t>891311111R00</t>
  </si>
  <si>
    <t>Montáž vodovodních šoupátek ve výkopu DN 150, vč. zemní soupravy</t>
  </si>
  <si>
    <t>42228364</t>
  </si>
  <si>
    <t>Šoupátko DN 150</t>
  </si>
  <si>
    <t>42291022</t>
  </si>
  <si>
    <t>Souprava zemní teleskopická DN 150</t>
  </si>
  <si>
    <t>42293611.XX</t>
  </si>
  <si>
    <t>T-kus 150/80</t>
  </si>
  <si>
    <t>891241111R00</t>
  </si>
  <si>
    <t>Montáž vodovodních šoupátek ve výkopu DN 80, vč. zemní soupravy</t>
  </si>
  <si>
    <t>42228310</t>
  </si>
  <si>
    <t>Šoupátko DN 80</t>
  </si>
  <si>
    <t>42291020</t>
  </si>
  <si>
    <t>Souprava zemní teleskopická DN 80</t>
  </si>
  <si>
    <t>857601101R00</t>
  </si>
  <si>
    <t>Montáž tvarovek jednoosých, tvárná litina DN 80, PP</t>
  </si>
  <si>
    <t>42293606.XX</t>
  </si>
  <si>
    <t>PP 80</t>
  </si>
  <si>
    <t>891247111R00</t>
  </si>
  <si>
    <t>Montáž hydrantů podzemních DN 80</t>
  </si>
  <si>
    <t>42273603.2</t>
  </si>
  <si>
    <t>Hydrant podzemní DN 80</t>
  </si>
  <si>
    <t>899401112R00</t>
  </si>
  <si>
    <t>Osazení poklopů litinových šoupátkových</t>
  </si>
  <si>
    <t>42291352</t>
  </si>
  <si>
    <t>Poklop litinový - šoupátkový</t>
  </si>
  <si>
    <t>899401113R00</t>
  </si>
  <si>
    <t>Osazení poklopů litinových hydrantových</t>
  </si>
  <si>
    <t>42291452</t>
  </si>
  <si>
    <t>Poklop litinový - hydrantový</t>
  </si>
  <si>
    <t>899713111R00</t>
  </si>
  <si>
    <t>Orientační tabulky na sloupku ocelovém, vč. betonové patky, D+M</t>
  </si>
  <si>
    <t>viz. D.2.1.,D.2.11.:</t>
  </si>
  <si>
    <t>81840112 RXX</t>
  </si>
  <si>
    <t>Odláždění poklopů šoupátkových žulovými, kostkami do beton. lože tl. 100 mm D+M</t>
  </si>
  <si>
    <t>2*0,2</t>
  </si>
  <si>
    <t>81840113 RXX</t>
  </si>
  <si>
    <t>Odláždění poklopů hydrantových žulovými, kostkami do beton. lože tl. 100 mm D+M</t>
  </si>
  <si>
    <t>0,4</t>
  </si>
  <si>
    <t>892351111R00</t>
  </si>
  <si>
    <t>Tlaková zkouška vodovodního potrubí, do DN 200</t>
  </si>
  <si>
    <t>892353111R00</t>
  </si>
  <si>
    <t>Desinfekce vodovodního potrubí do DN 200</t>
  </si>
  <si>
    <t>viz. D.2.2.,D.2.13.:</t>
  </si>
  <si>
    <t>75,95</t>
  </si>
  <si>
    <t>892000001RXX</t>
  </si>
  <si>
    <t>Odběr a rozbor vody</t>
  </si>
  <si>
    <t>viz. D.2.1.:</t>
  </si>
  <si>
    <t>892000002RXX</t>
  </si>
  <si>
    <t>Zkouška šoupátek a hydrantů z pož. bezp. hlediska</t>
  </si>
  <si>
    <t>892273111RXX</t>
  </si>
  <si>
    <t>Revize vytyčovacího kabelu</t>
  </si>
  <si>
    <t>kompl</t>
  </si>
  <si>
    <t>831230111RXX</t>
  </si>
  <si>
    <t>Přepojení stávajících vodovodních přípojek, na nově navrženou přeložku, D+M</t>
  </si>
  <si>
    <t>soubor</t>
  </si>
  <si>
    <t>722110000RXX</t>
  </si>
  <si>
    <t>Demontáž potrubí z litin.trub přírubových DN 160</t>
  </si>
  <si>
    <t>32,4</t>
  </si>
  <si>
    <t>899520001RXX</t>
  </si>
  <si>
    <t>Zalití starého vodovodu vč. utěsnění konců, popílkocementovým betonem, D+M</t>
  </si>
  <si>
    <t>17,55+7,35+10,75</t>
  </si>
  <si>
    <t>919735114R00</t>
  </si>
  <si>
    <t>Řezání stávajícího živičného krytu tl. 15 - 20 cm</t>
  </si>
  <si>
    <t>2*15,3</t>
  </si>
  <si>
    <t>919731123R00</t>
  </si>
  <si>
    <t>Zarovnání styčné plochy živičné tl. do 20 cm</t>
  </si>
  <si>
    <t>979087212R00</t>
  </si>
  <si>
    <t>Nakládání suti na dopravní prostředky</t>
  </si>
  <si>
    <t>25,05+1,6</t>
  </si>
  <si>
    <t>979082213R00</t>
  </si>
  <si>
    <t>Vodorovná doprava suti po suchu do 1 km</t>
  </si>
  <si>
    <t>26,65</t>
  </si>
  <si>
    <t>979082219R00</t>
  </si>
  <si>
    <t>Příplatek za dopravu suti po suchu, za dalších 24 km</t>
  </si>
  <si>
    <t>979093111R00</t>
  </si>
  <si>
    <t>Uložení suti na skládku bez zhutnění</t>
  </si>
  <si>
    <t>979990113RVV</t>
  </si>
  <si>
    <t>Poplatek za skládku suti</t>
  </si>
  <si>
    <t>998276101R00</t>
  </si>
  <si>
    <t>Přesun hmot, trubní vedení plastová, otevř. výkop</t>
  </si>
  <si>
    <t>82,5+0,9+18,35+6,85</t>
  </si>
  <si>
    <t>210800606RXX</t>
  </si>
  <si>
    <t>Vodič CYA 6 mm2, D+M vč. připevnění k potrubí</t>
  </si>
  <si>
    <t>viz. D.2.1.,D.2.2.:</t>
  </si>
  <si>
    <t>ztratné 5%: 1,05*75,92</t>
  </si>
  <si>
    <t>899 72-1112.R00</t>
  </si>
  <si>
    <t>Fólie výstražná šířka 34 cm modrá síťovina, D+M</t>
  </si>
  <si>
    <t/>
  </si>
  <si>
    <t>SUM</t>
  </si>
  <si>
    <t>POPUZIV</t>
  </si>
  <si>
    <t>END</t>
  </si>
  <si>
    <t>Mikulov - OK Pavlovská - přeložka LT Js 150 mm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</si>
</sst>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6" fillId="33" borderId="10" xfId="0" applyFont="1" applyFill="1" applyBorder="1" applyAlignment="1">
      <alignment horizontal="left" vertical="center" indent="1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0" borderId="15" xfId="0" applyNumberFormat="1" applyFont="1" applyBorder="1" applyAlignment="1">
      <alignment horizontal="right" vertical="center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23" borderId="29" xfId="0" applyNumberFormat="1" applyFill="1" applyBorder="1" applyAlignment="1">
      <alignment/>
    </xf>
    <xf numFmtId="3" fontId="3" fillId="33" borderId="30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vertical="center" wrapText="1"/>
    </xf>
    <xf numFmtId="3" fontId="3" fillId="33" borderId="31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3" borderId="31" xfId="0" applyNumberFormat="1" applyFont="1" applyFill="1" applyBorder="1" applyAlignment="1">
      <alignment horizontal="center" vertical="center" wrapText="1" shrinkToFit="1"/>
    </xf>
    <xf numFmtId="3" fontId="3" fillId="33" borderId="31" xfId="0" applyNumberFormat="1" applyFont="1" applyFill="1" applyBorder="1" applyAlignment="1">
      <alignment horizontal="center" vertical="center" wrapText="1" shrinkToFit="1"/>
    </xf>
    <xf numFmtId="3" fontId="3" fillId="0" borderId="33" xfId="0" applyNumberFormat="1" applyFont="1" applyBorder="1" applyAlignment="1">
      <alignment horizontal="right" wrapText="1" shrinkToFit="1"/>
    </xf>
    <xf numFmtId="3" fontId="3" fillId="0" borderId="33" xfId="0" applyNumberFormat="1" applyFont="1" applyBorder="1" applyAlignment="1">
      <alignment horizontal="right" shrinkToFit="1"/>
    </xf>
    <xf numFmtId="3" fontId="0" fillId="0" borderId="33" xfId="0" applyNumberFormat="1" applyBorder="1" applyAlignment="1">
      <alignment shrinkToFit="1"/>
    </xf>
    <xf numFmtId="3" fontId="0" fillId="23" borderId="29" xfId="0" applyNumberFormat="1" applyFill="1" applyBorder="1" applyAlignment="1">
      <alignment wrapText="1" shrinkToFit="1"/>
    </xf>
    <xf numFmtId="3" fontId="0" fillId="23" borderId="29" xfId="0" applyNumberFormat="1" applyFill="1" applyBorder="1" applyAlignment="1">
      <alignment shrinkToFit="1"/>
    </xf>
    <xf numFmtId="0" fontId="4" fillId="33" borderId="34" xfId="0" applyFont="1" applyFill="1" applyBorder="1" applyAlignment="1">
      <alignment horizontal="left" vertical="center" indent="1"/>
    </xf>
    <xf numFmtId="0" fontId="5" fillId="33" borderId="35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" fontId="4" fillId="33" borderId="35" xfId="0" applyNumberFormat="1" applyFont="1" applyFill="1" applyBorder="1" applyAlignment="1">
      <alignment horizontal="left" vertical="center"/>
    </xf>
    <xf numFmtId="49" fontId="0" fillId="33" borderId="36" xfId="0" applyNumberFormat="1" applyFill="1" applyBorder="1" applyAlignment="1">
      <alignment horizontal="left" vertical="center"/>
    </xf>
    <xf numFmtId="0" fontId="0" fillId="33" borderId="35" xfId="0" applyFill="1" applyBorder="1" applyAlignment="1">
      <alignment/>
    </xf>
    <xf numFmtId="49" fontId="5" fillId="33" borderId="36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/>
    </xf>
    <xf numFmtId="0" fontId="3" fillId="23" borderId="15" xfId="0" applyFon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3" fillId="23" borderId="40" xfId="0" applyNumberFormat="1" applyFont="1" applyFill="1" applyBorder="1" applyAlignment="1">
      <alignment horizontal="center"/>
    </xf>
    <xf numFmtId="4" fontId="3" fillId="23" borderId="4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3" borderId="45" xfId="0" applyFill="1" applyBorder="1" applyAlignment="1">
      <alignment/>
    </xf>
    <xf numFmtId="49" fontId="0" fillId="33" borderId="46" xfId="0" applyNumberFormat="1" applyFill="1" applyBorder="1" applyAlignment="1">
      <alignment/>
    </xf>
    <xf numFmtId="49" fontId="0" fillId="33" borderId="46" xfId="0" applyNumberFormat="1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37" xfId="0" applyFill="1" applyBorder="1" applyAlignment="1">
      <alignment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3" borderId="17" xfId="0" applyFill="1" applyBorder="1" applyAlignment="1">
      <alignment vertical="top"/>
    </xf>
    <xf numFmtId="0" fontId="0" fillId="33" borderId="38" xfId="0" applyFill="1" applyBorder="1" applyAlignment="1">
      <alignment/>
    </xf>
    <xf numFmtId="49" fontId="0" fillId="33" borderId="38" xfId="0" applyNumberFormat="1" applyFill="1" applyBorder="1" applyAlignment="1">
      <alignment/>
    </xf>
    <xf numFmtId="0" fontId="0" fillId="33" borderId="48" xfId="0" applyFill="1" applyBorder="1" applyAlignment="1">
      <alignment vertical="top"/>
    </xf>
    <xf numFmtId="0" fontId="0" fillId="33" borderId="49" xfId="0" applyFill="1" applyBorder="1" applyAlignment="1">
      <alignment wrapText="1"/>
    </xf>
    <xf numFmtId="0" fontId="13" fillId="0" borderId="28" xfId="0" applyNumberFormat="1" applyFont="1" applyBorder="1" applyAlignment="1">
      <alignment vertical="top"/>
    </xf>
    <xf numFmtId="0" fontId="0" fillId="33" borderId="17" xfId="0" applyNumberFormat="1" applyFill="1" applyBorder="1" applyAlignment="1">
      <alignment vertical="top"/>
    </xf>
    <xf numFmtId="0" fontId="13" fillId="0" borderId="50" xfId="0" applyFont="1" applyBorder="1" applyAlignment="1">
      <alignment vertical="top" shrinkToFit="1"/>
    </xf>
    <xf numFmtId="0" fontId="13" fillId="0" borderId="39" xfId="0" applyFont="1" applyBorder="1" applyAlignment="1">
      <alignment vertical="top" shrinkToFit="1"/>
    </xf>
    <xf numFmtId="0" fontId="13" fillId="0" borderId="28" xfId="0" applyFont="1" applyBorder="1" applyAlignment="1">
      <alignment vertical="top" shrinkToFit="1"/>
    </xf>
    <xf numFmtId="0" fontId="14" fillId="0" borderId="50" xfId="0" applyNumberFormat="1" applyFont="1" applyBorder="1" applyAlignment="1">
      <alignment vertical="top" wrapText="1" shrinkToFit="1"/>
    </xf>
    <xf numFmtId="0" fontId="0" fillId="33" borderId="51" xfId="0" applyFill="1" applyBorder="1" applyAlignment="1">
      <alignment vertical="top" shrinkToFit="1"/>
    </xf>
    <xf numFmtId="0" fontId="0" fillId="33" borderId="40" xfId="0" applyFill="1" applyBorder="1" applyAlignment="1">
      <alignment vertical="top" shrinkToFit="1"/>
    </xf>
    <xf numFmtId="0" fontId="0" fillId="33" borderId="17" xfId="0" applyFill="1" applyBorder="1" applyAlignment="1">
      <alignment vertical="top" shrinkToFit="1"/>
    </xf>
    <xf numFmtId="172" fontId="13" fillId="0" borderId="39" xfId="0" applyNumberFormat="1" applyFont="1" applyBorder="1" applyAlignment="1">
      <alignment vertical="top" shrinkToFit="1"/>
    </xf>
    <xf numFmtId="172" fontId="14" fillId="0" borderId="39" xfId="0" applyNumberFormat="1" applyFont="1" applyBorder="1" applyAlignment="1">
      <alignment vertical="top" wrapText="1" shrinkToFit="1"/>
    </xf>
    <xf numFmtId="172" fontId="0" fillId="33" borderId="40" xfId="0" applyNumberFormat="1" applyFill="1" applyBorder="1" applyAlignment="1">
      <alignment vertical="top" shrinkToFit="1"/>
    </xf>
    <xf numFmtId="4" fontId="13" fillId="34" borderId="39" xfId="0" applyNumberFormat="1" applyFont="1" applyFill="1" applyBorder="1" applyAlignment="1" applyProtection="1">
      <alignment vertical="top" shrinkToFit="1"/>
      <protection locked="0"/>
    </xf>
    <xf numFmtId="4" fontId="13" fillId="0" borderId="39" xfId="0" applyNumberFormat="1" applyFont="1" applyBorder="1" applyAlignment="1">
      <alignment vertical="top" shrinkToFit="1"/>
    </xf>
    <xf numFmtId="4" fontId="0" fillId="33" borderId="40" xfId="0" applyNumberFormat="1" applyFill="1" applyBorder="1" applyAlignment="1">
      <alignment vertical="top" shrinkToFit="1"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 wrapText="1"/>
    </xf>
    <xf numFmtId="0" fontId="0" fillId="33" borderId="54" xfId="0" applyFill="1" applyBorder="1" applyAlignment="1">
      <alignment vertical="top"/>
    </xf>
    <xf numFmtId="49" fontId="0" fillId="33" borderId="54" xfId="0" applyNumberFormat="1" applyFill="1" applyBorder="1" applyAlignment="1">
      <alignment vertical="top"/>
    </xf>
    <xf numFmtId="49" fontId="0" fillId="33" borderId="48" xfId="0" applyNumberFormat="1" applyFill="1" applyBorder="1" applyAlignment="1">
      <alignment vertical="top"/>
    </xf>
    <xf numFmtId="0" fontId="0" fillId="33" borderId="55" xfId="0" applyFill="1" applyBorder="1" applyAlignment="1">
      <alignment vertical="top"/>
    </xf>
    <xf numFmtId="172" fontId="0" fillId="33" borderId="48" xfId="0" applyNumberFormat="1" applyFill="1" applyBorder="1" applyAlignment="1">
      <alignment vertical="top"/>
    </xf>
    <xf numFmtId="4" fontId="0" fillId="33" borderId="48" xfId="0" applyNumberFormat="1" applyFill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4" fillId="0" borderId="51" xfId="0" applyNumberFormat="1" applyFont="1" applyBorder="1" applyAlignment="1">
      <alignment vertical="top" wrapText="1" shrinkToFit="1"/>
    </xf>
    <xf numFmtId="172" fontId="14" fillId="0" borderId="40" xfId="0" applyNumberFormat="1" applyFont="1" applyBorder="1" applyAlignment="1">
      <alignment vertical="top" wrapText="1" shrinkToFit="1"/>
    </xf>
    <xf numFmtId="4" fontId="13" fillId="0" borderId="40" xfId="0" applyNumberFormat="1" applyFont="1" applyBorder="1" applyAlignment="1">
      <alignment vertical="top" shrinkToFit="1"/>
    </xf>
    <xf numFmtId="0" fontId="13" fillId="0" borderId="40" xfId="0" applyFont="1" applyBorder="1" applyAlignment="1">
      <alignment vertical="top" shrinkToFit="1"/>
    </xf>
    <xf numFmtId="0" fontId="13" fillId="0" borderId="17" xfId="0" applyFont="1" applyBorder="1" applyAlignment="1">
      <alignment vertical="top" shrinkToFit="1"/>
    </xf>
    <xf numFmtId="0" fontId="5" fillId="33" borderId="21" xfId="0" applyFont="1" applyFill="1" applyBorder="1" applyAlignment="1">
      <alignment vertical="top"/>
    </xf>
    <xf numFmtId="49" fontId="5" fillId="33" borderId="18" xfId="0" applyNumberFormat="1" applyFont="1" applyFill="1" applyBorder="1" applyAlignment="1">
      <alignment vertical="top"/>
    </xf>
    <xf numFmtId="0" fontId="5" fillId="33" borderId="18" xfId="0" applyFont="1" applyFill="1" applyBorder="1" applyAlignment="1">
      <alignment vertical="top"/>
    </xf>
    <xf numFmtId="4" fontId="5" fillId="33" borderId="56" xfId="0" applyNumberFormat="1" applyFont="1" applyFill="1" applyBorder="1" applyAlignment="1">
      <alignment vertical="top"/>
    </xf>
    <xf numFmtId="0" fontId="13" fillId="0" borderId="39" xfId="0" applyNumberFormat="1" applyFont="1" applyBorder="1" applyAlignment="1">
      <alignment horizontal="left" vertical="top" wrapText="1"/>
    </xf>
    <xf numFmtId="0" fontId="14" fillId="0" borderId="39" xfId="0" applyNumberFormat="1" applyFont="1" applyBorder="1" applyAlignment="1" quotePrefix="1">
      <alignment horizontal="left" vertical="top" wrapText="1"/>
    </xf>
    <xf numFmtId="0" fontId="0" fillId="33" borderId="40" xfId="0" applyNumberFormat="1" applyFill="1" applyBorder="1" applyAlignment="1">
      <alignment horizontal="left" vertical="top" wrapText="1"/>
    </xf>
    <xf numFmtId="0" fontId="14" fillId="0" borderId="40" xfId="0" applyNumberFormat="1" applyFont="1" applyBorder="1" applyAlignment="1" quotePrefix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top"/>
      <protection locked="0"/>
    </xf>
    <xf numFmtId="14" fontId="5" fillId="0" borderId="15" xfId="0" applyNumberFormat="1" applyFont="1" applyBorder="1" applyAlignment="1" applyProtection="1">
      <alignment horizontal="center" vertical="top"/>
      <protection locked="0"/>
    </xf>
    <xf numFmtId="4" fontId="13" fillId="0" borderId="39" xfId="0" applyNumberFormat="1" applyFont="1" applyBorder="1" applyAlignment="1" applyProtection="1">
      <alignment vertical="top" shrinkToFit="1"/>
      <protection locked="0"/>
    </xf>
    <xf numFmtId="0" fontId="3" fillId="35" borderId="0" xfId="0" applyFont="1" applyFill="1" applyAlignment="1">
      <alignment horizontal="left" wrapTex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56" xfId="0" applyNumberFormat="1" applyFont="1" applyBorder="1" applyAlignment="1">
      <alignment horizontal="right" vertical="center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5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56" xfId="0" applyNumberFormat="1" applyFont="1" applyBorder="1" applyAlignment="1">
      <alignment horizontal="right" vertical="center" indent="1"/>
    </xf>
    <xf numFmtId="2" fontId="9" fillId="33" borderId="35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 indent="1"/>
    </xf>
    <xf numFmtId="49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1" fontId="0" fillId="0" borderId="15" xfId="0" applyNumberFormat="1" applyFont="1" applyBorder="1" applyAlignment="1">
      <alignment horizontal="right" indent="1"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23" borderId="32" xfId="0" applyNumberFormat="1" applyFill="1" applyBorder="1" applyAlignment="1">
      <alignment/>
    </xf>
    <xf numFmtId="3" fontId="0" fillId="23" borderId="18" xfId="0" applyNumberFormat="1" applyFill="1" applyBorder="1" applyAlignment="1">
      <alignment/>
    </xf>
    <xf numFmtId="3" fontId="0" fillId="23" borderId="60" xfId="0" applyNumberFormat="1" applyFill="1" applyBorder="1" applyAlignment="1">
      <alignment/>
    </xf>
    <xf numFmtId="0" fontId="12" fillId="33" borderId="38" xfId="0" applyFont="1" applyFill="1" applyBorder="1" applyAlignment="1">
      <alignment horizontal="center"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4" fontId="3" fillId="0" borderId="39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" fontId="3" fillId="23" borderId="40" xfId="0" applyNumberFormat="1" applyFont="1" applyFill="1" applyBorder="1" applyAlignment="1">
      <alignment/>
    </xf>
    <xf numFmtId="4" fontId="3" fillId="0" borderId="40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5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1" xfId="0" applyBorder="1" applyAlignment="1">
      <alignment vertical="center"/>
    </xf>
    <xf numFmtId="49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63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0" xfId="0" applyFill="1" applyBorder="1" applyAlignment="1" applyProtection="1">
      <alignment vertical="top" wrapText="1"/>
      <protection locked="0"/>
    </xf>
    <xf numFmtId="0" fontId="0" fillId="34" borderId="1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1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7" t="s">
        <v>38</v>
      </c>
    </row>
    <row r="2" spans="1:7" ht="57.75" customHeight="1">
      <c r="A2" s="204" t="s">
        <v>39</v>
      </c>
      <c r="B2" s="204"/>
      <c r="C2" s="204"/>
      <c r="D2" s="204"/>
      <c r="E2" s="204"/>
      <c r="F2" s="204"/>
      <c r="G2" s="204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8"/>
  <sheetViews>
    <sheetView showGridLines="0" tabSelected="1" zoomScaleSheetLayoutView="75" workbookViewId="0" topLeftCell="B1">
      <selection activeCell="G25" sqref="G25:I25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1" t="s">
        <v>36</v>
      </c>
      <c r="B1" s="214" t="s">
        <v>42</v>
      </c>
      <c r="C1" s="215"/>
      <c r="D1" s="215"/>
      <c r="E1" s="215"/>
      <c r="F1" s="215"/>
      <c r="G1" s="215"/>
      <c r="H1" s="215"/>
      <c r="I1" s="215"/>
      <c r="J1" s="216"/>
    </row>
    <row r="2" spans="1:15" ht="23.25" customHeight="1">
      <c r="A2" s="4"/>
      <c r="B2" s="78" t="s">
        <v>40</v>
      </c>
      <c r="C2" s="79"/>
      <c r="D2" s="231" t="s">
        <v>330</v>
      </c>
      <c r="E2" s="232"/>
      <c r="F2" s="232"/>
      <c r="G2" s="232"/>
      <c r="H2" s="232"/>
      <c r="I2" s="232"/>
      <c r="J2" s="233"/>
      <c r="O2" s="2"/>
    </row>
    <row r="3" spans="1:10" ht="23.25" customHeight="1" hidden="1">
      <c r="A3" s="4"/>
      <c r="B3" s="80" t="s">
        <v>43</v>
      </c>
      <c r="C3" s="81"/>
      <c r="D3" s="211"/>
      <c r="E3" s="212"/>
      <c r="F3" s="212"/>
      <c r="G3" s="212"/>
      <c r="H3" s="212"/>
      <c r="I3" s="212"/>
      <c r="J3" s="213"/>
    </row>
    <row r="4" spans="1:10" ht="23.25" customHeight="1" hidden="1">
      <c r="A4" s="4"/>
      <c r="B4" s="82" t="s">
        <v>44</v>
      </c>
      <c r="C4" s="83"/>
      <c r="D4" s="84"/>
      <c r="E4" s="84"/>
      <c r="F4" s="85"/>
      <c r="G4" s="86"/>
      <c r="H4" s="85"/>
      <c r="I4" s="86"/>
      <c r="J4" s="87"/>
    </row>
    <row r="5" spans="1:10" ht="24" customHeight="1">
      <c r="A5" s="4"/>
      <c r="B5" s="45" t="s">
        <v>21</v>
      </c>
      <c r="C5" s="5"/>
      <c r="D5" s="197"/>
      <c r="E5" s="199"/>
      <c r="F5" s="199"/>
      <c r="G5" s="199"/>
      <c r="H5" s="28" t="s">
        <v>33</v>
      </c>
      <c r="I5" s="197"/>
      <c r="J5" s="11"/>
    </row>
    <row r="6" spans="1:10" ht="15.75" customHeight="1">
      <c r="A6" s="4"/>
      <c r="B6" s="39"/>
      <c r="C6" s="26"/>
      <c r="D6" s="197"/>
      <c r="E6" s="199"/>
      <c r="F6" s="199"/>
      <c r="G6" s="199"/>
      <c r="H6" s="28" t="s">
        <v>34</v>
      </c>
      <c r="I6" s="197"/>
      <c r="J6" s="11"/>
    </row>
    <row r="7" spans="1:10" ht="15.75" customHeight="1">
      <c r="A7" s="4"/>
      <c r="B7" s="40"/>
      <c r="C7" s="88"/>
      <c r="D7" s="198"/>
      <c r="E7" s="200"/>
      <c r="F7" s="200"/>
      <c r="G7" s="200"/>
      <c r="H7" s="36"/>
      <c r="I7" s="34"/>
      <c r="J7" s="49"/>
    </row>
    <row r="8" spans="1:10" ht="24" customHeight="1" hidden="1">
      <c r="A8" s="4"/>
      <c r="B8" s="45" t="s">
        <v>19</v>
      </c>
      <c r="C8" s="5"/>
      <c r="D8" s="35"/>
      <c r="E8" s="5"/>
      <c r="F8" s="5"/>
      <c r="G8" s="43"/>
      <c r="H8" s="28" t="s">
        <v>33</v>
      </c>
      <c r="I8" s="33"/>
      <c r="J8" s="11"/>
    </row>
    <row r="9" spans="1:10" ht="15.75" customHeight="1" hidden="1">
      <c r="A9" s="4"/>
      <c r="B9" s="4"/>
      <c r="C9" s="5"/>
      <c r="D9" s="35"/>
      <c r="E9" s="5"/>
      <c r="F9" s="5"/>
      <c r="G9" s="43"/>
      <c r="H9" s="28" t="s">
        <v>34</v>
      </c>
      <c r="I9" s="33"/>
      <c r="J9" s="11"/>
    </row>
    <row r="10" spans="1:10" ht="15.75" customHeight="1" hidden="1">
      <c r="A10" s="4"/>
      <c r="B10" s="50"/>
      <c r="C10" s="27"/>
      <c r="D10" s="44"/>
      <c r="E10" s="53"/>
      <c r="F10" s="53"/>
      <c r="G10" s="51"/>
      <c r="H10" s="51"/>
      <c r="I10" s="52"/>
      <c r="J10" s="49"/>
    </row>
    <row r="11" spans="1:10" ht="24" customHeight="1">
      <c r="A11" s="4"/>
      <c r="B11" s="45" t="s">
        <v>18</v>
      </c>
      <c r="C11" s="5"/>
      <c r="D11" s="235"/>
      <c r="E11" s="235"/>
      <c r="F11" s="235"/>
      <c r="G11" s="235"/>
      <c r="H11" s="28" t="s">
        <v>33</v>
      </c>
      <c r="I11" s="90"/>
      <c r="J11" s="11"/>
    </row>
    <row r="12" spans="1:10" ht="15.75" customHeight="1">
      <c r="A12" s="4"/>
      <c r="B12" s="39"/>
      <c r="C12" s="26"/>
      <c r="D12" s="209"/>
      <c r="E12" s="209"/>
      <c r="F12" s="209"/>
      <c r="G12" s="209"/>
      <c r="H12" s="28" t="s">
        <v>34</v>
      </c>
      <c r="I12" s="90"/>
      <c r="J12" s="11"/>
    </row>
    <row r="13" spans="1:10" ht="15.75" customHeight="1">
      <c r="A13" s="4"/>
      <c r="B13" s="40"/>
      <c r="C13" s="89"/>
      <c r="D13" s="210"/>
      <c r="E13" s="210"/>
      <c r="F13" s="210"/>
      <c r="G13" s="210"/>
      <c r="H13" s="29"/>
      <c r="I13" s="34"/>
      <c r="J13" s="49"/>
    </row>
    <row r="14" spans="1:10" ht="24" customHeight="1" hidden="1">
      <c r="A14" s="4"/>
      <c r="B14" s="64" t="s">
        <v>20</v>
      </c>
      <c r="C14" s="65"/>
      <c r="D14" s="66"/>
      <c r="E14" s="67"/>
      <c r="F14" s="67"/>
      <c r="G14" s="67"/>
      <c r="H14" s="68"/>
      <c r="I14" s="67"/>
      <c r="J14" s="69"/>
    </row>
    <row r="15" spans="1:10" ht="32.25" customHeight="1">
      <c r="A15" s="4"/>
      <c r="B15" s="50" t="s">
        <v>31</v>
      </c>
      <c r="C15" s="70"/>
      <c r="D15" s="51"/>
      <c r="E15" s="234"/>
      <c r="F15" s="234"/>
      <c r="G15" s="205"/>
      <c r="H15" s="205"/>
      <c r="I15" s="205" t="s">
        <v>28</v>
      </c>
      <c r="J15" s="206"/>
    </row>
    <row r="16" spans="1:10" ht="23.25" customHeight="1">
      <c r="A16" s="137" t="s">
        <v>23</v>
      </c>
      <c r="B16" s="138" t="s">
        <v>23</v>
      </c>
      <c r="C16" s="56"/>
      <c r="D16" s="57"/>
      <c r="E16" s="207"/>
      <c r="F16" s="208"/>
      <c r="G16" s="207"/>
      <c r="H16" s="208"/>
      <c r="I16" s="207">
        <f>SUMIF(F47:F54,A16,I47:I54)+SUMIF(F47:F54,"PSU",I47:I54)</f>
        <v>0</v>
      </c>
      <c r="J16" s="223"/>
    </row>
    <row r="17" spans="1:10" ht="23.25" customHeight="1">
      <c r="A17" s="137" t="s">
        <v>24</v>
      </c>
      <c r="B17" s="138" t="s">
        <v>24</v>
      </c>
      <c r="C17" s="56"/>
      <c r="D17" s="57"/>
      <c r="E17" s="207"/>
      <c r="F17" s="208"/>
      <c r="G17" s="207"/>
      <c r="H17" s="208"/>
      <c r="I17" s="207">
        <f>SUMIF(F47:F54,A17,I47:I54)</f>
        <v>0</v>
      </c>
      <c r="J17" s="223"/>
    </row>
    <row r="18" spans="1:10" ht="23.25" customHeight="1">
      <c r="A18" s="137" t="s">
        <v>25</v>
      </c>
      <c r="B18" s="138" t="s">
        <v>25</v>
      </c>
      <c r="C18" s="56"/>
      <c r="D18" s="57"/>
      <c r="E18" s="207"/>
      <c r="F18" s="208"/>
      <c r="G18" s="207"/>
      <c r="H18" s="208"/>
      <c r="I18" s="207">
        <f>SUMIF(F47:F54,A18,I47:I54)</f>
        <v>0</v>
      </c>
      <c r="J18" s="223"/>
    </row>
    <row r="19" spans="1:10" ht="23.25" customHeight="1">
      <c r="A19" s="137" t="s">
        <v>67</v>
      </c>
      <c r="B19" s="138" t="s">
        <v>26</v>
      </c>
      <c r="C19" s="56"/>
      <c r="D19" s="57"/>
      <c r="E19" s="207"/>
      <c r="F19" s="208"/>
      <c r="G19" s="207"/>
      <c r="H19" s="208"/>
      <c r="I19" s="207">
        <f>SUMIF(F47:F54,A19,I47:I54)</f>
        <v>0</v>
      </c>
      <c r="J19" s="223"/>
    </row>
    <row r="20" spans="1:10" ht="23.25" customHeight="1">
      <c r="A20" s="137" t="s">
        <v>68</v>
      </c>
      <c r="B20" s="138" t="s">
        <v>27</v>
      </c>
      <c r="C20" s="56"/>
      <c r="D20" s="57"/>
      <c r="E20" s="207"/>
      <c r="F20" s="208"/>
      <c r="G20" s="207"/>
      <c r="H20" s="208"/>
      <c r="I20" s="207">
        <f>SUMIF(F47:F54,A20,I47:I54)</f>
        <v>0</v>
      </c>
      <c r="J20" s="223"/>
    </row>
    <row r="21" spans="1:10" ht="23.25" customHeight="1">
      <c r="A21" s="4"/>
      <c r="B21" s="72" t="s">
        <v>28</v>
      </c>
      <c r="C21" s="73"/>
      <c r="D21" s="74"/>
      <c r="E21" s="224"/>
      <c r="F21" s="225"/>
      <c r="G21" s="224"/>
      <c r="H21" s="225"/>
      <c r="I21" s="224">
        <f>SUM(I16:J20)</f>
        <v>0</v>
      </c>
      <c r="J21" s="230"/>
    </row>
    <row r="22" spans="1:10" ht="33" customHeight="1">
      <c r="A22" s="4"/>
      <c r="B22" s="63" t="s">
        <v>32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>
      <c r="A23" s="4"/>
      <c r="B23" s="55" t="s">
        <v>11</v>
      </c>
      <c r="C23" s="56"/>
      <c r="D23" s="57"/>
      <c r="E23" s="58">
        <v>15</v>
      </c>
      <c r="F23" s="59" t="s">
        <v>0</v>
      </c>
      <c r="G23" s="221">
        <f>ZakladDPHSniVypocet</f>
        <v>0</v>
      </c>
      <c r="H23" s="222"/>
      <c r="I23" s="222"/>
      <c r="J23" s="60" t="str">
        <f aca="true" t="shared" si="0" ref="J23:J28">Mena</f>
        <v>CZK</v>
      </c>
    </row>
    <row r="24" spans="1:10" ht="23.25" customHeight="1">
      <c r="A24" s="4"/>
      <c r="B24" s="55" t="s">
        <v>12</v>
      </c>
      <c r="C24" s="56"/>
      <c r="D24" s="57"/>
      <c r="E24" s="58">
        <f>SazbaDPH1</f>
        <v>15</v>
      </c>
      <c r="F24" s="59" t="s">
        <v>0</v>
      </c>
      <c r="G24" s="228">
        <f>ZakladDPHSni*SazbaDPH1/100</f>
        <v>0</v>
      </c>
      <c r="H24" s="229"/>
      <c r="I24" s="229"/>
      <c r="J24" s="60" t="str">
        <f t="shared" si="0"/>
        <v>CZK</v>
      </c>
    </row>
    <row r="25" spans="1:10" ht="23.25" customHeight="1">
      <c r="A25" s="4"/>
      <c r="B25" s="55" t="s">
        <v>13</v>
      </c>
      <c r="C25" s="56"/>
      <c r="D25" s="57"/>
      <c r="E25" s="58">
        <v>21</v>
      </c>
      <c r="F25" s="59" t="s">
        <v>0</v>
      </c>
      <c r="G25" s="221">
        <f>ZakladDPHZaklVypocet</f>
        <v>0</v>
      </c>
      <c r="H25" s="222"/>
      <c r="I25" s="222"/>
      <c r="J25" s="60" t="str">
        <f t="shared" si="0"/>
        <v>CZK</v>
      </c>
    </row>
    <row r="26" spans="1:10" ht="23.25" customHeight="1">
      <c r="A26" s="4"/>
      <c r="B26" s="47" t="s">
        <v>14</v>
      </c>
      <c r="C26" s="22"/>
      <c r="D26" s="18"/>
      <c r="E26" s="41">
        <f>SazbaDPH2</f>
        <v>21</v>
      </c>
      <c r="F26" s="42" t="s">
        <v>0</v>
      </c>
      <c r="G26" s="217">
        <f>ZakladDPHZakl*SazbaDPH2/100</f>
        <v>0</v>
      </c>
      <c r="H26" s="218"/>
      <c r="I26" s="218"/>
      <c r="J26" s="54" t="str">
        <f t="shared" si="0"/>
        <v>CZK</v>
      </c>
    </row>
    <row r="27" spans="1:10" ht="23.25" customHeight="1" thickBot="1">
      <c r="A27" s="4"/>
      <c r="B27" s="46" t="s">
        <v>4</v>
      </c>
      <c r="C27" s="20"/>
      <c r="D27" s="23"/>
      <c r="E27" s="20"/>
      <c r="F27" s="21"/>
      <c r="G27" s="219">
        <f>0</f>
        <v>0</v>
      </c>
      <c r="H27" s="219"/>
      <c r="I27" s="219"/>
      <c r="J27" s="61" t="str">
        <f t="shared" si="0"/>
        <v>CZK</v>
      </c>
    </row>
    <row r="28" spans="1:10" ht="27.75" customHeight="1" hidden="1" thickBot="1">
      <c r="A28" s="4"/>
      <c r="B28" s="109" t="s">
        <v>22</v>
      </c>
      <c r="C28" s="110"/>
      <c r="D28" s="110"/>
      <c r="E28" s="111"/>
      <c r="F28" s="112"/>
      <c r="G28" s="226">
        <f>ZakladDPHSniVypocet+ZakladDPHZaklVypocet</f>
        <v>0</v>
      </c>
      <c r="H28" s="226"/>
      <c r="I28" s="226"/>
      <c r="J28" s="113" t="str">
        <f t="shared" si="0"/>
        <v>CZK</v>
      </c>
    </row>
    <row r="29" spans="1:10" ht="27.75" customHeight="1" thickBot="1">
      <c r="A29" s="4"/>
      <c r="B29" s="109" t="s">
        <v>35</v>
      </c>
      <c r="C29" s="114"/>
      <c r="D29" s="114"/>
      <c r="E29" s="114"/>
      <c r="F29" s="114"/>
      <c r="G29" s="220">
        <f>ZakladDPHSni+DPHSni+ZakladDPHZakl+DPHZakl+Zaokrouhleni</f>
        <v>0</v>
      </c>
      <c r="H29" s="220"/>
      <c r="I29" s="220"/>
      <c r="J29" s="115" t="s">
        <v>48</v>
      </c>
    </row>
    <row r="30" spans="1:10" ht="12.75" customHeight="1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>
      <c r="A32" s="4"/>
      <c r="B32" s="24"/>
      <c r="C32" s="19" t="s">
        <v>10</v>
      </c>
      <c r="D32" s="201"/>
      <c r="E32" s="201"/>
      <c r="F32" s="19" t="s">
        <v>9</v>
      </c>
      <c r="G32" s="201"/>
      <c r="H32" s="202"/>
      <c r="I32" s="201"/>
      <c r="J32" s="12"/>
    </row>
    <row r="33" spans="1:10" ht="47.25" customHeight="1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227" t="s">
        <v>2</v>
      </c>
      <c r="E35" s="227"/>
      <c r="F35" s="5"/>
      <c r="G35" s="43"/>
      <c r="H35" s="13" t="s">
        <v>3</v>
      </c>
      <c r="I35" s="43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5" t="s">
        <v>15</v>
      </c>
      <c r="C37" s="3"/>
      <c r="D37" s="3"/>
      <c r="E37" s="3"/>
      <c r="F37" s="101"/>
      <c r="G37" s="101"/>
      <c r="H37" s="101"/>
      <c r="I37" s="101"/>
      <c r="J37" s="3"/>
    </row>
    <row r="38" spans="1:10" ht="25.5" customHeight="1" hidden="1">
      <c r="A38" s="93" t="s">
        <v>37</v>
      </c>
      <c r="B38" s="95" t="s">
        <v>16</v>
      </c>
      <c r="C38" s="96" t="s">
        <v>5</v>
      </c>
      <c r="D38" s="97"/>
      <c r="E38" s="97"/>
      <c r="F38" s="102" t="str">
        <f>B23</f>
        <v>Základ pro sníženou DPH</v>
      </c>
      <c r="G38" s="102" t="str">
        <f>B25</f>
        <v>Základ pro základní DPH</v>
      </c>
      <c r="H38" s="103" t="s">
        <v>17</v>
      </c>
      <c r="I38" s="103" t="s">
        <v>1</v>
      </c>
      <c r="J38" s="98" t="s">
        <v>0</v>
      </c>
    </row>
    <row r="39" spans="1:10" ht="25.5" customHeight="1" hidden="1">
      <c r="A39" s="93">
        <v>0</v>
      </c>
      <c r="B39" s="99" t="s">
        <v>46</v>
      </c>
      <c r="C39" s="236" t="s">
        <v>45</v>
      </c>
      <c r="D39" s="237"/>
      <c r="E39" s="237"/>
      <c r="F39" s="104">
        <f>'Rozpočet Pol'!AC281</f>
        <v>0</v>
      </c>
      <c r="G39" s="105">
        <f>'Rozpočet Pol'!AD281</f>
        <v>0</v>
      </c>
      <c r="H39" s="106">
        <f>(F39*SazbaDPH1/100)+(G39*SazbaDPH2/100)</f>
        <v>0</v>
      </c>
      <c r="I39" s="106">
        <f>F39+G39+H39</f>
        <v>0</v>
      </c>
      <c r="J39" s="100">
        <f>IF(CenaCelkemVypocet=0,"",I39/CenaCelkemVypocet*100)</f>
      </c>
    </row>
    <row r="40" spans="1:10" ht="25.5" customHeight="1" hidden="1">
      <c r="A40" s="93"/>
      <c r="B40" s="238" t="s">
        <v>47</v>
      </c>
      <c r="C40" s="239"/>
      <c r="D40" s="239"/>
      <c r="E40" s="240"/>
      <c r="F40" s="107">
        <f>SUMIF(A39:A39,"=1",F39:F39)</f>
        <v>0</v>
      </c>
      <c r="G40" s="108">
        <f>SUMIF(A39:A39,"=1",G39:G39)</f>
        <v>0</v>
      </c>
      <c r="H40" s="108">
        <f>SUMIF(A39:A39,"=1",H39:H39)</f>
        <v>0</v>
      </c>
      <c r="I40" s="108">
        <f>SUMIF(A39:A39,"=1",I39:I39)</f>
        <v>0</v>
      </c>
      <c r="J40" s="94">
        <f>SUMIF(A39:A39,"=1",J39:J39)</f>
        <v>0</v>
      </c>
    </row>
    <row r="44" ht="15.75">
      <c r="B44" s="116" t="s">
        <v>49</v>
      </c>
    </row>
    <row r="46" spans="1:10" ht="25.5" customHeight="1">
      <c r="A46" s="117"/>
      <c r="B46" s="121" t="s">
        <v>16</v>
      </c>
      <c r="C46" s="121" t="s">
        <v>5</v>
      </c>
      <c r="D46" s="122"/>
      <c r="E46" s="122"/>
      <c r="F46" s="125" t="s">
        <v>50</v>
      </c>
      <c r="G46" s="125"/>
      <c r="H46" s="125"/>
      <c r="I46" s="241" t="s">
        <v>28</v>
      </c>
      <c r="J46" s="241"/>
    </row>
    <row r="47" spans="1:10" ht="25.5" customHeight="1">
      <c r="A47" s="118"/>
      <c r="B47" s="126" t="s">
        <v>51</v>
      </c>
      <c r="C47" s="243" t="s">
        <v>52</v>
      </c>
      <c r="D47" s="244"/>
      <c r="E47" s="244"/>
      <c r="F47" s="128" t="s">
        <v>23</v>
      </c>
      <c r="G47" s="129"/>
      <c r="H47" s="129"/>
      <c r="I47" s="242">
        <f>'Rozpočet Pol'!G8</f>
        <v>0</v>
      </c>
      <c r="J47" s="242"/>
    </row>
    <row r="48" spans="1:10" ht="25.5" customHeight="1">
      <c r="A48" s="118"/>
      <c r="B48" s="120" t="s">
        <v>53</v>
      </c>
      <c r="C48" s="246" t="s">
        <v>54</v>
      </c>
      <c r="D48" s="247"/>
      <c r="E48" s="247"/>
      <c r="F48" s="130" t="s">
        <v>23</v>
      </c>
      <c r="G48" s="131"/>
      <c r="H48" s="131"/>
      <c r="I48" s="245">
        <f>'Rozpočet Pol'!G76</f>
        <v>0</v>
      </c>
      <c r="J48" s="245"/>
    </row>
    <row r="49" spans="1:10" ht="25.5" customHeight="1">
      <c r="A49" s="118"/>
      <c r="B49" s="120" t="s">
        <v>55</v>
      </c>
      <c r="C49" s="246" t="s">
        <v>56</v>
      </c>
      <c r="D49" s="247"/>
      <c r="E49" s="247"/>
      <c r="F49" s="130" t="s">
        <v>23</v>
      </c>
      <c r="G49" s="131"/>
      <c r="H49" s="131"/>
      <c r="I49" s="245">
        <f>'Rozpočet Pol'!G88</f>
        <v>0</v>
      </c>
      <c r="J49" s="245"/>
    </row>
    <row r="50" spans="1:10" ht="25.5" customHeight="1">
      <c r="A50" s="118"/>
      <c r="B50" s="120" t="s">
        <v>57</v>
      </c>
      <c r="C50" s="246" t="s">
        <v>58</v>
      </c>
      <c r="D50" s="247"/>
      <c r="E50" s="247"/>
      <c r="F50" s="130" t="s">
        <v>23</v>
      </c>
      <c r="G50" s="131"/>
      <c r="H50" s="131"/>
      <c r="I50" s="245">
        <f>'Rozpočet Pol'!G95</f>
        <v>0</v>
      </c>
      <c r="J50" s="245"/>
    </row>
    <row r="51" spans="1:10" ht="25.5" customHeight="1">
      <c r="A51" s="118"/>
      <c r="B51" s="120" t="s">
        <v>59</v>
      </c>
      <c r="C51" s="246" t="s">
        <v>60</v>
      </c>
      <c r="D51" s="247"/>
      <c r="E51" s="247"/>
      <c r="F51" s="130" t="s">
        <v>23</v>
      </c>
      <c r="G51" s="131"/>
      <c r="H51" s="131"/>
      <c r="I51" s="245">
        <f>'Rozpočet Pol'!G246</f>
        <v>0</v>
      </c>
      <c r="J51" s="245"/>
    </row>
    <row r="52" spans="1:10" ht="25.5" customHeight="1">
      <c r="A52" s="118"/>
      <c r="B52" s="120" t="s">
        <v>61</v>
      </c>
      <c r="C52" s="246" t="s">
        <v>62</v>
      </c>
      <c r="D52" s="247"/>
      <c r="E52" s="247"/>
      <c r="F52" s="130" t="s">
        <v>23</v>
      </c>
      <c r="G52" s="131"/>
      <c r="H52" s="131"/>
      <c r="I52" s="245">
        <f>'Rozpočet Pol'!G253</f>
        <v>0</v>
      </c>
      <c r="J52" s="245"/>
    </row>
    <row r="53" spans="1:10" ht="25.5" customHeight="1">
      <c r="A53" s="118"/>
      <c r="B53" s="120" t="s">
        <v>63</v>
      </c>
      <c r="C53" s="246" t="s">
        <v>64</v>
      </c>
      <c r="D53" s="247"/>
      <c r="E53" s="247"/>
      <c r="F53" s="130" t="s">
        <v>23</v>
      </c>
      <c r="G53" s="131"/>
      <c r="H53" s="131"/>
      <c r="I53" s="245">
        <f>'Rozpočet Pol'!G269</f>
        <v>0</v>
      </c>
      <c r="J53" s="245"/>
    </row>
    <row r="54" spans="1:10" ht="25.5" customHeight="1">
      <c r="A54" s="118"/>
      <c r="B54" s="127" t="s">
        <v>65</v>
      </c>
      <c r="C54" s="250" t="s">
        <v>66</v>
      </c>
      <c r="D54" s="251"/>
      <c r="E54" s="251"/>
      <c r="F54" s="132" t="s">
        <v>25</v>
      </c>
      <c r="G54" s="133"/>
      <c r="H54" s="133"/>
      <c r="I54" s="249">
        <f>'Rozpočet Pol'!G273</f>
        <v>0</v>
      </c>
      <c r="J54" s="249"/>
    </row>
    <row r="55" spans="1:10" ht="25.5" customHeight="1">
      <c r="A55" s="119"/>
      <c r="B55" s="123" t="s">
        <v>1</v>
      </c>
      <c r="C55" s="123"/>
      <c r="D55" s="124"/>
      <c r="E55" s="124"/>
      <c r="F55" s="134"/>
      <c r="G55" s="135"/>
      <c r="H55" s="135"/>
      <c r="I55" s="248">
        <f>SUM(I47:I54)</f>
        <v>0</v>
      </c>
      <c r="J55" s="248"/>
    </row>
    <row r="56" spans="6:10" ht="12.75">
      <c r="F56" s="136"/>
      <c r="G56" s="92"/>
      <c r="H56" s="136"/>
      <c r="I56" s="92"/>
      <c r="J56" s="92"/>
    </row>
    <row r="57" spans="6:10" ht="12.75">
      <c r="F57" s="136"/>
      <c r="G57" s="92"/>
      <c r="H57" s="136"/>
      <c r="I57" s="92"/>
      <c r="J57" s="92"/>
    </row>
    <row r="58" spans="6:10" ht="12.75">
      <c r="F58" s="136"/>
      <c r="G58" s="92"/>
      <c r="H58" s="136"/>
      <c r="I58" s="92"/>
      <c r="J58" s="92"/>
    </row>
  </sheetData>
  <sheetProtection/>
  <mergeCells count="55">
    <mergeCell ref="I55:J55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A5" sqref="A5:IV5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52" t="s">
        <v>6</v>
      </c>
      <c r="B1" s="252"/>
      <c r="C1" s="253"/>
      <c r="D1" s="252"/>
      <c r="E1" s="252"/>
      <c r="F1" s="252"/>
      <c r="G1" s="252"/>
    </row>
    <row r="2" spans="1:7" ht="24.75" customHeight="1">
      <c r="A2" s="77" t="s">
        <v>41</v>
      </c>
      <c r="B2" s="76"/>
      <c r="C2" s="254"/>
      <c r="D2" s="254"/>
      <c r="E2" s="254"/>
      <c r="F2" s="254"/>
      <c r="G2" s="255"/>
    </row>
    <row r="3" spans="1:7" ht="24.75" customHeight="1" hidden="1">
      <c r="A3" s="77" t="s">
        <v>7</v>
      </c>
      <c r="B3" s="76"/>
      <c r="C3" s="254"/>
      <c r="D3" s="254"/>
      <c r="E3" s="254"/>
      <c r="F3" s="254"/>
      <c r="G3" s="255"/>
    </row>
    <row r="4" spans="1:7" ht="24.75" customHeight="1" hidden="1">
      <c r="A4" s="77" t="s">
        <v>8</v>
      </c>
      <c r="B4" s="76"/>
      <c r="C4" s="254"/>
      <c r="D4" s="254"/>
      <c r="E4" s="254"/>
      <c r="F4" s="254"/>
      <c r="G4" s="255"/>
    </row>
    <row r="5" spans="2:4" ht="12.75" hidden="1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291"/>
  <sheetViews>
    <sheetView zoomScalePageLayoutView="0" workbookViewId="0" topLeftCell="A1">
      <selection activeCell="E15" sqref="E15"/>
    </sheetView>
  </sheetViews>
  <sheetFormatPr defaultColWidth="9.00390625" defaultRowHeight="12.75" outlineLevelRow="1"/>
  <cols>
    <col min="1" max="1" width="4.25390625" style="0" customWidth="1"/>
    <col min="2" max="2" width="14.375" style="91" customWidth="1"/>
    <col min="3" max="3" width="38.25390625" style="91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0" style="0" hidden="1" customWidth="1"/>
    <col min="29" max="39" width="0" style="0" hidden="1" customWidth="1"/>
  </cols>
  <sheetData>
    <row r="1" spans="1:31" ht="15.75" customHeight="1">
      <c r="A1" s="256" t="s">
        <v>6</v>
      </c>
      <c r="B1" s="256"/>
      <c r="C1" s="256"/>
      <c r="D1" s="256"/>
      <c r="E1" s="256"/>
      <c r="F1" s="256"/>
      <c r="G1" s="256"/>
      <c r="AE1" t="s">
        <v>70</v>
      </c>
    </row>
    <row r="2" spans="1:31" ht="24.75" customHeight="1">
      <c r="A2" s="141" t="s">
        <v>69</v>
      </c>
      <c r="B2" s="139"/>
      <c r="C2" s="257" t="s">
        <v>45</v>
      </c>
      <c r="D2" s="258"/>
      <c r="E2" s="258"/>
      <c r="F2" s="258"/>
      <c r="G2" s="259"/>
      <c r="AE2" t="s">
        <v>71</v>
      </c>
    </row>
    <row r="3" spans="1:31" ht="24.75" customHeight="1" hidden="1">
      <c r="A3" s="142" t="s">
        <v>7</v>
      </c>
      <c r="B3" s="140"/>
      <c r="C3" s="260"/>
      <c r="D3" s="261"/>
      <c r="E3" s="261"/>
      <c r="F3" s="261"/>
      <c r="G3" s="262"/>
      <c r="AE3" t="s">
        <v>72</v>
      </c>
    </row>
    <row r="4" spans="1:31" ht="24.75" customHeight="1" hidden="1">
      <c r="A4" s="142" t="s">
        <v>8</v>
      </c>
      <c r="B4" s="140"/>
      <c r="C4" s="260"/>
      <c r="D4" s="261"/>
      <c r="E4" s="261"/>
      <c r="F4" s="261"/>
      <c r="G4" s="262"/>
      <c r="AE4" t="s">
        <v>73</v>
      </c>
    </row>
    <row r="5" spans="1:31" ht="12.75" hidden="1">
      <c r="A5" s="143" t="s">
        <v>74</v>
      </c>
      <c r="B5" s="144"/>
      <c r="C5" s="145"/>
      <c r="D5" s="146"/>
      <c r="E5" s="146"/>
      <c r="F5" s="146"/>
      <c r="G5" s="147"/>
      <c r="AE5" t="s">
        <v>75</v>
      </c>
    </row>
    <row r="7" spans="1:21" ht="38.25">
      <c r="A7" s="152" t="s">
        <v>76</v>
      </c>
      <c r="B7" s="153" t="s">
        <v>77</v>
      </c>
      <c r="C7" s="153" t="s">
        <v>78</v>
      </c>
      <c r="D7" s="152" t="s">
        <v>79</v>
      </c>
      <c r="E7" s="152" t="s">
        <v>80</v>
      </c>
      <c r="F7" s="148" t="s">
        <v>81</v>
      </c>
      <c r="G7" s="171" t="s">
        <v>28</v>
      </c>
      <c r="H7" s="172" t="s">
        <v>29</v>
      </c>
      <c r="I7" s="172" t="s">
        <v>82</v>
      </c>
      <c r="J7" s="172" t="s">
        <v>30</v>
      </c>
      <c r="K7" s="172" t="s">
        <v>83</v>
      </c>
      <c r="L7" s="172" t="s">
        <v>84</v>
      </c>
      <c r="M7" s="172" t="s">
        <v>85</v>
      </c>
      <c r="N7" s="172" t="s">
        <v>86</v>
      </c>
      <c r="O7" s="172" t="s">
        <v>87</v>
      </c>
      <c r="P7" s="172" t="s">
        <v>88</v>
      </c>
      <c r="Q7" s="172" t="s">
        <v>89</v>
      </c>
      <c r="R7" s="172" t="s">
        <v>90</v>
      </c>
      <c r="S7" s="172" t="s">
        <v>91</v>
      </c>
      <c r="T7" s="172" t="s">
        <v>92</v>
      </c>
      <c r="U7" s="155" t="s">
        <v>93</v>
      </c>
    </row>
    <row r="8" spans="1:31" ht="12.75">
      <c r="A8" s="173" t="s">
        <v>94</v>
      </c>
      <c r="B8" s="174" t="s">
        <v>51</v>
      </c>
      <c r="C8" s="175" t="s">
        <v>52</v>
      </c>
      <c r="D8" s="176"/>
      <c r="E8" s="177"/>
      <c r="F8" s="178"/>
      <c r="G8" s="178">
        <f>SUMIF(AE9:AE75,"&lt;&gt;NOR",G9:G75)</f>
        <v>0</v>
      </c>
      <c r="H8" s="178"/>
      <c r="I8" s="178">
        <f>SUM(I9:I75)</f>
        <v>0</v>
      </c>
      <c r="J8" s="178"/>
      <c r="K8" s="178">
        <f>SUM(K9:K75)</f>
        <v>0</v>
      </c>
      <c r="L8" s="178"/>
      <c r="M8" s="178">
        <f>SUM(M9:M75)</f>
        <v>0</v>
      </c>
      <c r="N8" s="154"/>
      <c r="O8" s="154">
        <f>SUM(O9:O75)</f>
        <v>82.46473</v>
      </c>
      <c r="P8" s="154"/>
      <c r="Q8" s="154">
        <f>SUM(Q9:Q75)</f>
        <v>25.040399999999998</v>
      </c>
      <c r="R8" s="154"/>
      <c r="S8" s="154"/>
      <c r="T8" s="173"/>
      <c r="U8" s="154">
        <f>SUM(U9:U75)</f>
        <v>235.49999999999997</v>
      </c>
      <c r="AE8" t="s">
        <v>95</v>
      </c>
    </row>
    <row r="9" spans="1:60" ht="22.5" outlineLevel="1">
      <c r="A9" s="150">
        <v>1</v>
      </c>
      <c r="B9" s="156" t="s">
        <v>96</v>
      </c>
      <c r="C9" s="190" t="s">
        <v>97</v>
      </c>
      <c r="D9" s="158" t="s">
        <v>98</v>
      </c>
      <c r="E9" s="165">
        <v>3</v>
      </c>
      <c r="F9" s="168"/>
      <c r="G9" s="169">
        <f>ROUND(E9*F9,2)</f>
        <v>0</v>
      </c>
      <c r="H9" s="168"/>
      <c r="I9" s="169">
        <f>ROUND(E9*H9,2)</f>
        <v>0</v>
      </c>
      <c r="J9" s="168"/>
      <c r="K9" s="169">
        <f>ROUND(E9*J9,2)</f>
        <v>0</v>
      </c>
      <c r="L9" s="169">
        <v>21</v>
      </c>
      <c r="M9" s="169">
        <f>G9*(1+L9/100)</f>
        <v>0</v>
      </c>
      <c r="N9" s="159">
        <v>0</v>
      </c>
      <c r="O9" s="159">
        <f>ROUND(E9*N9,5)</f>
        <v>0</v>
      </c>
      <c r="P9" s="159">
        <v>0</v>
      </c>
      <c r="Q9" s="159">
        <f>ROUND(E9*P9,5)</f>
        <v>0</v>
      </c>
      <c r="R9" s="159"/>
      <c r="S9" s="159"/>
      <c r="T9" s="160">
        <v>0.88</v>
      </c>
      <c r="U9" s="159">
        <f>ROUND(E9*T9,2)</f>
        <v>2.64</v>
      </c>
      <c r="V9" s="149"/>
      <c r="W9" s="149"/>
      <c r="X9" s="149"/>
      <c r="Y9" s="149"/>
      <c r="Z9" s="149"/>
      <c r="AA9" s="149"/>
      <c r="AB9" s="149"/>
      <c r="AC9" s="149"/>
      <c r="AD9" s="149"/>
      <c r="AE9" s="149" t="s">
        <v>99</v>
      </c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</row>
    <row r="10" spans="1:60" ht="12.75" outlineLevel="1">
      <c r="A10" s="150"/>
      <c r="B10" s="156"/>
      <c r="C10" s="191" t="s">
        <v>100</v>
      </c>
      <c r="D10" s="161"/>
      <c r="E10" s="166"/>
      <c r="F10" s="169"/>
      <c r="G10" s="169"/>
      <c r="H10" s="169"/>
      <c r="I10" s="169"/>
      <c r="J10" s="169"/>
      <c r="K10" s="169"/>
      <c r="L10" s="169"/>
      <c r="M10" s="169"/>
      <c r="N10" s="159"/>
      <c r="O10" s="159"/>
      <c r="P10" s="159"/>
      <c r="Q10" s="159"/>
      <c r="R10" s="159"/>
      <c r="S10" s="159"/>
      <c r="T10" s="160"/>
      <c r="U10" s="159"/>
      <c r="V10" s="149"/>
      <c r="W10" s="149"/>
      <c r="X10" s="149"/>
      <c r="Y10" s="149"/>
      <c r="Z10" s="149"/>
      <c r="AA10" s="149"/>
      <c r="AB10" s="149"/>
      <c r="AC10" s="149"/>
      <c r="AD10" s="149"/>
      <c r="AE10" s="149" t="s">
        <v>101</v>
      </c>
      <c r="AF10" s="149">
        <v>0</v>
      </c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</row>
    <row r="11" spans="1:60" ht="12.75" outlineLevel="1">
      <c r="A11" s="150"/>
      <c r="B11" s="156"/>
      <c r="C11" s="191" t="s">
        <v>102</v>
      </c>
      <c r="D11" s="161"/>
      <c r="E11" s="166">
        <v>3</v>
      </c>
      <c r="F11" s="169"/>
      <c r="G11" s="169"/>
      <c r="H11" s="169"/>
      <c r="I11" s="169"/>
      <c r="J11" s="169"/>
      <c r="K11" s="169"/>
      <c r="L11" s="169"/>
      <c r="M11" s="169"/>
      <c r="N11" s="159"/>
      <c r="O11" s="159"/>
      <c r="P11" s="159"/>
      <c r="Q11" s="159"/>
      <c r="R11" s="159"/>
      <c r="S11" s="159"/>
      <c r="T11" s="160"/>
      <c r="U11" s="159"/>
      <c r="V11" s="149"/>
      <c r="W11" s="149"/>
      <c r="X11" s="149"/>
      <c r="Y11" s="149"/>
      <c r="Z11" s="149"/>
      <c r="AA11" s="149"/>
      <c r="AB11" s="149"/>
      <c r="AC11" s="149"/>
      <c r="AD11" s="149"/>
      <c r="AE11" s="149" t="s">
        <v>101</v>
      </c>
      <c r="AF11" s="149">
        <v>0</v>
      </c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</row>
    <row r="12" spans="1:60" ht="12.75" outlineLevel="1">
      <c r="A12" s="150">
        <v>2</v>
      </c>
      <c r="B12" s="156" t="s">
        <v>103</v>
      </c>
      <c r="C12" s="190" t="s">
        <v>104</v>
      </c>
      <c r="D12" s="158" t="s">
        <v>98</v>
      </c>
      <c r="E12" s="165">
        <v>3</v>
      </c>
      <c r="F12" s="168"/>
      <c r="G12" s="169">
        <f>ROUND(E12*F12,2)</f>
        <v>0</v>
      </c>
      <c r="H12" s="168"/>
      <c r="I12" s="169">
        <f>ROUND(E12*H12,2)</f>
        <v>0</v>
      </c>
      <c r="J12" s="168"/>
      <c r="K12" s="169">
        <f>ROUND(E12*J12,2)</f>
        <v>0</v>
      </c>
      <c r="L12" s="169">
        <v>21</v>
      </c>
      <c r="M12" s="169">
        <f>G12*(1+L12/100)</f>
        <v>0</v>
      </c>
      <c r="N12" s="159">
        <v>0.00299</v>
      </c>
      <c r="O12" s="159">
        <f>ROUND(E12*N12,5)</f>
        <v>0.00897</v>
      </c>
      <c r="P12" s="159">
        <v>0</v>
      </c>
      <c r="Q12" s="159">
        <f>ROUND(E12*P12,5)</f>
        <v>0</v>
      </c>
      <c r="R12" s="159"/>
      <c r="S12" s="159"/>
      <c r="T12" s="160">
        <v>1.7</v>
      </c>
      <c r="U12" s="159">
        <f>ROUND(E12*T12,2)</f>
        <v>5.1</v>
      </c>
      <c r="V12" s="149"/>
      <c r="W12" s="149"/>
      <c r="X12" s="149"/>
      <c r="Y12" s="149"/>
      <c r="Z12" s="149"/>
      <c r="AA12" s="149"/>
      <c r="AB12" s="149"/>
      <c r="AC12" s="149"/>
      <c r="AD12" s="149"/>
      <c r="AE12" s="149" t="s">
        <v>99</v>
      </c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</row>
    <row r="13" spans="1:60" ht="12.75" outlineLevel="1">
      <c r="A13" s="150"/>
      <c r="B13" s="156"/>
      <c r="C13" s="191" t="s">
        <v>100</v>
      </c>
      <c r="D13" s="161"/>
      <c r="E13" s="166"/>
      <c r="F13" s="169"/>
      <c r="G13" s="169"/>
      <c r="H13" s="169"/>
      <c r="I13" s="169"/>
      <c r="J13" s="169"/>
      <c r="K13" s="169"/>
      <c r="L13" s="169"/>
      <c r="M13" s="169"/>
      <c r="N13" s="159"/>
      <c r="O13" s="159"/>
      <c r="P13" s="159"/>
      <c r="Q13" s="159"/>
      <c r="R13" s="159"/>
      <c r="S13" s="159"/>
      <c r="T13" s="160"/>
      <c r="U13" s="159"/>
      <c r="V13" s="149"/>
      <c r="W13" s="149"/>
      <c r="X13" s="149"/>
      <c r="Y13" s="149"/>
      <c r="Z13" s="149"/>
      <c r="AA13" s="149"/>
      <c r="AB13" s="149"/>
      <c r="AC13" s="149"/>
      <c r="AD13" s="149"/>
      <c r="AE13" s="149" t="s">
        <v>101</v>
      </c>
      <c r="AF13" s="149">
        <v>0</v>
      </c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</row>
    <row r="14" spans="1:60" ht="12.75" outlineLevel="1">
      <c r="A14" s="150"/>
      <c r="B14" s="156"/>
      <c r="C14" s="191" t="s">
        <v>102</v>
      </c>
      <c r="D14" s="161"/>
      <c r="E14" s="166">
        <v>3</v>
      </c>
      <c r="F14" s="169"/>
      <c r="G14" s="169"/>
      <c r="H14" s="169"/>
      <c r="I14" s="169"/>
      <c r="J14" s="169"/>
      <c r="K14" s="169"/>
      <c r="L14" s="169"/>
      <c r="M14" s="169"/>
      <c r="N14" s="159"/>
      <c r="O14" s="159"/>
      <c r="P14" s="159"/>
      <c r="Q14" s="159"/>
      <c r="R14" s="159"/>
      <c r="S14" s="159"/>
      <c r="T14" s="160"/>
      <c r="U14" s="159"/>
      <c r="V14" s="149"/>
      <c r="W14" s="149"/>
      <c r="X14" s="149"/>
      <c r="Y14" s="149"/>
      <c r="Z14" s="149"/>
      <c r="AA14" s="149"/>
      <c r="AB14" s="149"/>
      <c r="AC14" s="149"/>
      <c r="AD14" s="149"/>
      <c r="AE14" s="149" t="s">
        <v>101</v>
      </c>
      <c r="AF14" s="149">
        <v>0</v>
      </c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</row>
    <row r="15" spans="1:60" ht="22.5" outlineLevel="1">
      <c r="A15" s="150">
        <v>3</v>
      </c>
      <c r="B15" s="156" t="s">
        <v>105</v>
      </c>
      <c r="C15" s="190" t="s">
        <v>106</v>
      </c>
      <c r="D15" s="158" t="s">
        <v>98</v>
      </c>
      <c r="E15" s="165">
        <v>3</v>
      </c>
      <c r="F15" s="168"/>
      <c r="G15" s="169">
        <f>ROUND(E15*F15,2)</f>
        <v>0</v>
      </c>
      <c r="H15" s="168"/>
      <c r="I15" s="169">
        <f>ROUND(E15*H15,2)</f>
        <v>0</v>
      </c>
      <c r="J15" s="168"/>
      <c r="K15" s="169">
        <f>ROUND(E15*J15,2)</f>
        <v>0</v>
      </c>
      <c r="L15" s="169">
        <v>21</v>
      </c>
      <c r="M15" s="169">
        <f>G15*(1+L15/100)</f>
        <v>0</v>
      </c>
      <c r="N15" s="159">
        <v>5E-05</v>
      </c>
      <c r="O15" s="159">
        <f>ROUND(E15*N15,5)</f>
        <v>0.00015</v>
      </c>
      <c r="P15" s="159">
        <v>0</v>
      </c>
      <c r="Q15" s="159">
        <f>ROUND(E15*P15,5)</f>
        <v>0</v>
      </c>
      <c r="R15" s="159"/>
      <c r="S15" s="159"/>
      <c r="T15" s="160">
        <v>1.66</v>
      </c>
      <c r="U15" s="159">
        <f>ROUND(E15*T15,2)</f>
        <v>4.98</v>
      </c>
      <c r="V15" s="149"/>
      <c r="W15" s="149"/>
      <c r="X15" s="149"/>
      <c r="Y15" s="149"/>
      <c r="Z15" s="149"/>
      <c r="AA15" s="149"/>
      <c r="AB15" s="149"/>
      <c r="AC15" s="149"/>
      <c r="AD15" s="149"/>
      <c r="AE15" s="149" t="s">
        <v>99</v>
      </c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</row>
    <row r="16" spans="1:60" ht="12.75" outlineLevel="1">
      <c r="A16" s="150"/>
      <c r="B16" s="156"/>
      <c r="C16" s="191" t="s">
        <v>100</v>
      </c>
      <c r="D16" s="161"/>
      <c r="E16" s="166"/>
      <c r="F16" s="169"/>
      <c r="G16" s="169"/>
      <c r="H16" s="169"/>
      <c r="I16" s="169"/>
      <c r="J16" s="169"/>
      <c r="K16" s="169"/>
      <c r="L16" s="169"/>
      <c r="M16" s="169"/>
      <c r="N16" s="159"/>
      <c r="O16" s="159"/>
      <c r="P16" s="159"/>
      <c r="Q16" s="159"/>
      <c r="R16" s="159"/>
      <c r="S16" s="159"/>
      <c r="T16" s="160"/>
      <c r="U16" s="159"/>
      <c r="V16" s="149"/>
      <c r="W16" s="149"/>
      <c r="X16" s="149"/>
      <c r="Y16" s="149"/>
      <c r="Z16" s="149"/>
      <c r="AA16" s="149"/>
      <c r="AB16" s="149"/>
      <c r="AC16" s="149"/>
      <c r="AD16" s="149"/>
      <c r="AE16" s="149" t="s">
        <v>101</v>
      </c>
      <c r="AF16" s="149">
        <v>0</v>
      </c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</row>
    <row r="17" spans="1:60" ht="12.75" outlineLevel="1">
      <c r="A17" s="150"/>
      <c r="B17" s="156"/>
      <c r="C17" s="191" t="s">
        <v>102</v>
      </c>
      <c r="D17" s="161"/>
      <c r="E17" s="166">
        <v>3</v>
      </c>
      <c r="F17" s="169"/>
      <c r="G17" s="169"/>
      <c r="H17" s="169"/>
      <c r="I17" s="169"/>
      <c r="J17" s="169"/>
      <c r="K17" s="169"/>
      <c r="L17" s="169"/>
      <c r="M17" s="169"/>
      <c r="N17" s="159"/>
      <c r="O17" s="159"/>
      <c r="P17" s="159"/>
      <c r="Q17" s="159"/>
      <c r="R17" s="159"/>
      <c r="S17" s="159"/>
      <c r="T17" s="160"/>
      <c r="U17" s="159"/>
      <c r="V17" s="149"/>
      <c r="W17" s="149"/>
      <c r="X17" s="149"/>
      <c r="Y17" s="149"/>
      <c r="Z17" s="149"/>
      <c r="AA17" s="149"/>
      <c r="AB17" s="149"/>
      <c r="AC17" s="149"/>
      <c r="AD17" s="149"/>
      <c r="AE17" s="149" t="s">
        <v>101</v>
      </c>
      <c r="AF17" s="149">
        <v>0</v>
      </c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</row>
    <row r="18" spans="1:60" ht="12.75" outlineLevel="1">
      <c r="A18" s="150">
        <v>4</v>
      </c>
      <c r="B18" s="156" t="s">
        <v>107</v>
      </c>
      <c r="C18" s="190" t="s">
        <v>108</v>
      </c>
      <c r="D18" s="158" t="s">
        <v>109</v>
      </c>
      <c r="E18" s="165">
        <v>12.92</v>
      </c>
      <c r="F18" s="168"/>
      <c r="G18" s="169">
        <f>ROUND(E18*F18,2)</f>
        <v>0</v>
      </c>
      <c r="H18" s="168"/>
      <c r="I18" s="169">
        <f>ROUND(E18*H18,2)</f>
        <v>0</v>
      </c>
      <c r="J18" s="168"/>
      <c r="K18" s="169">
        <f>ROUND(E18*J18,2)</f>
        <v>0</v>
      </c>
      <c r="L18" s="169">
        <v>21</v>
      </c>
      <c r="M18" s="169">
        <f>G18*(1+L18/100)</f>
        <v>0</v>
      </c>
      <c r="N18" s="159">
        <v>0</v>
      </c>
      <c r="O18" s="159">
        <f>ROUND(E18*N18,5)</f>
        <v>0</v>
      </c>
      <c r="P18" s="159">
        <v>0.225</v>
      </c>
      <c r="Q18" s="159">
        <f>ROUND(E18*P18,5)</f>
        <v>2.907</v>
      </c>
      <c r="R18" s="159"/>
      <c r="S18" s="159"/>
      <c r="T18" s="160">
        <v>0.14</v>
      </c>
      <c r="U18" s="159">
        <f>ROUND(E18*T18,2)</f>
        <v>1.81</v>
      </c>
      <c r="V18" s="149"/>
      <c r="W18" s="149"/>
      <c r="X18" s="149"/>
      <c r="Y18" s="149"/>
      <c r="Z18" s="149"/>
      <c r="AA18" s="149"/>
      <c r="AB18" s="149"/>
      <c r="AC18" s="149"/>
      <c r="AD18" s="149"/>
      <c r="AE18" s="149" t="s">
        <v>99</v>
      </c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</row>
    <row r="19" spans="1:60" ht="12.75" outlineLevel="1">
      <c r="A19" s="150"/>
      <c r="B19" s="156"/>
      <c r="C19" s="191" t="s">
        <v>100</v>
      </c>
      <c r="D19" s="161"/>
      <c r="E19" s="166"/>
      <c r="F19" s="169"/>
      <c r="G19" s="169"/>
      <c r="H19" s="169"/>
      <c r="I19" s="169"/>
      <c r="J19" s="169"/>
      <c r="K19" s="169"/>
      <c r="L19" s="169"/>
      <c r="M19" s="169"/>
      <c r="N19" s="159"/>
      <c r="O19" s="159"/>
      <c r="P19" s="159"/>
      <c r="Q19" s="159"/>
      <c r="R19" s="159"/>
      <c r="S19" s="159"/>
      <c r="T19" s="160"/>
      <c r="U19" s="159"/>
      <c r="V19" s="149"/>
      <c r="W19" s="149"/>
      <c r="X19" s="149"/>
      <c r="Y19" s="149"/>
      <c r="Z19" s="149"/>
      <c r="AA19" s="149"/>
      <c r="AB19" s="149"/>
      <c r="AC19" s="149"/>
      <c r="AD19" s="149"/>
      <c r="AE19" s="149" t="s">
        <v>101</v>
      </c>
      <c r="AF19" s="149">
        <v>0</v>
      </c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</row>
    <row r="20" spans="1:60" ht="12.75" outlineLevel="1">
      <c r="A20" s="150"/>
      <c r="B20" s="156"/>
      <c r="C20" s="191" t="s">
        <v>110</v>
      </c>
      <c r="D20" s="161"/>
      <c r="E20" s="166">
        <v>12.92</v>
      </c>
      <c r="F20" s="169"/>
      <c r="G20" s="169"/>
      <c r="H20" s="169"/>
      <c r="I20" s="169"/>
      <c r="J20" s="169"/>
      <c r="K20" s="169"/>
      <c r="L20" s="169"/>
      <c r="M20" s="169"/>
      <c r="N20" s="159"/>
      <c r="O20" s="159"/>
      <c r="P20" s="159"/>
      <c r="Q20" s="159"/>
      <c r="R20" s="159"/>
      <c r="S20" s="159"/>
      <c r="T20" s="160"/>
      <c r="U20" s="159"/>
      <c r="V20" s="149"/>
      <c r="W20" s="149"/>
      <c r="X20" s="149"/>
      <c r="Y20" s="149"/>
      <c r="Z20" s="149"/>
      <c r="AA20" s="149"/>
      <c r="AB20" s="149"/>
      <c r="AC20" s="149"/>
      <c r="AD20" s="149"/>
      <c r="AE20" s="149" t="s">
        <v>101</v>
      </c>
      <c r="AF20" s="149">
        <v>0</v>
      </c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</row>
    <row r="21" spans="1:60" ht="22.5" outlineLevel="1">
      <c r="A21" s="150">
        <v>5</v>
      </c>
      <c r="B21" s="156" t="s">
        <v>111</v>
      </c>
      <c r="C21" s="190" t="s">
        <v>112</v>
      </c>
      <c r="D21" s="158" t="s">
        <v>109</v>
      </c>
      <c r="E21" s="165">
        <v>6.96</v>
      </c>
      <c r="F21" s="168"/>
      <c r="G21" s="169">
        <f>ROUND(E21*F21,2)</f>
        <v>0</v>
      </c>
      <c r="H21" s="168"/>
      <c r="I21" s="169">
        <f>ROUND(E21*H21,2)</f>
        <v>0</v>
      </c>
      <c r="J21" s="168"/>
      <c r="K21" s="169">
        <f>ROUND(E21*J21,2)</f>
        <v>0</v>
      </c>
      <c r="L21" s="169">
        <v>21</v>
      </c>
      <c r="M21" s="169">
        <f>G21*(1+L21/100)</f>
        <v>0</v>
      </c>
      <c r="N21" s="159">
        <v>0</v>
      </c>
      <c r="O21" s="159">
        <f>ROUND(E21*N21,5)</f>
        <v>0</v>
      </c>
      <c r="P21" s="159">
        <v>0.2</v>
      </c>
      <c r="Q21" s="159">
        <f>ROUND(E21*P21,5)</f>
        <v>1.392</v>
      </c>
      <c r="R21" s="159"/>
      <c r="S21" s="159"/>
      <c r="T21" s="160">
        <v>0.1</v>
      </c>
      <c r="U21" s="159">
        <f>ROUND(E21*T21,2)</f>
        <v>0.7</v>
      </c>
      <c r="V21" s="149"/>
      <c r="W21" s="149"/>
      <c r="X21" s="149"/>
      <c r="Y21" s="149"/>
      <c r="Z21" s="149"/>
      <c r="AA21" s="149"/>
      <c r="AB21" s="149"/>
      <c r="AC21" s="149"/>
      <c r="AD21" s="149"/>
      <c r="AE21" s="149" t="s">
        <v>99</v>
      </c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</row>
    <row r="22" spans="1:60" ht="12.75" outlineLevel="1">
      <c r="A22" s="150"/>
      <c r="B22" s="156"/>
      <c r="C22" s="191" t="s">
        <v>100</v>
      </c>
      <c r="D22" s="161"/>
      <c r="E22" s="166"/>
      <c r="F22" s="169"/>
      <c r="G22" s="169"/>
      <c r="H22" s="169"/>
      <c r="I22" s="169"/>
      <c r="J22" s="169"/>
      <c r="K22" s="169"/>
      <c r="L22" s="169"/>
      <c r="M22" s="169"/>
      <c r="N22" s="159"/>
      <c r="O22" s="159"/>
      <c r="P22" s="159"/>
      <c r="Q22" s="159"/>
      <c r="R22" s="159"/>
      <c r="S22" s="159"/>
      <c r="T22" s="160"/>
      <c r="U22" s="159"/>
      <c r="V22" s="149"/>
      <c r="W22" s="149"/>
      <c r="X22" s="149"/>
      <c r="Y22" s="149"/>
      <c r="Z22" s="149"/>
      <c r="AA22" s="149"/>
      <c r="AB22" s="149"/>
      <c r="AC22" s="149"/>
      <c r="AD22" s="149"/>
      <c r="AE22" s="149" t="s">
        <v>101</v>
      </c>
      <c r="AF22" s="149">
        <v>0</v>
      </c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</row>
    <row r="23" spans="1:60" ht="12.75" outlineLevel="1">
      <c r="A23" s="150"/>
      <c r="B23" s="156"/>
      <c r="C23" s="191" t="s">
        <v>113</v>
      </c>
      <c r="D23" s="161"/>
      <c r="E23" s="166">
        <v>6.96</v>
      </c>
      <c r="F23" s="169"/>
      <c r="G23" s="169"/>
      <c r="H23" s="169"/>
      <c r="I23" s="169"/>
      <c r="J23" s="169"/>
      <c r="K23" s="169"/>
      <c r="L23" s="169"/>
      <c r="M23" s="169"/>
      <c r="N23" s="159"/>
      <c r="O23" s="159"/>
      <c r="P23" s="159"/>
      <c r="Q23" s="159"/>
      <c r="R23" s="159"/>
      <c r="S23" s="159"/>
      <c r="T23" s="160"/>
      <c r="U23" s="159"/>
      <c r="V23" s="149"/>
      <c r="W23" s="149"/>
      <c r="X23" s="149"/>
      <c r="Y23" s="149"/>
      <c r="Z23" s="149"/>
      <c r="AA23" s="149"/>
      <c r="AB23" s="149"/>
      <c r="AC23" s="149"/>
      <c r="AD23" s="149"/>
      <c r="AE23" s="149" t="s">
        <v>101</v>
      </c>
      <c r="AF23" s="149">
        <v>0</v>
      </c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</row>
    <row r="24" spans="1:60" ht="12.75" outlineLevel="1">
      <c r="A24" s="150">
        <v>6</v>
      </c>
      <c r="B24" s="156" t="s">
        <v>114</v>
      </c>
      <c r="C24" s="190" t="s">
        <v>115</v>
      </c>
      <c r="D24" s="158" t="s">
        <v>109</v>
      </c>
      <c r="E24" s="165">
        <v>12.24</v>
      </c>
      <c r="F24" s="168"/>
      <c r="G24" s="169">
        <f>ROUND(E24*F24,2)</f>
        <v>0</v>
      </c>
      <c r="H24" s="168"/>
      <c r="I24" s="169">
        <f>ROUND(E24*H24,2)</f>
        <v>0</v>
      </c>
      <c r="J24" s="168"/>
      <c r="K24" s="169">
        <f>ROUND(E24*J24,2)</f>
        <v>0</v>
      </c>
      <c r="L24" s="169">
        <v>21</v>
      </c>
      <c r="M24" s="169">
        <f>G24*(1+L24/100)</f>
        <v>0</v>
      </c>
      <c r="N24" s="159">
        <v>0</v>
      </c>
      <c r="O24" s="159">
        <f>ROUND(E24*N24,5)</f>
        <v>0</v>
      </c>
      <c r="P24" s="159">
        <v>0.45</v>
      </c>
      <c r="Q24" s="159">
        <f>ROUND(E24*P24,5)</f>
        <v>5.508</v>
      </c>
      <c r="R24" s="159"/>
      <c r="S24" s="159"/>
      <c r="T24" s="160">
        <v>0.88</v>
      </c>
      <c r="U24" s="159">
        <f>ROUND(E24*T24,2)</f>
        <v>10.77</v>
      </c>
      <c r="V24" s="149"/>
      <c r="W24" s="149"/>
      <c r="X24" s="149"/>
      <c r="Y24" s="149"/>
      <c r="Z24" s="149"/>
      <c r="AA24" s="149"/>
      <c r="AB24" s="149"/>
      <c r="AC24" s="149"/>
      <c r="AD24" s="149"/>
      <c r="AE24" s="149" t="s">
        <v>99</v>
      </c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</row>
    <row r="25" spans="1:60" ht="12.75" outlineLevel="1">
      <c r="A25" s="150"/>
      <c r="B25" s="156"/>
      <c r="C25" s="191" t="s">
        <v>100</v>
      </c>
      <c r="D25" s="161"/>
      <c r="E25" s="166"/>
      <c r="F25" s="169"/>
      <c r="G25" s="169"/>
      <c r="H25" s="169"/>
      <c r="I25" s="169"/>
      <c r="J25" s="169"/>
      <c r="K25" s="169"/>
      <c r="L25" s="169"/>
      <c r="M25" s="169"/>
      <c r="N25" s="159"/>
      <c r="O25" s="159"/>
      <c r="P25" s="159"/>
      <c r="Q25" s="159"/>
      <c r="R25" s="159"/>
      <c r="S25" s="159"/>
      <c r="T25" s="160"/>
      <c r="U25" s="159"/>
      <c r="V25" s="149"/>
      <c r="W25" s="149"/>
      <c r="X25" s="149"/>
      <c r="Y25" s="149"/>
      <c r="Z25" s="149"/>
      <c r="AA25" s="149"/>
      <c r="AB25" s="149"/>
      <c r="AC25" s="149"/>
      <c r="AD25" s="149"/>
      <c r="AE25" s="149" t="s">
        <v>101</v>
      </c>
      <c r="AF25" s="149">
        <v>0</v>
      </c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</row>
    <row r="26" spans="1:60" ht="12.75" outlineLevel="1">
      <c r="A26" s="150"/>
      <c r="B26" s="156"/>
      <c r="C26" s="191" t="s">
        <v>116</v>
      </c>
      <c r="D26" s="161"/>
      <c r="E26" s="166">
        <v>12.24</v>
      </c>
      <c r="F26" s="169"/>
      <c r="G26" s="169"/>
      <c r="H26" s="169"/>
      <c r="I26" s="169"/>
      <c r="J26" s="169"/>
      <c r="K26" s="169"/>
      <c r="L26" s="169"/>
      <c r="M26" s="169"/>
      <c r="N26" s="159"/>
      <c r="O26" s="159"/>
      <c r="P26" s="159"/>
      <c r="Q26" s="159"/>
      <c r="R26" s="159"/>
      <c r="S26" s="159"/>
      <c r="T26" s="160"/>
      <c r="U26" s="159"/>
      <c r="V26" s="149"/>
      <c r="W26" s="149"/>
      <c r="X26" s="149"/>
      <c r="Y26" s="149"/>
      <c r="Z26" s="149"/>
      <c r="AA26" s="149"/>
      <c r="AB26" s="149"/>
      <c r="AC26" s="149"/>
      <c r="AD26" s="149"/>
      <c r="AE26" s="149" t="s">
        <v>101</v>
      </c>
      <c r="AF26" s="149">
        <v>0</v>
      </c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</row>
    <row r="27" spans="1:60" ht="12.75" outlineLevel="1">
      <c r="A27" s="150">
        <v>7</v>
      </c>
      <c r="B27" s="156" t="s">
        <v>117</v>
      </c>
      <c r="C27" s="190" t="s">
        <v>118</v>
      </c>
      <c r="D27" s="158" t="s">
        <v>109</v>
      </c>
      <c r="E27" s="165">
        <v>12.24</v>
      </c>
      <c r="F27" s="168"/>
      <c r="G27" s="169">
        <f>ROUND(E27*F27,2)</f>
        <v>0</v>
      </c>
      <c r="H27" s="168"/>
      <c r="I27" s="169">
        <f>ROUND(E27*H27,2)</f>
        <v>0</v>
      </c>
      <c r="J27" s="168"/>
      <c r="K27" s="169">
        <f>ROUND(E27*J27,2)</f>
        <v>0</v>
      </c>
      <c r="L27" s="169">
        <v>21</v>
      </c>
      <c r="M27" s="169">
        <f>G27*(1+L27/100)</f>
        <v>0</v>
      </c>
      <c r="N27" s="159">
        <v>0</v>
      </c>
      <c r="O27" s="159">
        <f>ROUND(E27*N27,5)</f>
        <v>0</v>
      </c>
      <c r="P27" s="159">
        <v>0.66</v>
      </c>
      <c r="Q27" s="159">
        <f>ROUND(E27*P27,5)</f>
        <v>8.0784</v>
      </c>
      <c r="R27" s="159"/>
      <c r="S27" s="159"/>
      <c r="T27" s="160">
        <v>1.05</v>
      </c>
      <c r="U27" s="159">
        <f>ROUND(E27*T27,2)</f>
        <v>12.85</v>
      </c>
      <c r="V27" s="149"/>
      <c r="W27" s="149"/>
      <c r="X27" s="149"/>
      <c r="Y27" s="149"/>
      <c r="Z27" s="149"/>
      <c r="AA27" s="149"/>
      <c r="AB27" s="149"/>
      <c r="AC27" s="149"/>
      <c r="AD27" s="149"/>
      <c r="AE27" s="149" t="s">
        <v>99</v>
      </c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</row>
    <row r="28" spans="1:60" ht="12.75" outlineLevel="1">
      <c r="A28" s="150"/>
      <c r="B28" s="156"/>
      <c r="C28" s="191" t="s">
        <v>100</v>
      </c>
      <c r="D28" s="161"/>
      <c r="E28" s="166"/>
      <c r="F28" s="169"/>
      <c r="G28" s="169"/>
      <c r="H28" s="169"/>
      <c r="I28" s="169"/>
      <c r="J28" s="169"/>
      <c r="K28" s="169"/>
      <c r="L28" s="169"/>
      <c r="M28" s="169"/>
      <c r="N28" s="159"/>
      <c r="O28" s="159"/>
      <c r="P28" s="159"/>
      <c r="Q28" s="159"/>
      <c r="R28" s="159"/>
      <c r="S28" s="159"/>
      <c r="T28" s="160"/>
      <c r="U28" s="159"/>
      <c r="V28" s="149"/>
      <c r="W28" s="149"/>
      <c r="X28" s="149"/>
      <c r="Y28" s="149"/>
      <c r="Z28" s="149"/>
      <c r="AA28" s="149"/>
      <c r="AB28" s="149"/>
      <c r="AC28" s="149"/>
      <c r="AD28" s="149"/>
      <c r="AE28" s="149" t="s">
        <v>101</v>
      </c>
      <c r="AF28" s="149">
        <v>0</v>
      </c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</row>
    <row r="29" spans="1:60" ht="12.75" outlineLevel="1">
      <c r="A29" s="150"/>
      <c r="B29" s="156"/>
      <c r="C29" s="191" t="s">
        <v>116</v>
      </c>
      <c r="D29" s="161"/>
      <c r="E29" s="166">
        <v>12.24</v>
      </c>
      <c r="F29" s="169"/>
      <c r="G29" s="169"/>
      <c r="H29" s="169"/>
      <c r="I29" s="169"/>
      <c r="J29" s="169"/>
      <c r="K29" s="169"/>
      <c r="L29" s="169"/>
      <c r="M29" s="169"/>
      <c r="N29" s="159"/>
      <c r="O29" s="159"/>
      <c r="P29" s="159"/>
      <c r="Q29" s="159"/>
      <c r="R29" s="159"/>
      <c r="S29" s="159"/>
      <c r="T29" s="160"/>
      <c r="U29" s="159"/>
      <c r="V29" s="149"/>
      <c r="W29" s="149"/>
      <c r="X29" s="149"/>
      <c r="Y29" s="149"/>
      <c r="Z29" s="149"/>
      <c r="AA29" s="149"/>
      <c r="AB29" s="149"/>
      <c r="AC29" s="149"/>
      <c r="AD29" s="149"/>
      <c r="AE29" s="149" t="s">
        <v>101</v>
      </c>
      <c r="AF29" s="149">
        <v>0</v>
      </c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</row>
    <row r="30" spans="1:60" ht="12.75" outlineLevel="1">
      <c r="A30" s="150">
        <v>8</v>
      </c>
      <c r="B30" s="156" t="s">
        <v>119</v>
      </c>
      <c r="C30" s="190" t="s">
        <v>120</v>
      </c>
      <c r="D30" s="158" t="s">
        <v>121</v>
      </c>
      <c r="E30" s="165">
        <v>26.5</v>
      </c>
      <c r="F30" s="168"/>
      <c r="G30" s="169">
        <f>ROUND(E30*F30,2)</f>
        <v>0</v>
      </c>
      <c r="H30" s="168"/>
      <c r="I30" s="169">
        <f>ROUND(E30*H30,2)</f>
        <v>0</v>
      </c>
      <c r="J30" s="168"/>
      <c r="K30" s="169">
        <f>ROUND(E30*J30,2)</f>
        <v>0</v>
      </c>
      <c r="L30" s="169">
        <v>21</v>
      </c>
      <c r="M30" s="169">
        <f>G30*(1+L30/100)</f>
        <v>0</v>
      </c>
      <c r="N30" s="159">
        <v>0</v>
      </c>
      <c r="O30" s="159">
        <f>ROUND(E30*N30,5)</f>
        <v>0</v>
      </c>
      <c r="P30" s="159">
        <v>0.27</v>
      </c>
      <c r="Q30" s="159">
        <f>ROUND(E30*P30,5)</f>
        <v>7.155</v>
      </c>
      <c r="R30" s="159"/>
      <c r="S30" s="159"/>
      <c r="T30" s="160">
        <v>0.13</v>
      </c>
      <c r="U30" s="159">
        <f>ROUND(E30*T30,2)</f>
        <v>3.45</v>
      </c>
      <c r="V30" s="149"/>
      <c r="W30" s="149"/>
      <c r="X30" s="149"/>
      <c r="Y30" s="149"/>
      <c r="Z30" s="149"/>
      <c r="AA30" s="149"/>
      <c r="AB30" s="149"/>
      <c r="AC30" s="149"/>
      <c r="AD30" s="149"/>
      <c r="AE30" s="149" t="s">
        <v>99</v>
      </c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</row>
    <row r="31" spans="1:60" ht="12.75" outlineLevel="1">
      <c r="A31" s="150"/>
      <c r="B31" s="156"/>
      <c r="C31" s="191" t="s">
        <v>100</v>
      </c>
      <c r="D31" s="161"/>
      <c r="E31" s="166"/>
      <c r="F31" s="169"/>
      <c r="G31" s="169"/>
      <c r="H31" s="169"/>
      <c r="I31" s="169"/>
      <c r="J31" s="169"/>
      <c r="K31" s="169"/>
      <c r="L31" s="169"/>
      <c r="M31" s="169"/>
      <c r="N31" s="159"/>
      <c r="O31" s="159"/>
      <c r="P31" s="159"/>
      <c r="Q31" s="159"/>
      <c r="R31" s="159"/>
      <c r="S31" s="159"/>
      <c r="T31" s="160"/>
      <c r="U31" s="159"/>
      <c r="V31" s="149"/>
      <c r="W31" s="149"/>
      <c r="X31" s="149"/>
      <c r="Y31" s="149"/>
      <c r="Z31" s="149"/>
      <c r="AA31" s="149"/>
      <c r="AB31" s="149"/>
      <c r="AC31" s="149"/>
      <c r="AD31" s="149"/>
      <c r="AE31" s="149" t="s">
        <v>101</v>
      </c>
      <c r="AF31" s="149">
        <v>0</v>
      </c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</row>
    <row r="32" spans="1:60" ht="12.75" outlineLevel="1">
      <c r="A32" s="150"/>
      <c r="B32" s="156"/>
      <c r="C32" s="191" t="s">
        <v>122</v>
      </c>
      <c r="D32" s="161"/>
      <c r="E32" s="166">
        <v>26.5</v>
      </c>
      <c r="F32" s="169"/>
      <c r="G32" s="169"/>
      <c r="H32" s="169"/>
      <c r="I32" s="169"/>
      <c r="J32" s="169"/>
      <c r="K32" s="169"/>
      <c r="L32" s="169"/>
      <c r="M32" s="169"/>
      <c r="N32" s="159"/>
      <c r="O32" s="159"/>
      <c r="P32" s="159"/>
      <c r="Q32" s="159"/>
      <c r="R32" s="159"/>
      <c r="S32" s="159"/>
      <c r="T32" s="160"/>
      <c r="U32" s="159"/>
      <c r="V32" s="149"/>
      <c r="W32" s="149"/>
      <c r="X32" s="149"/>
      <c r="Y32" s="149"/>
      <c r="Z32" s="149"/>
      <c r="AA32" s="149"/>
      <c r="AB32" s="149"/>
      <c r="AC32" s="149"/>
      <c r="AD32" s="149"/>
      <c r="AE32" s="149" t="s">
        <v>101</v>
      </c>
      <c r="AF32" s="149">
        <v>0</v>
      </c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</row>
    <row r="33" spans="1:60" ht="12.75" outlineLevel="1">
      <c r="A33" s="150">
        <v>9</v>
      </c>
      <c r="B33" s="156" t="s">
        <v>123</v>
      </c>
      <c r="C33" s="190" t="s">
        <v>124</v>
      </c>
      <c r="D33" s="158" t="s">
        <v>125</v>
      </c>
      <c r="E33" s="165">
        <v>77.0448</v>
      </c>
      <c r="F33" s="168"/>
      <c r="G33" s="169">
        <f>ROUND(E33*F33,2)</f>
        <v>0</v>
      </c>
      <c r="H33" s="168"/>
      <c r="I33" s="169">
        <f>ROUND(E33*H33,2)</f>
        <v>0</v>
      </c>
      <c r="J33" s="168"/>
      <c r="K33" s="169">
        <f>ROUND(E33*J33,2)</f>
        <v>0</v>
      </c>
      <c r="L33" s="169">
        <v>21</v>
      </c>
      <c r="M33" s="169">
        <f>G33*(1+L33/100)</f>
        <v>0</v>
      </c>
      <c r="N33" s="159">
        <v>0</v>
      </c>
      <c r="O33" s="159">
        <f>ROUND(E33*N33,5)</f>
        <v>0</v>
      </c>
      <c r="P33" s="159">
        <v>0</v>
      </c>
      <c r="Q33" s="159">
        <f>ROUND(E33*P33,5)</f>
        <v>0</v>
      </c>
      <c r="R33" s="159"/>
      <c r="S33" s="159"/>
      <c r="T33" s="160">
        <v>0.22</v>
      </c>
      <c r="U33" s="159">
        <f>ROUND(E33*T33,2)</f>
        <v>16.95</v>
      </c>
      <c r="V33" s="149"/>
      <c r="W33" s="149"/>
      <c r="X33" s="149"/>
      <c r="Y33" s="149"/>
      <c r="Z33" s="149"/>
      <c r="AA33" s="149"/>
      <c r="AB33" s="149"/>
      <c r="AC33" s="149"/>
      <c r="AD33" s="149"/>
      <c r="AE33" s="149" t="s">
        <v>99</v>
      </c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</row>
    <row r="34" spans="1:60" ht="12.75" outlineLevel="1">
      <c r="A34" s="150"/>
      <c r="B34" s="156"/>
      <c r="C34" s="191" t="s">
        <v>126</v>
      </c>
      <c r="D34" s="161"/>
      <c r="E34" s="166"/>
      <c r="F34" s="169"/>
      <c r="G34" s="169"/>
      <c r="H34" s="169"/>
      <c r="I34" s="169"/>
      <c r="J34" s="169"/>
      <c r="K34" s="169"/>
      <c r="L34" s="169"/>
      <c r="M34" s="169"/>
      <c r="N34" s="159"/>
      <c r="O34" s="159"/>
      <c r="P34" s="159"/>
      <c r="Q34" s="159"/>
      <c r="R34" s="159"/>
      <c r="S34" s="159"/>
      <c r="T34" s="160"/>
      <c r="U34" s="159"/>
      <c r="V34" s="149"/>
      <c r="W34" s="149"/>
      <c r="X34" s="149"/>
      <c r="Y34" s="149"/>
      <c r="Z34" s="149"/>
      <c r="AA34" s="149"/>
      <c r="AB34" s="149"/>
      <c r="AC34" s="149"/>
      <c r="AD34" s="149"/>
      <c r="AE34" s="149" t="s">
        <v>101</v>
      </c>
      <c r="AF34" s="149">
        <v>0</v>
      </c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</row>
    <row r="35" spans="1:60" ht="12.75" outlineLevel="1">
      <c r="A35" s="150"/>
      <c r="B35" s="156"/>
      <c r="C35" s="191" t="s">
        <v>127</v>
      </c>
      <c r="D35" s="161"/>
      <c r="E35" s="166">
        <v>65.9064</v>
      </c>
      <c r="F35" s="169"/>
      <c r="G35" s="169"/>
      <c r="H35" s="169"/>
      <c r="I35" s="169"/>
      <c r="J35" s="169"/>
      <c r="K35" s="169"/>
      <c r="L35" s="169"/>
      <c r="M35" s="169"/>
      <c r="N35" s="159"/>
      <c r="O35" s="159"/>
      <c r="P35" s="159"/>
      <c r="Q35" s="159"/>
      <c r="R35" s="159"/>
      <c r="S35" s="159"/>
      <c r="T35" s="160"/>
      <c r="U35" s="159"/>
      <c r="V35" s="149"/>
      <c r="W35" s="149"/>
      <c r="X35" s="149"/>
      <c r="Y35" s="149"/>
      <c r="Z35" s="149"/>
      <c r="AA35" s="149"/>
      <c r="AB35" s="149"/>
      <c r="AC35" s="149"/>
      <c r="AD35" s="149"/>
      <c r="AE35" s="149" t="s">
        <v>101</v>
      </c>
      <c r="AF35" s="149">
        <v>0</v>
      </c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</row>
    <row r="36" spans="1:60" ht="12.75" outlineLevel="1">
      <c r="A36" s="150"/>
      <c r="B36" s="156"/>
      <c r="C36" s="191" t="s">
        <v>128</v>
      </c>
      <c r="D36" s="161"/>
      <c r="E36" s="166">
        <v>11.1384</v>
      </c>
      <c r="F36" s="169"/>
      <c r="G36" s="169"/>
      <c r="H36" s="169"/>
      <c r="I36" s="169"/>
      <c r="J36" s="169"/>
      <c r="K36" s="169"/>
      <c r="L36" s="169"/>
      <c r="M36" s="169"/>
      <c r="N36" s="159"/>
      <c r="O36" s="159"/>
      <c r="P36" s="159"/>
      <c r="Q36" s="159"/>
      <c r="R36" s="159"/>
      <c r="S36" s="159"/>
      <c r="T36" s="160"/>
      <c r="U36" s="159"/>
      <c r="V36" s="149"/>
      <c r="W36" s="149"/>
      <c r="X36" s="149"/>
      <c r="Y36" s="149"/>
      <c r="Z36" s="149"/>
      <c r="AA36" s="149"/>
      <c r="AB36" s="149"/>
      <c r="AC36" s="149"/>
      <c r="AD36" s="149"/>
      <c r="AE36" s="149" t="s">
        <v>101</v>
      </c>
      <c r="AF36" s="149">
        <v>0</v>
      </c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</row>
    <row r="37" spans="1:60" ht="12.75" outlineLevel="1">
      <c r="A37" s="150">
        <v>10</v>
      </c>
      <c r="B37" s="156" t="s">
        <v>129</v>
      </c>
      <c r="C37" s="190" t="s">
        <v>130</v>
      </c>
      <c r="D37" s="158" t="s">
        <v>125</v>
      </c>
      <c r="E37" s="165">
        <v>77.0448</v>
      </c>
      <c r="F37" s="168"/>
      <c r="G37" s="169">
        <f>ROUND(E37*F37,2)</f>
        <v>0</v>
      </c>
      <c r="H37" s="168"/>
      <c r="I37" s="169">
        <f>ROUND(E37*H37,2)</f>
        <v>0</v>
      </c>
      <c r="J37" s="168"/>
      <c r="K37" s="169">
        <f>ROUND(E37*J37,2)</f>
        <v>0</v>
      </c>
      <c r="L37" s="169">
        <v>21</v>
      </c>
      <c r="M37" s="169">
        <f>G37*(1+L37/100)</f>
        <v>0</v>
      </c>
      <c r="N37" s="159">
        <v>0</v>
      </c>
      <c r="O37" s="159">
        <f>ROUND(E37*N37,5)</f>
        <v>0</v>
      </c>
      <c r="P37" s="159">
        <v>0</v>
      </c>
      <c r="Q37" s="159">
        <f>ROUND(E37*P37,5)</f>
        <v>0</v>
      </c>
      <c r="R37" s="159"/>
      <c r="S37" s="159"/>
      <c r="T37" s="160">
        <v>0.09</v>
      </c>
      <c r="U37" s="159">
        <f>ROUND(E37*T37,2)</f>
        <v>6.93</v>
      </c>
      <c r="V37" s="149"/>
      <c r="W37" s="149"/>
      <c r="X37" s="149"/>
      <c r="Y37" s="149"/>
      <c r="Z37" s="149"/>
      <c r="AA37" s="149"/>
      <c r="AB37" s="149"/>
      <c r="AC37" s="149"/>
      <c r="AD37" s="149"/>
      <c r="AE37" s="149" t="s">
        <v>99</v>
      </c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</row>
    <row r="38" spans="1:60" ht="12.75" outlineLevel="1">
      <c r="A38" s="150"/>
      <c r="B38" s="156"/>
      <c r="C38" s="191" t="s">
        <v>131</v>
      </c>
      <c r="D38" s="161"/>
      <c r="E38" s="166"/>
      <c r="F38" s="169"/>
      <c r="G38" s="169"/>
      <c r="H38" s="169"/>
      <c r="I38" s="169"/>
      <c r="J38" s="169"/>
      <c r="K38" s="169"/>
      <c r="L38" s="169"/>
      <c r="M38" s="169"/>
      <c r="N38" s="159"/>
      <c r="O38" s="159"/>
      <c r="P38" s="159"/>
      <c r="Q38" s="159"/>
      <c r="R38" s="159"/>
      <c r="S38" s="159"/>
      <c r="T38" s="160"/>
      <c r="U38" s="159"/>
      <c r="V38" s="149"/>
      <c r="W38" s="149"/>
      <c r="X38" s="149"/>
      <c r="Y38" s="149"/>
      <c r="Z38" s="149"/>
      <c r="AA38" s="149"/>
      <c r="AB38" s="149"/>
      <c r="AC38" s="149"/>
      <c r="AD38" s="149"/>
      <c r="AE38" s="149" t="s">
        <v>101</v>
      </c>
      <c r="AF38" s="149">
        <v>0</v>
      </c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</row>
    <row r="39" spans="1:60" ht="12.75" outlineLevel="1">
      <c r="A39" s="150"/>
      <c r="B39" s="156"/>
      <c r="C39" s="191" t="s">
        <v>132</v>
      </c>
      <c r="D39" s="161"/>
      <c r="E39" s="166">
        <v>77.0448</v>
      </c>
      <c r="F39" s="169"/>
      <c r="G39" s="169"/>
      <c r="H39" s="169"/>
      <c r="I39" s="169"/>
      <c r="J39" s="169"/>
      <c r="K39" s="169"/>
      <c r="L39" s="169"/>
      <c r="M39" s="169"/>
      <c r="N39" s="159"/>
      <c r="O39" s="159"/>
      <c r="P39" s="159"/>
      <c r="Q39" s="159"/>
      <c r="R39" s="159"/>
      <c r="S39" s="159"/>
      <c r="T39" s="160"/>
      <c r="U39" s="159"/>
      <c r="V39" s="149"/>
      <c r="W39" s="149"/>
      <c r="X39" s="149"/>
      <c r="Y39" s="149"/>
      <c r="Z39" s="149"/>
      <c r="AA39" s="149"/>
      <c r="AB39" s="149"/>
      <c r="AC39" s="149"/>
      <c r="AD39" s="149"/>
      <c r="AE39" s="149" t="s">
        <v>101</v>
      </c>
      <c r="AF39" s="149">
        <v>0</v>
      </c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</row>
    <row r="40" spans="1:60" ht="12.75" outlineLevel="1">
      <c r="A40" s="150">
        <v>11</v>
      </c>
      <c r="B40" s="156" t="s">
        <v>133</v>
      </c>
      <c r="C40" s="190" t="s">
        <v>134</v>
      </c>
      <c r="D40" s="158" t="s">
        <v>125</v>
      </c>
      <c r="E40" s="165">
        <v>77.0448</v>
      </c>
      <c r="F40" s="168"/>
      <c r="G40" s="169">
        <f>ROUND(E40*F40,2)</f>
        <v>0</v>
      </c>
      <c r="H40" s="168"/>
      <c r="I40" s="169">
        <f>ROUND(E40*H40,2)</f>
        <v>0</v>
      </c>
      <c r="J40" s="168"/>
      <c r="K40" s="169">
        <f>ROUND(E40*J40,2)</f>
        <v>0</v>
      </c>
      <c r="L40" s="169">
        <v>21</v>
      </c>
      <c r="M40" s="169">
        <f>G40*(1+L40/100)</f>
        <v>0</v>
      </c>
      <c r="N40" s="159">
        <v>0</v>
      </c>
      <c r="O40" s="159">
        <f>ROUND(E40*N40,5)</f>
        <v>0</v>
      </c>
      <c r="P40" s="159">
        <v>0</v>
      </c>
      <c r="Q40" s="159">
        <f>ROUND(E40*P40,5)</f>
        <v>0</v>
      </c>
      <c r="R40" s="159"/>
      <c r="S40" s="159"/>
      <c r="T40" s="160">
        <v>0.34</v>
      </c>
      <c r="U40" s="159">
        <f>ROUND(E40*T40,2)</f>
        <v>26.2</v>
      </c>
      <c r="V40" s="149"/>
      <c r="W40" s="149"/>
      <c r="X40" s="149"/>
      <c r="Y40" s="149"/>
      <c r="Z40" s="149"/>
      <c r="AA40" s="149"/>
      <c r="AB40" s="149"/>
      <c r="AC40" s="149"/>
      <c r="AD40" s="149"/>
      <c r="AE40" s="149" t="s">
        <v>99</v>
      </c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</row>
    <row r="41" spans="1:60" ht="12.75" outlineLevel="1">
      <c r="A41" s="150"/>
      <c r="B41" s="156"/>
      <c r="C41" s="191" t="s">
        <v>131</v>
      </c>
      <c r="D41" s="161"/>
      <c r="E41" s="166"/>
      <c r="F41" s="169"/>
      <c r="G41" s="169"/>
      <c r="H41" s="169"/>
      <c r="I41" s="169"/>
      <c r="J41" s="169"/>
      <c r="K41" s="169"/>
      <c r="L41" s="169"/>
      <c r="M41" s="169"/>
      <c r="N41" s="159"/>
      <c r="O41" s="159"/>
      <c r="P41" s="159"/>
      <c r="Q41" s="159"/>
      <c r="R41" s="159"/>
      <c r="S41" s="159"/>
      <c r="T41" s="160"/>
      <c r="U41" s="159"/>
      <c r="V41" s="149"/>
      <c r="W41" s="149"/>
      <c r="X41" s="149"/>
      <c r="Y41" s="149"/>
      <c r="Z41" s="149"/>
      <c r="AA41" s="149"/>
      <c r="AB41" s="149"/>
      <c r="AC41" s="149"/>
      <c r="AD41" s="149"/>
      <c r="AE41" s="149" t="s">
        <v>101</v>
      </c>
      <c r="AF41" s="149">
        <v>0</v>
      </c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</row>
    <row r="42" spans="1:60" ht="12.75" outlineLevel="1">
      <c r="A42" s="150"/>
      <c r="B42" s="156"/>
      <c r="C42" s="191" t="s">
        <v>132</v>
      </c>
      <c r="D42" s="161"/>
      <c r="E42" s="166">
        <v>77.0448</v>
      </c>
      <c r="F42" s="169"/>
      <c r="G42" s="169"/>
      <c r="H42" s="169"/>
      <c r="I42" s="169"/>
      <c r="J42" s="169"/>
      <c r="K42" s="169"/>
      <c r="L42" s="169"/>
      <c r="M42" s="169"/>
      <c r="N42" s="159"/>
      <c r="O42" s="159"/>
      <c r="P42" s="159"/>
      <c r="Q42" s="159"/>
      <c r="R42" s="159"/>
      <c r="S42" s="159"/>
      <c r="T42" s="160"/>
      <c r="U42" s="159"/>
      <c r="V42" s="149"/>
      <c r="W42" s="149"/>
      <c r="X42" s="149"/>
      <c r="Y42" s="149"/>
      <c r="Z42" s="149"/>
      <c r="AA42" s="149"/>
      <c r="AB42" s="149"/>
      <c r="AC42" s="149"/>
      <c r="AD42" s="149"/>
      <c r="AE42" s="149" t="s">
        <v>101</v>
      </c>
      <c r="AF42" s="149">
        <v>0</v>
      </c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</row>
    <row r="43" spans="1:60" ht="12.75" outlineLevel="1">
      <c r="A43" s="150">
        <v>12</v>
      </c>
      <c r="B43" s="156" t="s">
        <v>135</v>
      </c>
      <c r="C43" s="190" t="s">
        <v>136</v>
      </c>
      <c r="D43" s="158" t="s">
        <v>125</v>
      </c>
      <c r="E43" s="165">
        <v>8.244</v>
      </c>
      <c r="F43" s="168"/>
      <c r="G43" s="169">
        <f>ROUND(E43*F43,2)</f>
        <v>0</v>
      </c>
      <c r="H43" s="168"/>
      <c r="I43" s="169">
        <f>ROUND(E43*H43,2)</f>
        <v>0</v>
      </c>
      <c r="J43" s="168"/>
      <c r="K43" s="169">
        <f>ROUND(E43*J43,2)</f>
        <v>0</v>
      </c>
      <c r="L43" s="169">
        <v>21</v>
      </c>
      <c r="M43" s="169">
        <f>G43*(1+L43/100)</f>
        <v>0</v>
      </c>
      <c r="N43" s="159">
        <v>0</v>
      </c>
      <c r="O43" s="159">
        <f>ROUND(E43*N43,5)</f>
        <v>0</v>
      </c>
      <c r="P43" s="159">
        <v>0</v>
      </c>
      <c r="Q43" s="159">
        <f>ROUND(E43*P43,5)</f>
        <v>0</v>
      </c>
      <c r="R43" s="159"/>
      <c r="S43" s="159"/>
      <c r="T43" s="160">
        <v>1.76</v>
      </c>
      <c r="U43" s="159">
        <f>ROUND(E43*T43,2)</f>
        <v>14.51</v>
      </c>
      <c r="V43" s="149"/>
      <c r="W43" s="149"/>
      <c r="X43" s="149"/>
      <c r="Y43" s="149"/>
      <c r="Z43" s="149"/>
      <c r="AA43" s="149"/>
      <c r="AB43" s="149"/>
      <c r="AC43" s="149"/>
      <c r="AD43" s="149"/>
      <c r="AE43" s="149" t="s">
        <v>99</v>
      </c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</row>
    <row r="44" spans="1:60" ht="12.75" outlineLevel="1">
      <c r="A44" s="150"/>
      <c r="B44" s="156"/>
      <c r="C44" s="191" t="s">
        <v>126</v>
      </c>
      <c r="D44" s="161"/>
      <c r="E44" s="166"/>
      <c r="F44" s="169"/>
      <c r="G44" s="169"/>
      <c r="H44" s="169"/>
      <c r="I44" s="169"/>
      <c r="J44" s="169"/>
      <c r="K44" s="169"/>
      <c r="L44" s="169"/>
      <c r="M44" s="169"/>
      <c r="N44" s="159"/>
      <c r="O44" s="159"/>
      <c r="P44" s="159"/>
      <c r="Q44" s="159"/>
      <c r="R44" s="159"/>
      <c r="S44" s="159"/>
      <c r="T44" s="160"/>
      <c r="U44" s="159"/>
      <c r="V44" s="149"/>
      <c r="W44" s="149"/>
      <c r="X44" s="149"/>
      <c r="Y44" s="149"/>
      <c r="Z44" s="149"/>
      <c r="AA44" s="149"/>
      <c r="AB44" s="149"/>
      <c r="AC44" s="149"/>
      <c r="AD44" s="149"/>
      <c r="AE44" s="149" t="s">
        <v>101</v>
      </c>
      <c r="AF44" s="149">
        <v>0</v>
      </c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</row>
    <row r="45" spans="1:60" ht="12.75" outlineLevel="1">
      <c r="A45" s="150"/>
      <c r="B45" s="156"/>
      <c r="C45" s="191" t="s">
        <v>137</v>
      </c>
      <c r="D45" s="161"/>
      <c r="E45" s="166">
        <v>8.244</v>
      </c>
      <c r="F45" s="169"/>
      <c r="G45" s="169"/>
      <c r="H45" s="169"/>
      <c r="I45" s="169"/>
      <c r="J45" s="169"/>
      <c r="K45" s="169"/>
      <c r="L45" s="169"/>
      <c r="M45" s="169"/>
      <c r="N45" s="159"/>
      <c r="O45" s="159"/>
      <c r="P45" s="159"/>
      <c r="Q45" s="159"/>
      <c r="R45" s="159"/>
      <c r="S45" s="159"/>
      <c r="T45" s="160"/>
      <c r="U45" s="159"/>
      <c r="V45" s="149"/>
      <c r="W45" s="149"/>
      <c r="X45" s="149"/>
      <c r="Y45" s="149"/>
      <c r="Z45" s="149"/>
      <c r="AA45" s="149"/>
      <c r="AB45" s="149"/>
      <c r="AC45" s="149"/>
      <c r="AD45" s="149"/>
      <c r="AE45" s="149" t="s">
        <v>101</v>
      </c>
      <c r="AF45" s="149">
        <v>0</v>
      </c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</row>
    <row r="46" spans="1:60" ht="12.75" outlineLevel="1">
      <c r="A46" s="150">
        <v>13</v>
      </c>
      <c r="B46" s="156" t="s">
        <v>138</v>
      </c>
      <c r="C46" s="190" t="s">
        <v>139</v>
      </c>
      <c r="D46" s="158" t="s">
        <v>109</v>
      </c>
      <c r="E46" s="165">
        <v>212.576</v>
      </c>
      <c r="F46" s="168"/>
      <c r="G46" s="169">
        <f>ROUND(E46*F46,2)</f>
        <v>0</v>
      </c>
      <c r="H46" s="168"/>
      <c r="I46" s="169">
        <f>ROUND(E46*H46,2)</f>
        <v>0</v>
      </c>
      <c r="J46" s="168"/>
      <c r="K46" s="169">
        <f>ROUND(E46*J46,2)</f>
        <v>0</v>
      </c>
      <c r="L46" s="169">
        <v>21</v>
      </c>
      <c r="M46" s="169">
        <f>G46*(1+L46/100)</f>
        <v>0</v>
      </c>
      <c r="N46" s="159">
        <v>0.00099</v>
      </c>
      <c r="O46" s="159">
        <f>ROUND(E46*N46,5)</f>
        <v>0.21045</v>
      </c>
      <c r="P46" s="159">
        <v>0</v>
      </c>
      <c r="Q46" s="159">
        <f>ROUND(E46*P46,5)</f>
        <v>0</v>
      </c>
      <c r="R46" s="159"/>
      <c r="S46" s="159"/>
      <c r="T46" s="160">
        <v>0.24</v>
      </c>
      <c r="U46" s="159">
        <f>ROUND(E46*T46,2)</f>
        <v>51.02</v>
      </c>
      <c r="V46" s="149"/>
      <c r="W46" s="149"/>
      <c r="X46" s="149"/>
      <c r="Y46" s="149"/>
      <c r="Z46" s="149"/>
      <c r="AA46" s="149"/>
      <c r="AB46" s="149"/>
      <c r="AC46" s="149"/>
      <c r="AD46" s="149"/>
      <c r="AE46" s="149" t="s">
        <v>99</v>
      </c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</row>
    <row r="47" spans="1:60" ht="12.75" outlineLevel="1">
      <c r="A47" s="150"/>
      <c r="B47" s="156"/>
      <c r="C47" s="191" t="s">
        <v>126</v>
      </c>
      <c r="D47" s="161"/>
      <c r="E47" s="166"/>
      <c r="F47" s="169"/>
      <c r="G47" s="169"/>
      <c r="H47" s="169"/>
      <c r="I47" s="169"/>
      <c r="J47" s="169"/>
      <c r="K47" s="169"/>
      <c r="L47" s="169"/>
      <c r="M47" s="169"/>
      <c r="N47" s="159"/>
      <c r="O47" s="159"/>
      <c r="P47" s="159"/>
      <c r="Q47" s="159"/>
      <c r="R47" s="159"/>
      <c r="S47" s="159"/>
      <c r="T47" s="160"/>
      <c r="U47" s="159"/>
      <c r="V47" s="149"/>
      <c r="W47" s="149"/>
      <c r="X47" s="149"/>
      <c r="Y47" s="149"/>
      <c r="Z47" s="149"/>
      <c r="AA47" s="149"/>
      <c r="AB47" s="149"/>
      <c r="AC47" s="149"/>
      <c r="AD47" s="149"/>
      <c r="AE47" s="149" t="s">
        <v>101</v>
      </c>
      <c r="AF47" s="149">
        <v>0</v>
      </c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</row>
    <row r="48" spans="1:60" ht="12.75" outlineLevel="1">
      <c r="A48" s="150"/>
      <c r="B48" s="156"/>
      <c r="C48" s="191" t="s">
        <v>140</v>
      </c>
      <c r="D48" s="161"/>
      <c r="E48" s="166">
        <v>212.576</v>
      </c>
      <c r="F48" s="169"/>
      <c r="G48" s="169"/>
      <c r="H48" s="169"/>
      <c r="I48" s="169"/>
      <c r="J48" s="169"/>
      <c r="K48" s="169"/>
      <c r="L48" s="169"/>
      <c r="M48" s="169"/>
      <c r="N48" s="159"/>
      <c r="O48" s="159"/>
      <c r="P48" s="159"/>
      <c r="Q48" s="159"/>
      <c r="R48" s="159"/>
      <c r="S48" s="159"/>
      <c r="T48" s="160"/>
      <c r="U48" s="159"/>
      <c r="V48" s="149"/>
      <c r="W48" s="149"/>
      <c r="X48" s="149"/>
      <c r="Y48" s="149"/>
      <c r="Z48" s="149"/>
      <c r="AA48" s="149"/>
      <c r="AB48" s="149"/>
      <c r="AC48" s="149"/>
      <c r="AD48" s="149"/>
      <c r="AE48" s="149" t="s">
        <v>101</v>
      </c>
      <c r="AF48" s="149">
        <v>0</v>
      </c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</row>
    <row r="49" spans="1:60" ht="12.75" outlineLevel="1">
      <c r="A49" s="150">
        <v>14</v>
      </c>
      <c r="B49" s="156" t="s">
        <v>141</v>
      </c>
      <c r="C49" s="190" t="s">
        <v>142</v>
      </c>
      <c r="D49" s="158" t="s">
        <v>109</v>
      </c>
      <c r="E49" s="165">
        <v>212.576</v>
      </c>
      <c r="F49" s="168"/>
      <c r="G49" s="169">
        <f>ROUND(E49*F49,2)</f>
        <v>0</v>
      </c>
      <c r="H49" s="168"/>
      <c r="I49" s="169">
        <f>ROUND(E49*H49,2)</f>
        <v>0</v>
      </c>
      <c r="J49" s="168"/>
      <c r="K49" s="169">
        <f>ROUND(E49*J49,2)</f>
        <v>0</v>
      </c>
      <c r="L49" s="169">
        <v>21</v>
      </c>
      <c r="M49" s="169">
        <f>G49*(1+L49/100)</f>
        <v>0</v>
      </c>
      <c r="N49" s="159">
        <v>0</v>
      </c>
      <c r="O49" s="159">
        <f>ROUND(E49*N49,5)</f>
        <v>0</v>
      </c>
      <c r="P49" s="159">
        <v>0</v>
      </c>
      <c r="Q49" s="159">
        <f>ROUND(E49*P49,5)</f>
        <v>0</v>
      </c>
      <c r="R49" s="159"/>
      <c r="S49" s="159"/>
      <c r="T49" s="160">
        <v>0.07</v>
      </c>
      <c r="U49" s="159">
        <f>ROUND(E49*T49,2)</f>
        <v>14.88</v>
      </c>
      <c r="V49" s="149"/>
      <c r="W49" s="149"/>
      <c r="X49" s="149"/>
      <c r="Y49" s="149"/>
      <c r="Z49" s="149"/>
      <c r="AA49" s="149"/>
      <c r="AB49" s="149"/>
      <c r="AC49" s="149"/>
      <c r="AD49" s="149"/>
      <c r="AE49" s="149" t="s">
        <v>99</v>
      </c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</row>
    <row r="50" spans="1:60" ht="12.75" outlineLevel="1">
      <c r="A50" s="150"/>
      <c r="B50" s="156"/>
      <c r="C50" s="191" t="s">
        <v>131</v>
      </c>
      <c r="D50" s="161"/>
      <c r="E50" s="166"/>
      <c r="F50" s="169"/>
      <c r="G50" s="169"/>
      <c r="H50" s="169"/>
      <c r="I50" s="169"/>
      <c r="J50" s="169"/>
      <c r="K50" s="169"/>
      <c r="L50" s="169"/>
      <c r="M50" s="169"/>
      <c r="N50" s="159"/>
      <c r="O50" s="159"/>
      <c r="P50" s="159"/>
      <c r="Q50" s="159"/>
      <c r="R50" s="159"/>
      <c r="S50" s="159"/>
      <c r="T50" s="160"/>
      <c r="U50" s="159"/>
      <c r="V50" s="149"/>
      <c r="W50" s="149"/>
      <c r="X50" s="149"/>
      <c r="Y50" s="149"/>
      <c r="Z50" s="149"/>
      <c r="AA50" s="149"/>
      <c r="AB50" s="149"/>
      <c r="AC50" s="149"/>
      <c r="AD50" s="149"/>
      <c r="AE50" s="149" t="s">
        <v>101</v>
      </c>
      <c r="AF50" s="149">
        <v>0</v>
      </c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</row>
    <row r="51" spans="1:60" ht="12.75" outlineLevel="1">
      <c r="A51" s="150"/>
      <c r="B51" s="156"/>
      <c r="C51" s="191" t="s">
        <v>143</v>
      </c>
      <c r="D51" s="161"/>
      <c r="E51" s="166">
        <v>212.576</v>
      </c>
      <c r="F51" s="169"/>
      <c r="G51" s="169"/>
      <c r="H51" s="169"/>
      <c r="I51" s="169"/>
      <c r="J51" s="169"/>
      <c r="K51" s="169"/>
      <c r="L51" s="169"/>
      <c r="M51" s="169"/>
      <c r="N51" s="159"/>
      <c r="O51" s="159"/>
      <c r="P51" s="159"/>
      <c r="Q51" s="159"/>
      <c r="R51" s="159"/>
      <c r="S51" s="159"/>
      <c r="T51" s="160"/>
      <c r="U51" s="159"/>
      <c r="V51" s="149"/>
      <c r="W51" s="149"/>
      <c r="X51" s="149"/>
      <c r="Y51" s="149"/>
      <c r="Z51" s="149"/>
      <c r="AA51" s="149"/>
      <c r="AB51" s="149"/>
      <c r="AC51" s="149"/>
      <c r="AD51" s="149"/>
      <c r="AE51" s="149" t="s">
        <v>101</v>
      </c>
      <c r="AF51" s="149">
        <v>0</v>
      </c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</row>
    <row r="52" spans="1:60" ht="22.5" outlineLevel="1">
      <c r="A52" s="150">
        <v>15</v>
      </c>
      <c r="B52" s="156" t="s">
        <v>144</v>
      </c>
      <c r="C52" s="190" t="s">
        <v>145</v>
      </c>
      <c r="D52" s="158" t="s">
        <v>125</v>
      </c>
      <c r="E52" s="165">
        <v>27.9386</v>
      </c>
      <c r="F52" s="168"/>
      <c r="G52" s="169">
        <f>ROUND(E52*F52,2)</f>
        <v>0</v>
      </c>
      <c r="H52" s="168"/>
      <c r="I52" s="169">
        <f>ROUND(E52*H52,2)</f>
        <v>0</v>
      </c>
      <c r="J52" s="168"/>
      <c r="K52" s="169">
        <f>ROUND(E52*J52,2)</f>
        <v>0</v>
      </c>
      <c r="L52" s="169">
        <v>21</v>
      </c>
      <c r="M52" s="169">
        <f>G52*(1+L52/100)</f>
        <v>0</v>
      </c>
      <c r="N52" s="159">
        <v>1.67</v>
      </c>
      <c r="O52" s="159">
        <f>ROUND(E52*N52,5)</f>
        <v>46.65746</v>
      </c>
      <c r="P52" s="159">
        <v>0</v>
      </c>
      <c r="Q52" s="159">
        <f>ROUND(E52*P52,5)</f>
        <v>0</v>
      </c>
      <c r="R52" s="159"/>
      <c r="S52" s="159"/>
      <c r="T52" s="160">
        <v>1.6</v>
      </c>
      <c r="U52" s="159">
        <f>ROUND(E52*T52,2)</f>
        <v>44.7</v>
      </c>
      <c r="V52" s="149"/>
      <c r="W52" s="149"/>
      <c r="X52" s="149"/>
      <c r="Y52" s="149"/>
      <c r="Z52" s="149"/>
      <c r="AA52" s="149"/>
      <c r="AB52" s="149"/>
      <c r="AC52" s="149"/>
      <c r="AD52" s="149"/>
      <c r="AE52" s="149" t="s">
        <v>146</v>
      </c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</row>
    <row r="53" spans="1:60" ht="12.75" outlineLevel="1">
      <c r="A53" s="150"/>
      <c r="B53" s="156"/>
      <c r="C53" s="191" t="s">
        <v>126</v>
      </c>
      <c r="D53" s="161"/>
      <c r="E53" s="166"/>
      <c r="F53" s="169"/>
      <c r="G53" s="169"/>
      <c r="H53" s="169"/>
      <c r="I53" s="169"/>
      <c r="J53" s="169"/>
      <c r="K53" s="169"/>
      <c r="L53" s="169"/>
      <c r="M53" s="169"/>
      <c r="N53" s="159"/>
      <c r="O53" s="159"/>
      <c r="P53" s="159"/>
      <c r="Q53" s="159"/>
      <c r="R53" s="159"/>
      <c r="S53" s="159"/>
      <c r="T53" s="160"/>
      <c r="U53" s="159"/>
      <c r="V53" s="149"/>
      <c r="W53" s="149"/>
      <c r="X53" s="149"/>
      <c r="Y53" s="149"/>
      <c r="Z53" s="149"/>
      <c r="AA53" s="149"/>
      <c r="AB53" s="149"/>
      <c r="AC53" s="149"/>
      <c r="AD53" s="149"/>
      <c r="AE53" s="149" t="s">
        <v>101</v>
      </c>
      <c r="AF53" s="149">
        <v>0</v>
      </c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</row>
    <row r="54" spans="1:60" ht="12.75" outlineLevel="1">
      <c r="A54" s="150"/>
      <c r="B54" s="156"/>
      <c r="C54" s="191" t="s">
        <v>147</v>
      </c>
      <c r="D54" s="161"/>
      <c r="E54" s="166">
        <v>27.9386</v>
      </c>
      <c r="F54" s="169"/>
      <c r="G54" s="169"/>
      <c r="H54" s="169"/>
      <c r="I54" s="169"/>
      <c r="J54" s="169"/>
      <c r="K54" s="169"/>
      <c r="L54" s="169"/>
      <c r="M54" s="169"/>
      <c r="N54" s="159"/>
      <c r="O54" s="159"/>
      <c r="P54" s="159"/>
      <c r="Q54" s="159"/>
      <c r="R54" s="159"/>
      <c r="S54" s="159"/>
      <c r="T54" s="160"/>
      <c r="U54" s="159"/>
      <c r="V54" s="149"/>
      <c r="W54" s="149"/>
      <c r="X54" s="149"/>
      <c r="Y54" s="149"/>
      <c r="Z54" s="149"/>
      <c r="AA54" s="149"/>
      <c r="AB54" s="149"/>
      <c r="AC54" s="149"/>
      <c r="AD54" s="149"/>
      <c r="AE54" s="149" t="s">
        <v>101</v>
      </c>
      <c r="AF54" s="149">
        <v>0</v>
      </c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</row>
    <row r="55" spans="1:60" ht="22.5" outlineLevel="1">
      <c r="A55" s="150">
        <v>16</v>
      </c>
      <c r="B55" s="156" t="s">
        <v>148</v>
      </c>
      <c r="C55" s="190" t="s">
        <v>149</v>
      </c>
      <c r="D55" s="158" t="s">
        <v>125</v>
      </c>
      <c r="E55" s="165">
        <v>21.31</v>
      </c>
      <c r="F55" s="168"/>
      <c r="G55" s="169">
        <f>ROUND(E55*F55,2)</f>
        <v>0</v>
      </c>
      <c r="H55" s="168"/>
      <c r="I55" s="169">
        <f>ROUND(E55*H55,2)</f>
        <v>0</v>
      </c>
      <c r="J55" s="168"/>
      <c r="K55" s="169">
        <f>ROUND(E55*J55,2)</f>
        <v>0</v>
      </c>
      <c r="L55" s="169">
        <v>21</v>
      </c>
      <c r="M55" s="169">
        <f>G55*(1+L55/100)</f>
        <v>0</v>
      </c>
      <c r="N55" s="159">
        <v>1.67</v>
      </c>
      <c r="O55" s="159">
        <f>ROUND(E55*N55,5)</f>
        <v>35.5877</v>
      </c>
      <c r="P55" s="159">
        <v>0</v>
      </c>
      <c r="Q55" s="159">
        <f>ROUND(E55*P55,5)</f>
        <v>0</v>
      </c>
      <c r="R55" s="159"/>
      <c r="S55" s="159"/>
      <c r="T55" s="160">
        <v>0.2</v>
      </c>
      <c r="U55" s="159">
        <f>ROUND(E55*T55,2)</f>
        <v>4.26</v>
      </c>
      <c r="V55" s="149"/>
      <c r="W55" s="149"/>
      <c r="X55" s="149"/>
      <c r="Y55" s="149"/>
      <c r="Z55" s="149"/>
      <c r="AA55" s="149"/>
      <c r="AB55" s="149"/>
      <c r="AC55" s="149"/>
      <c r="AD55" s="149"/>
      <c r="AE55" s="149" t="s">
        <v>146</v>
      </c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</row>
    <row r="56" spans="1:60" ht="12.75" outlineLevel="1">
      <c r="A56" s="150"/>
      <c r="B56" s="156"/>
      <c r="C56" s="191" t="s">
        <v>126</v>
      </c>
      <c r="D56" s="161"/>
      <c r="E56" s="166"/>
      <c r="F56" s="169"/>
      <c r="G56" s="169"/>
      <c r="H56" s="169"/>
      <c r="I56" s="169"/>
      <c r="J56" s="169"/>
      <c r="K56" s="169"/>
      <c r="L56" s="169"/>
      <c r="M56" s="169"/>
      <c r="N56" s="159"/>
      <c r="O56" s="159"/>
      <c r="P56" s="159"/>
      <c r="Q56" s="159"/>
      <c r="R56" s="159"/>
      <c r="S56" s="159"/>
      <c r="T56" s="160"/>
      <c r="U56" s="159"/>
      <c r="V56" s="149"/>
      <c r="W56" s="149"/>
      <c r="X56" s="149"/>
      <c r="Y56" s="149"/>
      <c r="Z56" s="149"/>
      <c r="AA56" s="149"/>
      <c r="AB56" s="149"/>
      <c r="AC56" s="149"/>
      <c r="AD56" s="149"/>
      <c r="AE56" s="149" t="s">
        <v>101</v>
      </c>
      <c r="AF56" s="149">
        <v>0</v>
      </c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</row>
    <row r="57" spans="1:60" ht="12.75" outlineLevel="1">
      <c r="A57" s="150"/>
      <c r="B57" s="156"/>
      <c r="C57" s="191" t="s">
        <v>150</v>
      </c>
      <c r="D57" s="161"/>
      <c r="E57" s="166">
        <v>21.31</v>
      </c>
      <c r="F57" s="169"/>
      <c r="G57" s="169"/>
      <c r="H57" s="169"/>
      <c r="I57" s="169"/>
      <c r="J57" s="169"/>
      <c r="K57" s="169"/>
      <c r="L57" s="169"/>
      <c r="M57" s="169"/>
      <c r="N57" s="159"/>
      <c r="O57" s="159"/>
      <c r="P57" s="159"/>
      <c r="Q57" s="159"/>
      <c r="R57" s="159"/>
      <c r="S57" s="159"/>
      <c r="T57" s="160"/>
      <c r="U57" s="159"/>
      <c r="V57" s="149"/>
      <c r="W57" s="149"/>
      <c r="X57" s="149"/>
      <c r="Y57" s="149"/>
      <c r="Z57" s="149"/>
      <c r="AA57" s="149"/>
      <c r="AB57" s="149"/>
      <c r="AC57" s="149"/>
      <c r="AD57" s="149"/>
      <c r="AE57" s="149" t="s">
        <v>101</v>
      </c>
      <c r="AF57" s="149">
        <v>0</v>
      </c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</row>
    <row r="58" spans="1:60" ht="12.75" outlineLevel="1">
      <c r="A58" s="150">
        <v>17</v>
      </c>
      <c r="B58" s="156" t="s">
        <v>151</v>
      </c>
      <c r="C58" s="190" t="s">
        <v>152</v>
      </c>
      <c r="D58" s="158" t="s">
        <v>125</v>
      </c>
      <c r="E58" s="165">
        <v>13.7222</v>
      </c>
      <c r="F58" s="168"/>
      <c r="G58" s="169">
        <f>ROUND(E58*F58,2)</f>
        <v>0</v>
      </c>
      <c r="H58" s="168"/>
      <c r="I58" s="169">
        <f>ROUND(E58*H58,2)</f>
        <v>0</v>
      </c>
      <c r="J58" s="168"/>
      <c r="K58" s="169">
        <f>ROUND(E58*J58,2)</f>
        <v>0</v>
      </c>
      <c r="L58" s="169">
        <v>21</v>
      </c>
      <c r="M58" s="169">
        <f>G58*(1+L58/100)</f>
        <v>0</v>
      </c>
      <c r="N58" s="159">
        <v>0</v>
      </c>
      <c r="O58" s="159">
        <f>ROUND(E58*N58,5)</f>
        <v>0</v>
      </c>
      <c r="P58" s="159">
        <v>0</v>
      </c>
      <c r="Q58" s="159">
        <f>ROUND(E58*P58,5)</f>
        <v>0</v>
      </c>
      <c r="R58" s="159"/>
      <c r="S58" s="159"/>
      <c r="T58" s="160">
        <v>0.65</v>
      </c>
      <c r="U58" s="159">
        <f>ROUND(E58*T58,2)</f>
        <v>8.92</v>
      </c>
      <c r="V58" s="149"/>
      <c r="W58" s="149"/>
      <c r="X58" s="149"/>
      <c r="Y58" s="149"/>
      <c r="Z58" s="149"/>
      <c r="AA58" s="149"/>
      <c r="AB58" s="149"/>
      <c r="AC58" s="149"/>
      <c r="AD58" s="149"/>
      <c r="AE58" s="149" t="s">
        <v>99</v>
      </c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</row>
    <row r="59" spans="1:60" ht="12.75" outlineLevel="1">
      <c r="A59" s="150"/>
      <c r="B59" s="156"/>
      <c r="C59" s="191" t="s">
        <v>126</v>
      </c>
      <c r="D59" s="161"/>
      <c r="E59" s="166"/>
      <c r="F59" s="169"/>
      <c r="G59" s="169"/>
      <c r="H59" s="169"/>
      <c r="I59" s="169"/>
      <c r="J59" s="169"/>
      <c r="K59" s="169"/>
      <c r="L59" s="169"/>
      <c r="M59" s="169"/>
      <c r="N59" s="159"/>
      <c r="O59" s="159"/>
      <c r="P59" s="159"/>
      <c r="Q59" s="159"/>
      <c r="R59" s="159"/>
      <c r="S59" s="159"/>
      <c r="T59" s="160"/>
      <c r="U59" s="159"/>
      <c r="V59" s="149"/>
      <c r="W59" s="149"/>
      <c r="X59" s="149"/>
      <c r="Y59" s="149"/>
      <c r="Z59" s="149"/>
      <c r="AA59" s="149"/>
      <c r="AB59" s="149"/>
      <c r="AC59" s="149"/>
      <c r="AD59" s="149"/>
      <c r="AE59" s="149" t="s">
        <v>101</v>
      </c>
      <c r="AF59" s="149">
        <v>0</v>
      </c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</row>
    <row r="60" spans="1:60" ht="12.75" outlineLevel="1">
      <c r="A60" s="150"/>
      <c r="B60" s="156"/>
      <c r="C60" s="191" t="s">
        <v>153</v>
      </c>
      <c r="D60" s="161"/>
      <c r="E60" s="166">
        <v>13.7222</v>
      </c>
      <c r="F60" s="169"/>
      <c r="G60" s="169"/>
      <c r="H60" s="169"/>
      <c r="I60" s="169"/>
      <c r="J60" s="169"/>
      <c r="K60" s="169"/>
      <c r="L60" s="169"/>
      <c r="M60" s="169"/>
      <c r="N60" s="159"/>
      <c r="O60" s="159"/>
      <c r="P60" s="159"/>
      <c r="Q60" s="159"/>
      <c r="R60" s="159"/>
      <c r="S60" s="159"/>
      <c r="T60" s="160"/>
      <c r="U60" s="159"/>
      <c r="V60" s="149"/>
      <c r="W60" s="149"/>
      <c r="X60" s="149"/>
      <c r="Y60" s="149"/>
      <c r="Z60" s="149"/>
      <c r="AA60" s="149"/>
      <c r="AB60" s="149"/>
      <c r="AC60" s="149"/>
      <c r="AD60" s="149"/>
      <c r="AE60" s="149" t="s">
        <v>101</v>
      </c>
      <c r="AF60" s="149">
        <v>0</v>
      </c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</row>
    <row r="61" spans="1:60" ht="22.5" outlineLevel="1">
      <c r="A61" s="150">
        <v>18</v>
      </c>
      <c r="B61" s="156" t="s">
        <v>154</v>
      </c>
      <c r="C61" s="190" t="s">
        <v>155</v>
      </c>
      <c r="D61" s="158" t="s">
        <v>125</v>
      </c>
      <c r="E61" s="165">
        <v>13.7222</v>
      </c>
      <c r="F61" s="168"/>
      <c r="G61" s="169">
        <f>ROUND(E61*F61,2)</f>
        <v>0</v>
      </c>
      <c r="H61" s="168"/>
      <c r="I61" s="169">
        <f>ROUND(E61*H61,2)</f>
        <v>0</v>
      </c>
      <c r="J61" s="168"/>
      <c r="K61" s="169">
        <f>ROUND(E61*J61,2)</f>
        <v>0</v>
      </c>
      <c r="L61" s="169">
        <v>21</v>
      </c>
      <c r="M61" s="169">
        <f>G61*(1+L61/100)</f>
        <v>0</v>
      </c>
      <c r="N61" s="159">
        <v>0</v>
      </c>
      <c r="O61" s="159">
        <f>ROUND(E61*N61,5)</f>
        <v>0</v>
      </c>
      <c r="P61" s="159">
        <v>0</v>
      </c>
      <c r="Q61" s="159">
        <f>ROUND(E61*P61,5)</f>
        <v>0</v>
      </c>
      <c r="R61" s="159"/>
      <c r="S61" s="159"/>
      <c r="T61" s="160">
        <v>0.26</v>
      </c>
      <c r="U61" s="159">
        <f>ROUND(E61*T61,2)</f>
        <v>3.57</v>
      </c>
      <c r="V61" s="149"/>
      <c r="W61" s="149"/>
      <c r="X61" s="149"/>
      <c r="Y61" s="149"/>
      <c r="Z61" s="149"/>
      <c r="AA61" s="149"/>
      <c r="AB61" s="149"/>
      <c r="AC61" s="149"/>
      <c r="AD61" s="149"/>
      <c r="AE61" s="149" t="s">
        <v>146</v>
      </c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</row>
    <row r="62" spans="1:60" ht="12.75" outlineLevel="1">
      <c r="A62" s="150"/>
      <c r="B62" s="156"/>
      <c r="C62" s="191" t="s">
        <v>131</v>
      </c>
      <c r="D62" s="161"/>
      <c r="E62" s="166"/>
      <c r="F62" s="169"/>
      <c r="G62" s="169"/>
      <c r="H62" s="169"/>
      <c r="I62" s="169"/>
      <c r="J62" s="169"/>
      <c r="K62" s="169"/>
      <c r="L62" s="169"/>
      <c r="M62" s="169"/>
      <c r="N62" s="159"/>
      <c r="O62" s="159"/>
      <c r="P62" s="159"/>
      <c r="Q62" s="159"/>
      <c r="R62" s="159"/>
      <c r="S62" s="159"/>
      <c r="T62" s="160"/>
      <c r="U62" s="159"/>
      <c r="V62" s="149"/>
      <c r="W62" s="149"/>
      <c r="X62" s="149"/>
      <c r="Y62" s="149"/>
      <c r="Z62" s="149"/>
      <c r="AA62" s="149"/>
      <c r="AB62" s="149"/>
      <c r="AC62" s="149"/>
      <c r="AD62" s="149"/>
      <c r="AE62" s="149" t="s">
        <v>101</v>
      </c>
      <c r="AF62" s="149">
        <v>0</v>
      </c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</row>
    <row r="63" spans="1:60" ht="12.75" outlineLevel="1">
      <c r="A63" s="150"/>
      <c r="B63" s="156"/>
      <c r="C63" s="191" t="s">
        <v>156</v>
      </c>
      <c r="D63" s="161"/>
      <c r="E63" s="166">
        <v>13.7222</v>
      </c>
      <c r="F63" s="169"/>
      <c r="G63" s="169"/>
      <c r="H63" s="169"/>
      <c r="I63" s="169"/>
      <c r="J63" s="169"/>
      <c r="K63" s="169"/>
      <c r="L63" s="169"/>
      <c r="M63" s="169"/>
      <c r="N63" s="159"/>
      <c r="O63" s="159"/>
      <c r="P63" s="159"/>
      <c r="Q63" s="159"/>
      <c r="R63" s="159"/>
      <c r="S63" s="159"/>
      <c r="T63" s="160"/>
      <c r="U63" s="159"/>
      <c r="V63" s="149"/>
      <c r="W63" s="149"/>
      <c r="X63" s="149"/>
      <c r="Y63" s="149"/>
      <c r="Z63" s="149"/>
      <c r="AA63" s="149"/>
      <c r="AB63" s="149"/>
      <c r="AC63" s="149"/>
      <c r="AD63" s="149"/>
      <c r="AE63" s="149" t="s">
        <v>101</v>
      </c>
      <c r="AF63" s="149">
        <v>0</v>
      </c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</row>
    <row r="64" spans="1:60" ht="12.75" outlineLevel="1">
      <c r="A64" s="150">
        <v>19</v>
      </c>
      <c r="B64" s="156" t="s">
        <v>157</v>
      </c>
      <c r="C64" s="190" t="s">
        <v>158</v>
      </c>
      <c r="D64" s="158" t="s">
        <v>125</v>
      </c>
      <c r="E64" s="165">
        <v>63.3226</v>
      </c>
      <c r="F64" s="168"/>
      <c r="G64" s="169">
        <f>ROUND(E64*F64,2)</f>
        <v>0</v>
      </c>
      <c r="H64" s="168"/>
      <c r="I64" s="169">
        <f>ROUND(E64*H64,2)</f>
        <v>0</v>
      </c>
      <c r="J64" s="168"/>
      <c r="K64" s="169">
        <f>ROUND(E64*J64,2)</f>
        <v>0</v>
      </c>
      <c r="L64" s="169">
        <v>21</v>
      </c>
      <c r="M64" s="169">
        <f>G64*(1+L64/100)</f>
        <v>0</v>
      </c>
      <c r="N64" s="159">
        <v>0</v>
      </c>
      <c r="O64" s="159">
        <f>ROUND(E64*N64,5)</f>
        <v>0</v>
      </c>
      <c r="P64" s="159">
        <v>0</v>
      </c>
      <c r="Q64" s="159">
        <f>ROUND(E64*P64,5)</f>
        <v>0</v>
      </c>
      <c r="R64" s="159"/>
      <c r="S64" s="159"/>
      <c r="T64" s="160">
        <v>0.01</v>
      </c>
      <c r="U64" s="159">
        <f>ROUND(E64*T64,2)</f>
        <v>0.63</v>
      </c>
      <c r="V64" s="149"/>
      <c r="W64" s="149"/>
      <c r="X64" s="149"/>
      <c r="Y64" s="149"/>
      <c r="Z64" s="149"/>
      <c r="AA64" s="149"/>
      <c r="AB64" s="149"/>
      <c r="AC64" s="149"/>
      <c r="AD64" s="149"/>
      <c r="AE64" s="149" t="s">
        <v>99</v>
      </c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</row>
    <row r="65" spans="1:60" ht="12.75" outlineLevel="1">
      <c r="A65" s="150"/>
      <c r="B65" s="156"/>
      <c r="C65" s="191" t="s">
        <v>131</v>
      </c>
      <c r="D65" s="161"/>
      <c r="E65" s="166"/>
      <c r="F65" s="169"/>
      <c r="G65" s="169"/>
      <c r="H65" s="169"/>
      <c r="I65" s="169"/>
      <c r="J65" s="169"/>
      <c r="K65" s="169"/>
      <c r="L65" s="169"/>
      <c r="M65" s="169"/>
      <c r="N65" s="159"/>
      <c r="O65" s="159"/>
      <c r="P65" s="159"/>
      <c r="Q65" s="159"/>
      <c r="R65" s="159"/>
      <c r="S65" s="159"/>
      <c r="T65" s="160"/>
      <c r="U65" s="159"/>
      <c r="V65" s="149"/>
      <c r="W65" s="149"/>
      <c r="X65" s="149"/>
      <c r="Y65" s="149"/>
      <c r="Z65" s="149"/>
      <c r="AA65" s="149"/>
      <c r="AB65" s="149"/>
      <c r="AC65" s="149"/>
      <c r="AD65" s="149"/>
      <c r="AE65" s="149" t="s">
        <v>101</v>
      </c>
      <c r="AF65" s="149">
        <v>0</v>
      </c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</row>
    <row r="66" spans="1:60" ht="12.75" outlineLevel="1">
      <c r="A66" s="150"/>
      <c r="B66" s="156"/>
      <c r="C66" s="191" t="s">
        <v>159</v>
      </c>
      <c r="D66" s="161"/>
      <c r="E66" s="166">
        <v>63.3226</v>
      </c>
      <c r="F66" s="169"/>
      <c r="G66" s="169"/>
      <c r="H66" s="169"/>
      <c r="I66" s="169"/>
      <c r="J66" s="169"/>
      <c r="K66" s="169"/>
      <c r="L66" s="169"/>
      <c r="M66" s="169"/>
      <c r="N66" s="159"/>
      <c r="O66" s="159"/>
      <c r="P66" s="159"/>
      <c r="Q66" s="159"/>
      <c r="R66" s="159"/>
      <c r="S66" s="159"/>
      <c r="T66" s="160"/>
      <c r="U66" s="159"/>
      <c r="V66" s="149"/>
      <c r="W66" s="149"/>
      <c r="X66" s="149"/>
      <c r="Y66" s="149"/>
      <c r="Z66" s="149"/>
      <c r="AA66" s="149"/>
      <c r="AB66" s="149"/>
      <c r="AC66" s="149"/>
      <c r="AD66" s="149"/>
      <c r="AE66" s="149" t="s">
        <v>101</v>
      </c>
      <c r="AF66" s="149">
        <v>0</v>
      </c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</row>
    <row r="67" spans="1:60" ht="12.75" outlineLevel="1">
      <c r="A67" s="150">
        <v>20</v>
      </c>
      <c r="B67" s="156" t="s">
        <v>160</v>
      </c>
      <c r="C67" s="190" t="s">
        <v>161</v>
      </c>
      <c r="D67" s="158" t="s">
        <v>125</v>
      </c>
      <c r="E67" s="165">
        <v>63.3226</v>
      </c>
      <c r="F67" s="168"/>
      <c r="G67" s="169">
        <f>ROUND(E67*F67,2)</f>
        <v>0</v>
      </c>
      <c r="H67" s="168"/>
      <c r="I67" s="169">
        <f>ROUND(E67*H67,2)</f>
        <v>0</v>
      </c>
      <c r="J67" s="168"/>
      <c r="K67" s="169">
        <f>ROUND(E67*J67,2)</f>
        <v>0</v>
      </c>
      <c r="L67" s="169">
        <v>21</v>
      </c>
      <c r="M67" s="169">
        <f>G67*(1+L67/100)</f>
        <v>0</v>
      </c>
      <c r="N67" s="159">
        <v>0</v>
      </c>
      <c r="O67" s="159">
        <f>ROUND(E67*N67,5)</f>
        <v>0</v>
      </c>
      <c r="P67" s="159">
        <v>0</v>
      </c>
      <c r="Q67" s="159">
        <f>ROUND(E67*P67,5)</f>
        <v>0</v>
      </c>
      <c r="R67" s="159"/>
      <c r="S67" s="159"/>
      <c r="T67" s="160">
        <v>0</v>
      </c>
      <c r="U67" s="159">
        <f>ROUND(E67*T67,2)</f>
        <v>0</v>
      </c>
      <c r="V67" s="149"/>
      <c r="W67" s="149"/>
      <c r="X67" s="149"/>
      <c r="Y67" s="149"/>
      <c r="Z67" s="149"/>
      <c r="AA67" s="149"/>
      <c r="AB67" s="149"/>
      <c r="AC67" s="149"/>
      <c r="AD67" s="149"/>
      <c r="AE67" s="149" t="s">
        <v>99</v>
      </c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</row>
    <row r="68" spans="1:60" ht="12.75" outlineLevel="1">
      <c r="A68" s="150"/>
      <c r="B68" s="156"/>
      <c r="C68" s="191" t="s">
        <v>131</v>
      </c>
      <c r="D68" s="161"/>
      <c r="E68" s="166"/>
      <c r="F68" s="169"/>
      <c r="G68" s="169"/>
      <c r="H68" s="169"/>
      <c r="I68" s="169"/>
      <c r="J68" s="169"/>
      <c r="K68" s="169"/>
      <c r="L68" s="169"/>
      <c r="M68" s="169"/>
      <c r="N68" s="159"/>
      <c r="O68" s="159"/>
      <c r="P68" s="159"/>
      <c r="Q68" s="159"/>
      <c r="R68" s="159"/>
      <c r="S68" s="159"/>
      <c r="T68" s="160"/>
      <c r="U68" s="159"/>
      <c r="V68" s="149"/>
      <c r="W68" s="149"/>
      <c r="X68" s="149"/>
      <c r="Y68" s="149"/>
      <c r="Z68" s="149"/>
      <c r="AA68" s="149"/>
      <c r="AB68" s="149"/>
      <c r="AC68" s="149"/>
      <c r="AD68" s="149"/>
      <c r="AE68" s="149" t="s">
        <v>101</v>
      </c>
      <c r="AF68" s="149">
        <v>0</v>
      </c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</row>
    <row r="69" spans="1:60" ht="12.75" outlineLevel="1">
      <c r="A69" s="150"/>
      <c r="B69" s="156"/>
      <c r="C69" s="191" t="s">
        <v>162</v>
      </c>
      <c r="D69" s="161"/>
      <c r="E69" s="166">
        <v>63.3226</v>
      </c>
      <c r="F69" s="169"/>
      <c r="G69" s="169"/>
      <c r="H69" s="169"/>
      <c r="I69" s="169"/>
      <c r="J69" s="169"/>
      <c r="K69" s="169"/>
      <c r="L69" s="169"/>
      <c r="M69" s="169"/>
      <c r="N69" s="159"/>
      <c r="O69" s="159"/>
      <c r="P69" s="159"/>
      <c r="Q69" s="159"/>
      <c r="R69" s="159"/>
      <c r="S69" s="159"/>
      <c r="T69" s="160"/>
      <c r="U69" s="159"/>
      <c r="V69" s="149"/>
      <c r="W69" s="149"/>
      <c r="X69" s="149"/>
      <c r="Y69" s="149"/>
      <c r="Z69" s="149"/>
      <c r="AA69" s="149"/>
      <c r="AB69" s="149"/>
      <c r="AC69" s="149"/>
      <c r="AD69" s="149"/>
      <c r="AE69" s="149" t="s">
        <v>101</v>
      </c>
      <c r="AF69" s="149">
        <v>0</v>
      </c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</row>
    <row r="70" spans="1:60" ht="12.75" outlineLevel="1">
      <c r="A70" s="150">
        <v>21</v>
      </c>
      <c r="B70" s="156" t="s">
        <v>163</v>
      </c>
      <c r="C70" s="190" t="s">
        <v>164</v>
      </c>
      <c r="D70" s="158" t="s">
        <v>125</v>
      </c>
      <c r="E70" s="165">
        <v>63.3226</v>
      </c>
      <c r="F70" s="168"/>
      <c r="G70" s="169">
        <f>ROUND(E70*F70,2)</f>
        <v>0</v>
      </c>
      <c r="H70" s="168"/>
      <c r="I70" s="169">
        <f>ROUND(E70*H70,2)</f>
        <v>0</v>
      </c>
      <c r="J70" s="168"/>
      <c r="K70" s="169">
        <f>ROUND(E70*J70,2)</f>
        <v>0</v>
      </c>
      <c r="L70" s="169">
        <v>21</v>
      </c>
      <c r="M70" s="169">
        <f>G70*(1+L70/100)</f>
        <v>0</v>
      </c>
      <c r="N70" s="159">
        <v>0</v>
      </c>
      <c r="O70" s="159">
        <f>ROUND(E70*N70,5)</f>
        <v>0</v>
      </c>
      <c r="P70" s="159">
        <v>0</v>
      </c>
      <c r="Q70" s="159">
        <f>ROUND(E70*P70,5)</f>
        <v>0</v>
      </c>
      <c r="R70" s="159"/>
      <c r="S70" s="159"/>
      <c r="T70" s="160">
        <v>0.01</v>
      </c>
      <c r="U70" s="159">
        <f>ROUND(E70*T70,2)</f>
        <v>0.63</v>
      </c>
      <c r="V70" s="149"/>
      <c r="W70" s="149"/>
      <c r="X70" s="149"/>
      <c r="Y70" s="149"/>
      <c r="Z70" s="149"/>
      <c r="AA70" s="149"/>
      <c r="AB70" s="149"/>
      <c r="AC70" s="149"/>
      <c r="AD70" s="149"/>
      <c r="AE70" s="149" t="s">
        <v>99</v>
      </c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</row>
    <row r="71" spans="1:60" ht="12.75" outlineLevel="1">
      <c r="A71" s="150"/>
      <c r="B71" s="156"/>
      <c r="C71" s="191" t="s">
        <v>131</v>
      </c>
      <c r="D71" s="161"/>
      <c r="E71" s="166"/>
      <c r="F71" s="169"/>
      <c r="G71" s="169"/>
      <c r="H71" s="169"/>
      <c r="I71" s="169"/>
      <c r="J71" s="169"/>
      <c r="K71" s="169"/>
      <c r="L71" s="169"/>
      <c r="M71" s="169"/>
      <c r="N71" s="159"/>
      <c r="O71" s="159"/>
      <c r="P71" s="159"/>
      <c r="Q71" s="159"/>
      <c r="R71" s="159"/>
      <c r="S71" s="159"/>
      <c r="T71" s="160"/>
      <c r="U71" s="159"/>
      <c r="V71" s="149"/>
      <c r="W71" s="149"/>
      <c r="X71" s="149"/>
      <c r="Y71" s="149"/>
      <c r="Z71" s="149"/>
      <c r="AA71" s="149"/>
      <c r="AB71" s="149"/>
      <c r="AC71" s="149"/>
      <c r="AD71" s="149"/>
      <c r="AE71" s="149" t="s">
        <v>101</v>
      </c>
      <c r="AF71" s="149">
        <v>0</v>
      </c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</row>
    <row r="72" spans="1:60" ht="12.75" outlineLevel="1">
      <c r="A72" s="150"/>
      <c r="B72" s="156"/>
      <c r="C72" s="191" t="s">
        <v>162</v>
      </c>
      <c r="D72" s="161"/>
      <c r="E72" s="166">
        <v>63.3226</v>
      </c>
      <c r="F72" s="169"/>
      <c r="G72" s="169"/>
      <c r="H72" s="169"/>
      <c r="I72" s="169"/>
      <c r="J72" s="169"/>
      <c r="K72" s="169"/>
      <c r="L72" s="169"/>
      <c r="M72" s="169"/>
      <c r="N72" s="159"/>
      <c r="O72" s="159"/>
      <c r="P72" s="159"/>
      <c r="Q72" s="159"/>
      <c r="R72" s="159"/>
      <c r="S72" s="159"/>
      <c r="T72" s="160"/>
      <c r="U72" s="159"/>
      <c r="V72" s="149"/>
      <c r="W72" s="149"/>
      <c r="X72" s="149"/>
      <c r="Y72" s="149"/>
      <c r="Z72" s="149"/>
      <c r="AA72" s="149"/>
      <c r="AB72" s="149"/>
      <c r="AC72" s="149"/>
      <c r="AD72" s="149"/>
      <c r="AE72" s="149" t="s">
        <v>101</v>
      </c>
      <c r="AF72" s="149">
        <v>0</v>
      </c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</row>
    <row r="73" spans="1:60" ht="12.75" outlineLevel="1">
      <c r="A73" s="150">
        <v>22</v>
      </c>
      <c r="B73" s="156" t="s">
        <v>165</v>
      </c>
      <c r="C73" s="190" t="s">
        <v>166</v>
      </c>
      <c r="D73" s="158" t="s">
        <v>125</v>
      </c>
      <c r="E73" s="165">
        <v>63.3226</v>
      </c>
      <c r="F73" s="168"/>
      <c r="G73" s="169">
        <f>ROUND(E73*F73,2)</f>
        <v>0</v>
      </c>
      <c r="H73" s="168"/>
      <c r="I73" s="169">
        <f>ROUND(E73*H73,2)</f>
        <v>0</v>
      </c>
      <c r="J73" s="168"/>
      <c r="K73" s="169">
        <f>ROUND(E73*J73,2)</f>
        <v>0</v>
      </c>
      <c r="L73" s="169">
        <v>21</v>
      </c>
      <c r="M73" s="169">
        <f>G73*(1+L73/100)</f>
        <v>0</v>
      </c>
      <c r="N73" s="159">
        <v>0</v>
      </c>
      <c r="O73" s="159">
        <f>ROUND(E73*N73,5)</f>
        <v>0</v>
      </c>
      <c r="P73" s="159">
        <v>0</v>
      </c>
      <c r="Q73" s="159">
        <f>ROUND(E73*P73,5)</f>
        <v>0</v>
      </c>
      <c r="R73" s="159"/>
      <c r="S73" s="159"/>
      <c r="T73" s="160">
        <v>0</v>
      </c>
      <c r="U73" s="159">
        <f>ROUND(E73*T73,2)</f>
        <v>0</v>
      </c>
      <c r="V73" s="149"/>
      <c r="W73" s="149"/>
      <c r="X73" s="149"/>
      <c r="Y73" s="149"/>
      <c r="Z73" s="149"/>
      <c r="AA73" s="149"/>
      <c r="AB73" s="149"/>
      <c r="AC73" s="149"/>
      <c r="AD73" s="149"/>
      <c r="AE73" s="149" t="s">
        <v>99</v>
      </c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</row>
    <row r="74" spans="1:60" ht="12.75" outlineLevel="1">
      <c r="A74" s="150"/>
      <c r="B74" s="156"/>
      <c r="C74" s="191" t="s">
        <v>131</v>
      </c>
      <c r="D74" s="161"/>
      <c r="E74" s="166"/>
      <c r="F74" s="169"/>
      <c r="G74" s="169"/>
      <c r="H74" s="169"/>
      <c r="I74" s="169"/>
      <c r="J74" s="169"/>
      <c r="K74" s="169"/>
      <c r="L74" s="169"/>
      <c r="M74" s="169"/>
      <c r="N74" s="159"/>
      <c r="O74" s="159"/>
      <c r="P74" s="159"/>
      <c r="Q74" s="159"/>
      <c r="R74" s="159"/>
      <c r="S74" s="159"/>
      <c r="T74" s="160"/>
      <c r="U74" s="159"/>
      <c r="V74" s="149"/>
      <c r="W74" s="149"/>
      <c r="X74" s="149"/>
      <c r="Y74" s="149"/>
      <c r="Z74" s="149"/>
      <c r="AA74" s="149"/>
      <c r="AB74" s="149"/>
      <c r="AC74" s="149"/>
      <c r="AD74" s="149"/>
      <c r="AE74" s="149" t="s">
        <v>101</v>
      </c>
      <c r="AF74" s="149">
        <v>0</v>
      </c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</row>
    <row r="75" spans="1:60" ht="12.75" outlineLevel="1">
      <c r="A75" s="150"/>
      <c r="B75" s="156"/>
      <c r="C75" s="191" t="s">
        <v>162</v>
      </c>
      <c r="D75" s="161"/>
      <c r="E75" s="166">
        <v>63.3226</v>
      </c>
      <c r="F75" s="169"/>
      <c r="G75" s="169"/>
      <c r="H75" s="169"/>
      <c r="I75" s="169"/>
      <c r="J75" s="169"/>
      <c r="K75" s="169"/>
      <c r="L75" s="169"/>
      <c r="M75" s="169"/>
      <c r="N75" s="159"/>
      <c r="O75" s="159"/>
      <c r="P75" s="159"/>
      <c r="Q75" s="159"/>
      <c r="R75" s="159"/>
      <c r="S75" s="159"/>
      <c r="T75" s="160"/>
      <c r="U75" s="159"/>
      <c r="V75" s="149"/>
      <c r="W75" s="149"/>
      <c r="X75" s="149"/>
      <c r="Y75" s="149"/>
      <c r="Z75" s="149"/>
      <c r="AA75" s="149"/>
      <c r="AB75" s="149"/>
      <c r="AC75" s="149"/>
      <c r="AD75" s="149"/>
      <c r="AE75" s="149" t="s">
        <v>101</v>
      </c>
      <c r="AF75" s="149">
        <v>0</v>
      </c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</row>
    <row r="76" spans="1:31" ht="12.75">
      <c r="A76" s="151" t="s">
        <v>94</v>
      </c>
      <c r="B76" s="157" t="s">
        <v>53</v>
      </c>
      <c r="C76" s="192" t="s">
        <v>54</v>
      </c>
      <c r="D76" s="162"/>
      <c r="E76" s="167"/>
      <c r="F76" s="170"/>
      <c r="G76" s="170">
        <f>SUMIF(AE77:AE87,"&lt;&gt;NOR",G77:G87)</f>
        <v>0</v>
      </c>
      <c r="H76" s="170"/>
      <c r="I76" s="170">
        <f>SUM(I77:I87)</f>
        <v>0</v>
      </c>
      <c r="J76" s="170"/>
      <c r="K76" s="170">
        <f>SUM(K77:K87)</f>
        <v>0</v>
      </c>
      <c r="L76" s="170"/>
      <c r="M76" s="170">
        <f>SUM(M77:M87)</f>
        <v>0</v>
      </c>
      <c r="N76" s="163"/>
      <c r="O76" s="163">
        <f>SUM(O77:O87)</f>
        <v>0.86763</v>
      </c>
      <c r="P76" s="163"/>
      <c r="Q76" s="163">
        <f>SUM(Q77:Q87)</f>
        <v>0</v>
      </c>
      <c r="R76" s="163"/>
      <c r="S76" s="163"/>
      <c r="T76" s="164"/>
      <c r="U76" s="163">
        <f>SUM(U77:U87)</f>
        <v>0.45999999999999996</v>
      </c>
      <c r="AE76" t="s">
        <v>95</v>
      </c>
    </row>
    <row r="77" spans="1:60" ht="12.75" outlineLevel="1">
      <c r="A77" s="150">
        <v>23</v>
      </c>
      <c r="B77" s="156" t="s">
        <v>167</v>
      </c>
      <c r="C77" s="190" t="s">
        <v>168</v>
      </c>
      <c r="D77" s="158" t="s">
        <v>125</v>
      </c>
      <c r="E77" s="165">
        <v>0.345</v>
      </c>
      <c r="F77" s="168"/>
      <c r="G77" s="169">
        <f>ROUND(E77*F77,2)</f>
        <v>0</v>
      </c>
      <c r="H77" s="168"/>
      <c r="I77" s="169">
        <f>ROUND(E77*H77,2)</f>
        <v>0</v>
      </c>
      <c r="J77" s="168"/>
      <c r="K77" s="169">
        <f>ROUND(E77*J77,2)</f>
        <v>0</v>
      </c>
      <c r="L77" s="169">
        <v>21</v>
      </c>
      <c r="M77" s="169">
        <f>G77*(1+L77/100)</f>
        <v>0</v>
      </c>
      <c r="N77" s="159">
        <v>2.5</v>
      </c>
      <c r="O77" s="159">
        <f>ROUND(E77*N77,5)</f>
        <v>0.8625</v>
      </c>
      <c r="P77" s="159">
        <v>0</v>
      </c>
      <c r="Q77" s="159">
        <f>ROUND(E77*P77,5)</f>
        <v>0</v>
      </c>
      <c r="R77" s="159"/>
      <c r="S77" s="159"/>
      <c r="T77" s="160">
        <v>1.19</v>
      </c>
      <c r="U77" s="159">
        <f>ROUND(E77*T77,2)</f>
        <v>0.41</v>
      </c>
      <c r="V77" s="149"/>
      <c r="W77" s="149"/>
      <c r="X77" s="149"/>
      <c r="Y77" s="149"/>
      <c r="Z77" s="149"/>
      <c r="AA77" s="149"/>
      <c r="AB77" s="149"/>
      <c r="AC77" s="149"/>
      <c r="AD77" s="149"/>
      <c r="AE77" s="149" t="s">
        <v>99</v>
      </c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</row>
    <row r="78" spans="1:60" ht="12.75" outlineLevel="1">
      <c r="A78" s="150"/>
      <c r="B78" s="156"/>
      <c r="C78" s="191" t="s">
        <v>169</v>
      </c>
      <c r="D78" s="161"/>
      <c r="E78" s="166"/>
      <c r="F78" s="169"/>
      <c r="G78" s="169"/>
      <c r="H78" s="169"/>
      <c r="I78" s="169"/>
      <c r="J78" s="169"/>
      <c r="K78" s="169"/>
      <c r="L78" s="169"/>
      <c r="M78" s="169"/>
      <c r="N78" s="159"/>
      <c r="O78" s="159"/>
      <c r="P78" s="159"/>
      <c r="Q78" s="159"/>
      <c r="R78" s="159"/>
      <c r="S78" s="159"/>
      <c r="T78" s="160"/>
      <c r="U78" s="159"/>
      <c r="V78" s="149"/>
      <c r="W78" s="149"/>
      <c r="X78" s="149"/>
      <c r="Y78" s="149"/>
      <c r="Z78" s="149"/>
      <c r="AA78" s="149"/>
      <c r="AB78" s="149"/>
      <c r="AC78" s="149"/>
      <c r="AD78" s="149"/>
      <c r="AE78" s="149" t="s">
        <v>101</v>
      </c>
      <c r="AF78" s="149">
        <v>0</v>
      </c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</row>
    <row r="79" spans="1:60" ht="12.75" outlineLevel="1">
      <c r="A79" s="150"/>
      <c r="B79" s="156"/>
      <c r="C79" s="191" t="s">
        <v>170</v>
      </c>
      <c r="D79" s="161"/>
      <c r="E79" s="166">
        <v>0.1</v>
      </c>
      <c r="F79" s="169"/>
      <c r="G79" s="169"/>
      <c r="H79" s="169"/>
      <c r="I79" s="169"/>
      <c r="J79" s="169"/>
      <c r="K79" s="169"/>
      <c r="L79" s="169"/>
      <c r="M79" s="169"/>
      <c r="N79" s="159"/>
      <c r="O79" s="159"/>
      <c r="P79" s="159"/>
      <c r="Q79" s="159"/>
      <c r="R79" s="159"/>
      <c r="S79" s="159"/>
      <c r="T79" s="160"/>
      <c r="U79" s="159"/>
      <c r="V79" s="149"/>
      <c r="W79" s="149"/>
      <c r="X79" s="149"/>
      <c r="Y79" s="149"/>
      <c r="Z79" s="149"/>
      <c r="AA79" s="149"/>
      <c r="AB79" s="149"/>
      <c r="AC79" s="149"/>
      <c r="AD79" s="149"/>
      <c r="AE79" s="149" t="s">
        <v>101</v>
      </c>
      <c r="AF79" s="149">
        <v>0</v>
      </c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</row>
    <row r="80" spans="1:60" ht="12.75" outlineLevel="1">
      <c r="A80" s="150"/>
      <c r="B80" s="156"/>
      <c r="C80" s="191" t="s">
        <v>171</v>
      </c>
      <c r="D80" s="161"/>
      <c r="E80" s="166">
        <v>0.11</v>
      </c>
      <c r="F80" s="169"/>
      <c r="G80" s="169"/>
      <c r="H80" s="169"/>
      <c r="I80" s="169"/>
      <c r="J80" s="169"/>
      <c r="K80" s="169"/>
      <c r="L80" s="169"/>
      <c r="M80" s="169"/>
      <c r="N80" s="159"/>
      <c r="O80" s="159"/>
      <c r="P80" s="159"/>
      <c r="Q80" s="159"/>
      <c r="R80" s="159"/>
      <c r="S80" s="159"/>
      <c r="T80" s="160"/>
      <c r="U80" s="159"/>
      <c r="V80" s="149"/>
      <c r="W80" s="149"/>
      <c r="X80" s="149"/>
      <c r="Y80" s="149"/>
      <c r="Z80" s="149"/>
      <c r="AA80" s="149"/>
      <c r="AB80" s="149"/>
      <c r="AC80" s="149"/>
      <c r="AD80" s="149"/>
      <c r="AE80" s="149" t="s">
        <v>101</v>
      </c>
      <c r="AF80" s="149">
        <v>0</v>
      </c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</row>
    <row r="81" spans="1:60" ht="12.75" outlineLevel="1">
      <c r="A81" s="150"/>
      <c r="B81" s="156"/>
      <c r="C81" s="191" t="s">
        <v>172</v>
      </c>
      <c r="D81" s="161"/>
      <c r="E81" s="166">
        <v>0.04</v>
      </c>
      <c r="F81" s="169"/>
      <c r="G81" s="169"/>
      <c r="H81" s="169"/>
      <c r="I81" s="169"/>
      <c r="J81" s="169"/>
      <c r="K81" s="169"/>
      <c r="L81" s="169"/>
      <c r="M81" s="169"/>
      <c r="N81" s="159"/>
      <c r="O81" s="159"/>
      <c r="P81" s="159"/>
      <c r="Q81" s="159"/>
      <c r="R81" s="159"/>
      <c r="S81" s="159"/>
      <c r="T81" s="160"/>
      <c r="U81" s="159"/>
      <c r="V81" s="149"/>
      <c r="W81" s="149"/>
      <c r="X81" s="149"/>
      <c r="Y81" s="149"/>
      <c r="Z81" s="149"/>
      <c r="AA81" s="149"/>
      <c r="AB81" s="149"/>
      <c r="AC81" s="149"/>
      <c r="AD81" s="149"/>
      <c r="AE81" s="149" t="s">
        <v>101</v>
      </c>
      <c r="AF81" s="149">
        <v>0</v>
      </c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</row>
    <row r="82" spans="1:60" ht="12.75" outlineLevel="1">
      <c r="A82" s="150"/>
      <c r="B82" s="156"/>
      <c r="C82" s="191" t="s">
        <v>173</v>
      </c>
      <c r="D82" s="161"/>
      <c r="E82" s="166">
        <v>0.05</v>
      </c>
      <c r="F82" s="169"/>
      <c r="G82" s="169"/>
      <c r="H82" s="169"/>
      <c r="I82" s="169"/>
      <c r="J82" s="169"/>
      <c r="K82" s="169"/>
      <c r="L82" s="169"/>
      <c r="M82" s="169"/>
      <c r="N82" s="159"/>
      <c r="O82" s="159"/>
      <c r="P82" s="159"/>
      <c r="Q82" s="159"/>
      <c r="R82" s="159"/>
      <c r="S82" s="159"/>
      <c r="T82" s="160"/>
      <c r="U82" s="159"/>
      <c r="V82" s="149"/>
      <c r="W82" s="149"/>
      <c r="X82" s="149"/>
      <c r="Y82" s="149"/>
      <c r="Z82" s="149"/>
      <c r="AA82" s="149"/>
      <c r="AB82" s="149"/>
      <c r="AC82" s="149"/>
      <c r="AD82" s="149"/>
      <c r="AE82" s="149" t="s">
        <v>101</v>
      </c>
      <c r="AF82" s="149">
        <v>0</v>
      </c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</row>
    <row r="83" spans="1:60" ht="12.75" outlineLevel="1">
      <c r="A83" s="150"/>
      <c r="B83" s="156"/>
      <c r="C83" s="191" t="s">
        <v>174</v>
      </c>
      <c r="D83" s="161"/>
      <c r="E83" s="166">
        <v>0.02</v>
      </c>
      <c r="F83" s="169"/>
      <c r="G83" s="169"/>
      <c r="H83" s="169"/>
      <c r="I83" s="169"/>
      <c r="J83" s="169"/>
      <c r="K83" s="169"/>
      <c r="L83" s="169"/>
      <c r="M83" s="169"/>
      <c r="N83" s="159"/>
      <c r="O83" s="159"/>
      <c r="P83" s="159"/>
      <c r="Q83" s="159"/>
      <c r="R83" s="159"/>
      <c r="S83" s="159"/>
      <c r="T83" s="160"/>
      <c r="U83" s="159"/>
      <c r="V83" s="149"/>
      <c r="W83" s="149"/>
      <c r="X83" s="149"/>
      <c r="Y83" s="149"/>
      <c r="Z83" s="149"/>
      <c r="AA83" s="149"/>
      <c r="AB83" s="149"/>
      <c r="AC83" s="149"/>
      <c r="AD83" s="149"/>
      <c r="AE83" s="149" t="s">
        <v>101</v>
      </c>
      <c r="AF83" s="149">
        <v>0</v>
      </c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</row>
    <row r="84" spans="1:60" ht="12.75" outlineLevel="1">
      <c r="A84" s="150"/>
      <c r="B84" s="156"/>
      <c r="C84" s="191" t="s">
        <v>175</v>
      </c>
      <c r="D84" s="161"/>
      <c r="E84" s="166">
        <v>0.025</v>
      </c>
      <c r="F84" s="169"/>
      <c r="G84" s="169"/>
      <c r="H84" s="169"/>
      <c r="I84" s="169"/>
      <c r="J84" s="169"/>
      <c r="K84" s="169"/>
      <c r="L84" s="169"/>
      <c r="M84" s="169"/>
      <c r="N84" s="159"/>
      <c r="O84" s="159"/>
      <c r="P84" s="159"/>
      <c r="Q84" s="159"/>
      <c r="R84" s="159"/>
      <c r="S84" s="159"/>
      <c r="T84" s="160"/>
      <c r="U84" s="159"/>
      <c r="V84" s="149"/>
      <c r="W84" s="149"/>
      <c r="X84" s="149"/>
      <c r="Y84" s="149"/>
      <c r="Z84" s="149"/>
      <c r="AA84" s="149"/>
      <c r="AB84" s="149"/>
      <c r="AC84" s="149"/>
      <c r="AD84" s="149"/>
      <c r="AE84" s="149" t="s">
        <v>101</v>
      </c>
      <c r="AF84" s="149">
        <v>0</v>
      </c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</row>
    <row r="85" spans="1:60" ht="12.75" outlineLevel="1">
      <c r="A85" s="150">
        <v>24</v>
      </c>
      <c r="B85" s="156" t="s">
        <v>176</v>
      </c>
      <c r="C85" s="190" t="s">
        <v>177</v>
      </c>
      <c r="D85" s="158" t="s">
        <v>178</v>
      </c>
      <c r="E85" s="165">
        <v>0.005</v>
      </c>
      <c r="F85" s="168"/>
      <c r="G85" s="169">
        <f>ROUND(E85*F85,2)</f>
        <v>0</v>
      </c>
      <c r="H85" s="168"/>
      <c r="I85" s="169">
        <f>ROUND(E85*H85,2)</f>
        <v>0</v>
      </c>
      <c r="J85" s="168"/>
      <c r="K85" s="169">
        <f>ROUND(E85*J85,2)</f>
        <v>0</v>
      </c>
      <c r="L85" s="169">
        <v>21</v>
      </c>
      <c r="M85" s="169">
        <f>G85*(1+L85/100)</f>
        <v>0</v>
      </c>
      <c r="N85" s="159">
        <v>1.02568</v>
      </c>
      <c r="O85" s="159">
        <f>ROUND(E85*N85,5)</f>
        <v>0.00513</v>
      </c>
      <c r="P85" s="159">
        <v>0</v>
      </c>
      <c r="Q85" s="159">
        <f>ROUND(E85*P85,5)</f>
        <v>0</v>
      </c>
      <c r="R85" s="159"/>
      <c r="S85" s="159"/>
      <c r="T85" s="160">
        <v>9.14</v>
      </c>
      <c r="U85" s="159">
        <f>ROUND(E85*T85,2)</f>
        <v>0.05</v>
      </c>
      <c r="V85" s="149"/>
      <c r="W85" s="149"/>
      <c r="X85" s="149"/>
      <c r="Y85" s="149"/>
      <c r="Z85" s="149"/>
      <c r="AA85" s="149"/>
      <c r="AB85" s="149"/>
      <c r="AC85" s="149"/>
      <c r="AD85" s="149"/>
      <c r="AE85" s="149" t="s">
        <v>99</v>
      </c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</row>
    <row r="86" spans="1:60" ht="12.75" outlineLevel="1">
      <c r="A86" s="150"/>
      <c r="B86" s="156"/>
      <c r="C86" s="191" t="s">
        <v>169</v>
      </c>
      <c r="D86" s="161"/>
      <c r="E86" s="166"/>
      <c r="F86" s="169"/>
      <c r="G86" s="169"/>
      <c r="H86" s="169"/>
      <c r="I86" s="169"/>
      <c r="J86" s="169"/>
      <c r="K86" s="169"/>
      <c r="L86" s="169"/>
      <c r="M86" s="169"/>
      <c r="N86" s="159"/>
      <c r="O86" s="159"/>
      <c r="P86" s="159"/>
      <c r="Q86" s="159"/>
      <c r="R86" s="159"/>
      <c r="S86" s="159"/>
      <c r="T86" s="160"/>
      <c r="U86" s="159"/>
      <c r="V86" s="149"/>
      <c r="W86" s="149"/>
      <c r="X86" s="149"/>
      <c r="Y86" s="149"/>
      <c r="Z86" s="149"/>
      <c r="AA86" s="149"/>
      <c r="AB86" s="149"/>
      <c r="AC86" s="149"/>
      <c r="AD86" s="149"/>
      <c r="AE86" s="149" t="s">
        <v>101</v>
      </c>
      <c r="AF86" s="149">
        <v>0</v>
      </c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</row>
    <row r="87" spans="1:60" ht="12.75" outlineLevel="1">
      <c r="A87" s="150"/>
      <c r="B87" s="156"/>
      <c r="C87" s="191" t="s">
        <v>179</v>
      </c>
      <c r="D87" s="161"/>
      <c r="E87" s="166">
        <v>0.005</v>
      </c>
      <c r="F87" s="169"/>
      <c r="G87" s="169"/>
      <c r="H87" s="169"/>
      <c r="I87" s="169"/>
      <c r="J87" s="169"/>
      <c r="K87" s="169"/>
      <c r="L87" s="169"/>
      <c r="M87" s="169"/>
      <c r="N87" s="159"/>
      <c r="O87" s="159"/>
      <c r="P87" s="159"/>
      <c r="Q87" s="159"/>
      <c r="R87" s="159"/>
      <c r="S87" s="159"/>
      <c r="T87" s="160"/>
      <c r="U87" s="159"/>
      <c r="V87" s="149"/>
      <c r="W87" s="149"/>
      <c r="X87" s="149"/>
      <c r="Y87" s="149"/>
      <c r="Z87" s="149"/>
      <c r="AA87" s="149"/>
      <c r="AB87" s="149"/>
      <c r="AC87" s="149"/>
      <c r="AD87" s="149"/>
      <c r="AE87" s="149" t="s">
        <v>101</v>
      </c>
      <c r="AF87" s="149">
        <v>0</v>
      </c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</row>
    <row r="88" spans="1:31" ht="12.75">
      <c r="A88" s="151" t="s">
        <v>94</v>
      </c>
      <c r="B88" s="157" t="s">
        <v>55</v>
      </c>
      <c r="C88" s="192" t="s">
        <v>56</v>
      </c>
      <c r="D88" s="162"/>
      <c r="E88" s="167"/>
      <c r="F88" s="170"/>
      <c r="G88" s="170">
        <f>SUMIF(AE89:AE94,"&lt;&gt;NOR",G89:G94)</f>
        <v>0</v>
      </c>
      <c r="H88" s="170"/>
      <c r="I88" s="170">
        <f>SUM(I89:I94)</f>
        <v>0</v>
      </c>
      <c r="J88" s="170"/>
      <c r="K88" s="170">
        <f>SUM(K89:K94)</f>
        <v>0</v>
      </c>
      <c r="L88" s="170"/>
      <c r="M88" s="170">
        <f>SUM(M89:M94)</f>
        <v>0</v>
      </c>
      <c r="N88" s="163"/>
      <c r="O88" s="163">
        <f>SUM(O89:O94)</f>
        <v>18.31405</v>
      </c>
      <c r="P88" s="163"/>
      <c r="Q88" s="163">
        <f>SUM(Q89:Q94)</f>
        <v>0</v>
      </c>
      <c r="R88" s="163"/>
      <c r="S88" s="163"/>
      <c r="T88" s="164"/>
      <c r="U88" s="163">
        <f>SUM(U89:U94)</f>
        <v>14.790000000000001</v>
      </c>
      <c r="AE88" t="s">
        <v>95</v>
      </c>
    </row>
    <row r="89" spans="1:60" ht="12.75" outlineLevel="1">
      <c r="A89" s="150">
        <v>25</v>
      </c>
      <c r="B89" s="156" t="s">
        <v>180</v>
      </c>
      <c r="C89" s="190" t="s">
        <v>181</v>
      </c>
      <c r="D89" s="158" t="s">
        <v>109</v>
      </c>
      <c r="E89" s="165">
        <v>60.736</v>
      </c>
      <c r="F89" s="168"/>
      <c r="G89" s="169">
        <f>ROUND(E89*F89,2)</f>
        <v>0</v>
      </c>
      <c r="H89" s="168"/>
      <c r="I89" s="169">
        <f>ROUND(E89*H89,2)</f>
        <v>0</v>
      </c>
      <c r="J89" s="168"/>
      <c r="K89" s="169">
        <f>ROUND(E89*J89,2)</f>
        <v>0</v>
      </c>
      <c r="L89" s="169">
        <v>21</v>
      </c>
      <c r="M89" s="169">
        <f>G89*(1+L89/100)</f>
        <v>0</v>
      </c>
      <c r="N89" s="159">
        <v>0.2024</v>
      </c>
      <c r="O89" s="159">
        <f>ROUND(E89*N89,5)</f>
        <v>12.29297</v>
      </c>
      <c r="P89" s="159">
        <v>0</v>
      </c>
      <c r="Q89" s="159">
        <f>ROUND(E89*P89,5)</f>
        <v>0</v>
      </c>
      <c r="R89" s="159"/>
      <c r="S89" s="159"/>
      <c r="T89" s="160">
        <v>0.03</v>
      </c>
      <c r="U89" s="159">
        <f>ROUND(E89*T89,2)</f>
        <v>1.82</v>
      </c>
      <c r="V89" s="149"/>
      <c r="W89" s="149"/>
      <c r="X89" s="149"/>
      <c r="Y89" s="149"/>
      <c r="Z89" s="149"/>
      <c r="AA89" s="149"/>
      <c r="AB89" s="149"/>
      <c r="AC89" s="149"/>
      <c r="AD89" s="149"/>
      <c r="AE89" s="149" t="s">
        <v>99</v>
      </c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</row>
    <row r="90" spans="1:60" ht="12.75" outlineLevel="1">
      <c r="A90" s="150"/>
      <c r="B90" s="156"/>
      <c r="C90" s="191" t="s">
        <v>100</v>
      </c>
      <c r="D90" s="161"/>
      <c r="E90" s="166"/>
      <c r="F90" s="169"/>
      <c r="G90" s="169"/>
      <c r="H90" s="169"/>
      <c r="I90" s="169"/>
      <c r="J90" s="169"/>
      <c r="K90" s="169"/>
      <c r="L90" s="169"/>
      <c r="M90" s="169"/>
      <c r="N90" s="159"/>
      <c r="O90" s="159"/>
      <c r="P90" s="159"/>
      <c r="Q90" s="159"/>
      <c r="R90" s="159"/>
      <c r="S90" s="159"/>
      <c r="T90" s="160"/>
      <c r="U90" s="159"/>
      <c r="V90" s="149"/>
      <c r="W90" s="149"/>
      <c r="X90" s="149"/>
      <c r="Y90" s="149"/>
      <c r="Z90" s="149"/>
      <c r="AA90" s="149"/>
      <c r="AB90" s="149"/>
      <c r="AC90" s="149"/>
      <c r="AD90" s="149"/>
      <c r="AE90" s="149" t="s">
        <v>101</v>
      </c>
      <c r="AF90" s="149">
        <v>0</v>
      </c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</row>
    <row r="91" spans="1:60" ht="12.75" outlineLevel="1">
      <c r="A91" s="150"/>
      <c r="B91" s="156"/>
      <c r="C91" s="191" t="s">
        <v>182</v>
      </c>
      <c r="D91" s="161"/>
      <c r="E91" s="166">
        <v>60.736</v>
      </c>
      <c r="F91" s="169"/>
      <c r="G91" s="169"/>
      <c r="H91" s="169"/>
      <c r="I91" s="169"/>
      <c r="J91" s="169"/>
      <c r="K91" s="169"/>
      <c r="L91" s="169"/>
      <c r="M91" s="169"/>
      <c r="N91" s="159"/>
      <c r="O91" s="159"/>
      <c r="P91" s="159"/>
      <c r="Q91" s="159"/>
      <c r="R91" s="159"/>
      <c r="S91" s="159"/>
      <c r="T91" s="160"/>
      <c r="U91" s="159"/>
      <c r="V91" s="149"/>
      <c r="W91" s="149"/>
      <c r="X91" s="149"/>
      <c r="Y91" s="149"/>
      <c r="Z91" s="149"/>
      <c r="AA91" s="149"/>
      <c r="AB91" s="149"/>
      <c r="AC91" s="149"/>
      <c r="AD91" s="149"/>
      <c r="AE91" s="149" t="s">
        <v>101</v>
      </c>
      <c r="AF91" s="149">
        <v>0</v>
      </c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</row>
    <row r="92" spans="1:60" ht="22.5" outlineLevel="1">
      <c r="A92" s="150">
        <v>26</v>
      </c>
      <c r="B92" s="156" t="s">
        <v>183</v>
      </c>
      <c r="C92" s="190" t="s">
        <v>184</v>
      </c>
      <c r="D92" s="158" t="s">
        <v>109</v>
      </c>
      <c r="E92" s="165">
        <v>19.08</v>
      </c>
      <c r="F92" s="168"/>
      <c r="G92" s="169">
        <f>ROUND(E92*F92,2)</f>
        <v>0</v>
      </c>
      <c r="H92" s="168"/>
      <c r="I92" s="169">
        <f>ROUND(E92*H92,2)</f>
        <v>0</v>
      </c>
      <c r="J92" s="168"/>
      <c r="K92" s="169">
        <f>ROUND(E92*J92,2)</f>
        <v>0</v>
      </c>
      <c r="L92" s="169">
        <v>21</v>
      </c>
      <c r="M92" s="169">
        <f>G92*(1+L92/100)</f>
        <v>0</v>
      </c>
      <c r="N92" s="159">
        <v>0.31557</v>
      </c>
      <c r="O92" s="159">
        <f>ROUND(E92*N92,5)</f>
        <v>6.02108</v>
      </c>
      <c r="P92" s="159">
        <v>0</v>
      </c>
      <c r="Q92" s="159">
        <f>ROUND(E92*P92,5)</f>
        <v>0</v>
      </c>
      <c r="R92" s="159"/>
      <c r="S92" s="159"/>
      <c r="T92" s="160">
        <v>0.68</v>
      </c>
      <c r="U92" s="159">
        <f>ROUND(E92*T92,2)</f>
        <v>12.97</v>
      </c>
      <c r="V92" s="149"/>
      <c r="W92" s="149"/>
      <c r="X92" s="149"/>
      <c r="Y92" s="149"/>
      <c r="Z92" s="149"/>
      <c r="AA92" s="149"/>
      <c r="AB92" s="149"/>
      <c r="AC92" s="149"/>
      <c r="AD92" s="149"/>
      <c r="AE92" s="149" t="s">
        <v>146</v>
      </c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</row>
    <row r="93" spans="1:60" ht="12.75" outlineLevel="1">
      <c r="A93" s="150"/>
      <c r="B93" s="156"/>
      <c r="C93" s="191" t="s">
        <v>100</v>
      </c>
      <c r="D93" s="161"/>
      <c r="E93" s="166"/>
      <c r="F93" s="169"/>
      <c r="G93" s="169"/>
      <c r="H93" s="169"/>
      <c r="I93" s="169"/>
      <c r="J93" s="169"/>
      <c r="K93" s="169"/>
      <c r="L93" s="169"/>
      <c r="M93" s="169"/>
      <c r="N93" s="159"/>
      <c r="O93" s="159"/>
      <c r="P93" s="159"/>
      <c r="Q93" s="159"/>
      <c r="R93" s="159"/>
      <c r="S93" s="159"/>
      <c r="T93" s="160"/>
      <c r="U93" s="159"/>
      <c r="V93" s="149"/>
      <c r="W93" s="149"/>
      <c r="X93" s="149"/>
      <c r="Y93" s="149"/>
      <c r="Z93" s="149"/>
      <c r="AA93" s="149"/>
      <c r="AB93" s="149"/>
      <c r="AC93" s="149"/>
      <c r="AD93" s="149"/>
      <c r="AE93" s="149" t="s">
        <v>101</v>
      </c>
      <c r="AF93" s="149">
        <v>0</v>
      </c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</row>
    <row r="94" spans="1:60" ht="12.75" outlineLevel="1">
      <c r="A94" s="150"/>
      <c r="B94" s="156"/>
      <c r="C94" s="191" t="s">
        <v>185</v>
      </c>
      <c r="D94" s="161"/>
      <c r="E94" s="166">
        <v>19.08</v>
      </c>
      <c r="F94" s="169"/>
      <c r="G94" s="169"/>
      <c r="H94" s="169"/>
      <c r="I94" s="169"/>
      <c r="J94" s="169"/>
      <c r="K94" s="169"/>
      <c r="L94" s="169"/>
      <c r="M94" s="169"/>
      <c r="N94" s="159"/>
      <c r="O94" s="159"/>
      <c r="P94" s="159"/>
      <c r="Q94" s="159"/>
      <c r="R94" s="159"/>
      <c r="S94" s="159"/>
      <c r="T94" s="160"/>
      <c r="U94" s="159"/>
      <c r="V94" s="149"/>
      <c r="W94" s="149"/>
      <c r="X94" s="149"/>
      <c r="Y94" s="149"/>
      <c r="Z94" s="149"/>
      <c r="AA94" s="149"/>
      <c r="AB94" s="149"/>
      <c r="AC94" s="149"/>
      <c r="AD94" s="149"/>
      <c r="AE94" s="149" t="s">
        <v>101</v>
      </c>
      <c r="AF94" s="149">
        <v>0</v>
      </c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49"/>
      <c r="AZ94" s="149"/>
      <c r="BA94" s="149"/>
      <c r="BB94" s="149"/>
      <c r="BC94" s="149"/>
      <c r="BD94" s="149"/>
      <c r="BE94" s="149"/>
      <c r="BF94" s="149"/>
      <c r="BG94" s="149"/>
      <c r="BH94" s="149"/>
    </row>
    <row r="95" spans="1:31" ht="12.75">
      <c r="A95" s="151" t="s">
        <v>94</v>
      </c>
      <c r="B95" s="157" t="s">
        <v>57</v>
      </c>
      <c r="C95" s="192" t="s">
        <v>58</v>
      </c>
      <c r="D95" s="162"/>
      <c r="E95" s="167"/>
      <c r="F95" s="170"/>
      <c r="G95" s="170">
        <f>SUMIF(AE96:AE245,"&lt;&gt;NOR",G96:G245)</f>
        <v>0</v>
      </c>
      <c r="H95" s="170"/>
      <c r="I95" s="170">
        <f>SUM(I96:I245)</f>
        <v>0</v>
      </c>
      <c r="J95" s="170"/>
      <c r="K95" s="170">
        <f>SUM(K96:K245)</f>
        <v>0</v>
      </c>
      <c r="L95" s="170"/>
      <c r="M95" s="170">
        <f>SUM(M96:M245)</f>
        <v>0</v>
      </c>
      <c r="N95" s="163"/>
      <c r="O95" s="163">
        <f>SUM(O96:O245)</f>
        <v>6.831049999999999</v>
      </c>
      <c r="P95" s="163"/>
      <c r="Q95" s="163">
        <f>SUM(Q96:Q245)</f>
        <v>1.5594599999999998</v>
      </c>
      <c r="R95" s="163"/>
      <c r="S95" s="163"/>
      <c r="T95" s="164"/>
      <c r="U95" s="163">
        <f>SUM(U96:U245)</f>
        <v>219.04999999999998</v>
      </c>
      <c r="AE95" t="s">
        <v>95</v>
      </c>
    </row>
    <row r="96" spans="1:60" ht="12.75" outlineLevel="1">
      <c r="A96" s="150">
        <v>27</v>
      </c>
      <c r="B96" s="156" t="s">
        <v>186</v>
      </c>
      <c r="C96" s="190" t="s">
        <v>187</v>
      </c>
      <c r="D96" s="158" t="s">
        <v>98</v>
      </c>
      <c r="E96" s="165">
        <v>3</v>
      </c>
      <c r="F96" s="168"/>
      <c r="G96" s="169">
        <f>ROUND(E96*F96,2)</f>
        <v>0</v>
      </c>
      <c r="H96" s="168"/>
      <c r="I96" s="169">
        <f>ROUND(E96*H96,2)</f>
        <v>0</v>
      </c>
      <c r="J96" s="168"/>
      <c r="K96" s="169">
        <f>ROUND(E96*J96,2)</f>
        <v>0</v>
      </c>
      <c r="L96" s="169">
        <v>21</v>
      </c>
      <c r="M96" s="169">
        <f>G96*(1+L96/100)</f>
        <v>0</v>
      </c>
      <c r="N96" s="159">
        <v>0</v>
      </c>
      <c r="O96" s="159">
        <f>ROUND(E96*N96,5)</f>
        <v>0</v>
      </c>
      <c r="P96" s="159">
        <v>0</v>
      </c>
      <c r="Q96" s="159">
        <f>ROUND(E96*P96,5)</f>
        <v>0</v>
      </c>
      <c r="R96" s="159"/>
      <c r="S96" s="159"/>
      <c r="T96" s="160">
        <v>9.97</v>
      </c>
      <c r="U96" s="159">
        <f>ROUND(E96*T96,2)</f>
        <v>29.91</v>
      </c>
      <c r="V96" s="149"/>
      <c r="W96" s="149"/>
      <c r="X96" s="149"/>
      <c r="Y96" s="149"/>
      <c r="Z96" s="149"/>
      <c r="AA96" s="149"/>
      <c r="AB96" s="149"/>
      <c r="AC96" s="149"/>
      <c r="AD96" s="149"/>
      <c r="AE96" s="149" t="s">
        <v>99</v>
      </c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</row>
    <row r="97" spans="1:60" ht="12.75" outlineLevel="1">
      <c r="A97" s="150"/>
      <c r="B97" s="156"/>
      <c r="C97" s="191" t="s">
        <v>188</v>
      </c>
      <c r="D97" s="161"/>
      <c r="E97" s="166"/>
      <c r="F97" s="169"/>
      <c r="G97" s="169"/>
      <c r="H97" s="169"/>
      <c r="I97" s="169"/>
      <c r="J97" s="169"/>
      <c r="K97" s="169"/>
      <c r="L97" s="169"/>
      <c r="M97" s="169"/>
      <c r="N97" s="159"/>
      <c r="O97" s="159"/>
      <c r="P97" s="159"/>
      <c r="Q97" s="159"/>
      <c r="R97" s="159"/>
      <c r="S97" s="159"/>
      <c r="T97" s="160"/>
      <c r="U97" s="159"/>
      <c r="V97" s="149"/>
      <c r="W97" s="149"/>
      <c r="X97" s="149"/>
      <c r="Y97" s="149"/>
      <c r="Z97" s="149"/>
      <c r="AA97" s="149"/>
      <c r="AB97" s="149"/>
      <c r="AC97" s="149"/>
      <c r="AD97" s="149"/>
      <c r="AE97" s="149" t="s">
        <v>101</v>
      </c>
      <c r="AF97" s="149">
        <v>0</v>
      </c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</row>
    <row r="98" spans="1:60" ht="12.75" outlineLevel="1">
      <c r="A98" s="150"/>
      <c r="B98" s="156"/>
      <c r="C98" s="191" t="s">
        <v>102</v>
      </c>
      <c r="D98" s="161"/>
      <c r="E98" s="166">
        <v>3</v>
      </c>
      <c r="F98" s="169"/>
      <c r="G98" s="169"/>
      <c r="H98" s="169"/>
      <c r="I98" s="169"/>
      <c r="J98" s="169"/>
      <c r="K98" s="169"/>
      <c r="L98" s="169"/>
      <c r="M98" s="169"/>
      <c r="N98" s="159"/>
      <c r="O98" s="159"/>
      <c r="P98" s="159"/>
      <c r="Q98" s="159"/>
      <c r="R98" s="159"/>
      <c r="S98" s="159"/>
      <c r="T98" s="160"/>
      <c r="U98" s="159"/>
      <c r="V98" s="149"/>
      <c r="W98" s="149"/>
      <c r="X98" s="149"/>
      <c r="Y98" s="149"/>
      <c r="Z98" s="149"/>
      <c r="AA98" s="149"/>
      <c r="AB98" s="149"/>
      <c r="AC98" s="149"/>
      <c r="AD98" s="149"/>
      <c r="AE98" s="149" t="s">
        <v>101</v>
      </c>
      <c r="AF98" s="149">
        <v>0</v>
      </c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</row>
    <row r="99" spans="1:60" ht="12.75" outlineLevel="1">
      <c r="A99" s="150">
        <v>28</v>
      </c>
      <c r="B99" s="156" t="s">
        <v>189</v>
      </c>
      <c r="C99" s="190" t="s">
        <v>190</v>
      </c>
      <c r="D99" s="158" t="s">
        <v>121</v>
      </c>
      <c r="E99" s="165">
        <v>75.92</v>
      </c>
      <c r="F99" s="168"/>
      <c r="G99" s="169">
        <f>ROUND(E99*F99,2)</f>
        <v>0</v>
      </c>
      <c r="H99" s="168"/>
      <c r="I99" s="169">
        <f>ROUND(E99*H99,2)</f>
        <v>0</v>
      </c>
      <c r="J99" s="168"/>
      <c r="K99" s="169">
        <f>ROUND(E99*J99,2)</f>
        <v>0</v>
      </c>
      <c r="L99" s="169">
        <v>21</v>
      </c>
      <c r="M99" s="169">
        <f>G99*(1+L99/100)</f>
        <v>0</v>
      </c>
      <c r="N99" s="159">
        <v>0</v>
      </c>
      <c r="O99" s="159">
        <f>ROUND(E99*N99,5)</f>
        <v>0</v>
      </c>
      <c r="P99" s="159">
        <v>0</v>
      </c>
      <c r="Q99" s="159">
        <f>ROUND(E99*P99,5)</f>
        <v>0</v>
      </c>
      <c r="R99" s="159"/>
      <c r="S99" s="159"/>
      <c r="T99" s="160">
        <v>0.22</v>
      </c>
      <c r="U99" s="159">
        <f>ROUND(E99*T99,2)</f>
        <v>16.7</v>
      </c>
      <c r="V99" s="149"/>
      <c r="W99" s="149"/>
      <c r="X99" s="149"/>
      <c r="Y99" s="149"/>
      <c r="Z99" s="149"/>
      <c r="AA99" s="149"/>
      <c r="AB99" s="149"/>
      <c r="AC99" s="149"/>
      <c r="AD99" s="149"/>
      <c r="AE99" s="149" t="s">
        <v>99</v>
      </c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</row>
    <row r="100" spans="1:60" ht="12.75" outlineLevel="1">
      <c r="A100" s="150"/>
      <c r="B100" s="156"/>
      <c r="C100" s="191" t="s">
        <v>188</v>
      </c>
      <c r="D100" s="161"/>
      <c r="E100" s="166"/>
      <c r="F100" s="169"/>
      <c r="G100" s="169"/>
      <c r="H100" s="169"/>
      <c r="I100" s="169"/>
      <c r="J100" s="169"/>
      <c r="K100" s="169"/>
      <c r="L100" s="169"/>
      <c r="M100" s="169"/>
      <c r="N100" s="159"/>
      <c r="O100" s="159"/>
      <c r="P100" s="159"/>
      <c r="Q100" s="159"/>
      <c r="R100" s="159"/>
      <c r="S100" s="159"/>
      <c r="T100" s="160"/>
      <c r="U100" s="15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 t="s">
        <v>101</v>
      </c>
      <c r="AF100" s="149">
        <v>0</v>
      </c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</row>
    <row r="101" spans="1:60" ht="12.75" outlineLevel="1">
      <c r="A101" s="150"/>
      <c r="B101" s="156"/>
      <c r="C101" s="191" t="s">
        <v>191</v>
      </c>
      <c r="D101" s="161"/>
      <c r="E101" s="166">
        <v>75.92</v>
      </c>
      <c r="F101" s="169"/>
      <c r="G101" s="169"/>
      <c r="H101" s="169"/>
      <c r="I101" s="169"/>
      <c r="J101" s="169"/>
      <c r="K101" s="169"/>
      <c r="L101" s="169"/>
      <c r="M101" s="169"/>
      <c r="N101" s="159"/>
      <c r="O101" s="159"/>
      <c r="P101" s="159"/>
      <c r="Q101" s="159"/>
      <c r="R101" s="159"/>
      <c r="S101" s="159"/>
      <c r="T101" s="160"/>
      <c r="U101" s="15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 t="s">
        <v>101</v>
      </c>
      <c r="AF101" s="149">
        <v>0</v>
      </c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</row>
    <row r="102" spans="1:60" ht="12.75" outlineLevel="1">
      <c r="A102" s="150">
        <v>29</v>
      </c>
      <c r="B102" s="156" t="s">
        <v>192</v>
      </c>
      <c r="C102" s="190" t="s">
        <v>193</v>
      </c>
      <c r="D102" s="158" t="s">
        <v>121</v>
      </c>
      <c r="E102" s="165">
        <v>77.0588</v>
      </c>
      <c r="F102" s="168"/>
      <c r="G102" s="169">
        <f>ROUND(E102*F102,2)</f>
        <v>0</v>
      </c>
      <c r="H102" s="168"/>
      <c r="I102" s="169">
        <f>ROUND(E102*H102,2)</f>
        <v>0</v>
      </c>
      <c r="J102" s="168"/>
      <c r="K102" s="169">
        <f>ROUND(E102*J102,2)</f>
        <v>0</v>
      </c>
      <c r="L102" s="169">
        <v>21</v>
      </c>
      <c r="M102" s="169">
        <f>G102*(1+L102/100)</f>
        <v>0</v>
      </c>
      <c r="N102" s="159">
        <v>0.00667</v>
      </c>
      <c r="O102" s="159">
        <f>ROUND(E102*N102,5)</f>
        <v>0.51398</v>
      </c>
      <c r="P102" s="159">
        <v>0</v>
      </c>
      <c r="Q102" s="159">
        <f>ROUND(E102*P102,5)</f>
        <v>0</v>
      </c>
      <c r="R102" s="159"/>
      <c r="S102" s="159"/>
      <c r="T102" s="160">
        <v>0</v>
      </c>
      <c r="U102" s="159">
        <f>ROUND(E102*T102,2)</f>
        <v>0</v>
      </c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 t="s">
        <v>194</v>
      </c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0" ht="12.75" outlineLevel="1">
      <c r="A103" s="150"/>
      <c r="B103" s="156"/>
      <c r="C103" s="191" t="s">
        <v>188</v>
      </c>
      <c r="D103" s="161"/>
      <c r="E103" s="166"/>
      <c r="F103" s="169"/>
      <c r="G103" s="169"/>
      <c r="H103" s="169"/>
      <c r="I103" s="169"/>
      <c r="J103" s="169"/>
      <c r="K103" s="169"/>
      <c r="L103" s="169"/>
      <c r="M103" s="169"/>
      <c r="N103" s="159"/>
      <c r="O103" s="159"/>
      <c r="P103" s="159"/>
      <c r="Q103" s="159"/>
      <c r="R103" s="159"/>
      <c r="S103" s="159"/>
      <c r="T103" s="160"/>
      <c r="U103" s="15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 t="s">
        <v>101</v>
      </c>
      <c r="AF103" s="149">
        <v>0</v>
      </c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</row>
    <row r="104" spans="1:60" ht="12.75" outlineLevel="1">
      <c r="A104" s="150"/>
      <c r="B104" s="156"/>
      <c r="C104" s="191" t="s">
        <v>195</v>
      </c>
      <c r="D104" s="161"/>
      <c r="E104" s="166">
        <v>77.0588</v>
      </c>
      <c r="F104" s="169"/>
      <c r="G104" s="169"/>
      <c r="H104" s="169"/>
      <c r="I104" s="169"/>
      <c r="J104" s="169"/>
      <c r="K104" s="169"/>
      <c r="L104" s="169"/>
      <c r="M104" s="169"/>
      <c r="N104" s="159"/>
      <c r="O104" s="159"/>
      <c r="P104" s="159"/>
      <c r="Q104" s="159"/>
      <c r="R104" s="159"/>
      <c r="S104" s="159"/>
      <c r="T104" s="160"/>
      <c r="U104" s="15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 t="s">
        <v>101</v>
      </c>
      <c r="AF104" s="149">
        <v>0</v>
      </c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</row>
    <row r="105" spans="1:60" ht="22.5" outlineLevel="1">
      <c r="A105" s="150">
        <v>30</v>
      </c>
      <c r="B105" s="156" t="s">
        <v>196</v>
      </c>
      <c r="C105" s="190" t="s">
        <v>197</v>
      </c>
      <c r="D105" s="158" t="s">
        <v>121</v>
      </c>
      <c r="E105" s="165">
        <v>24</v>
      </c>
      <c r="F105" s="168"/>
      <c r="G105" s="169">
        <f>ROUND(E105*F105,2)</f>
        <v>0</v>
      </c>
      <c r="H105" s="168"/>
      <c r="I105" s="169">
        <f>ROUND(E105*H105,2)</f>
        <v>0</v>
      </c>
      <c r="J105" s="168"/>
      <c r="K105" s="169">
        <f>ROUND(E105*J105,2)</f>
        <v>0</v>
      </c>
      <c r="L105" s="169">
        <v>21</v>
      </c>
      <c r="M105" s="169">
        <f>G105*(1+L105/100)</f>
        <v>0</v>
      </c>
      <c r="N105" s="159">
        <v>0</v>
      </c>
      <c r="O105" s="159">
        <f>ROUND(E105*N105,5)</f>
        <v>0</v>
      </c>
      <c r="P105" s="159">
        <v>0</v>
      </c>
      <c r="Q105" s="159">
        <f>ROUND(E105*P105,5)</f>
        <v>0</v>
      </c>
      <c r="R105" s="159"/>
      <c r="S105" s="159"/>
      <c r="T105" s="160">
        <v>0.47</v>
      </c>
      <c r="U105" s="159">
        <f>ROUND(E105*T105,2)</f>
        <v>11.28</v>
      </c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 t="s">
        <v>99</v>
      </c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</row>
    <row r="106" spans="1:60" ht="12.75" outlineLevel="1">
      <c r="A106" s="150"/>
      <c r="B106" s="156"/>
      <c r="C106" s="191" t="s">
        <v>188</v>
      </c>
      <c r="D106" s="161"/>
      <c r="E106" s="166"/>
      <c r="F106" s="169"/>
      <c r="G106" s="169"/>
      <c r="H106" s="169"/>
      <c r="I106" s="169"/>
      <c r="J106" s="169"/>
      <c r="K106" s="169"/>
      <c r="L106" s="169"/>
      <c r="M106" s="169"/>
      <c r="N106" s="159"/>
      <c r="O106" s="159"/>
      <c r="P106" s="159"/>
      <c r="Q106" s="159"/>
      <c r="R106" s="159"/>
      <c r="S106" s="159"/>
      <c r="T106" s="160"/>
      <c r="U106" s="15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 t="s">
        <v>101</v>
      </c>
      <c r="AF106" s="149">
        <v>0</v>
      </c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0" ht="12.75" outlineLevel="1">
      <c r="A107" s="150"/>
      <c r="B107" s="156"/>
      <c r="C107" s="191" t="s">
        <v>198</v>
      </c>
      <c r="D107" s="161"/>
      <c r="E107" s="166">
        <v>24</v>
      </c>
      <c r="F107" s="169"/>
      <c r="G107" s="169"/>
      <c r="H107" s="169"/>
      <c r="I107" s="169"/>
      <c r="J107" s="169"/>
      <c r="K107" s="169"/>
      <c r="L107" s="169"/>
      <c r="M107" s="169"/>
      <c r="N107" s="159"/>
      <c r="O107" s="159"/>
      <c r="P107" s="159"/>
      <c r="Q107" s="159"/>
      <c r="R107" s="159"/>
      <c r="S107" s="159"/>
      <c r="T107" s="160"/>
      <c r="U107" s="15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 t="s">
        <v>101</v>
      </c>
      <c r="AF107" s="149">
        <v>0</v>
      </c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149"/>
      <c r="BF107" s="149"/>
      <c r="BG107" s="149"/>
      <c r="BH107" s="149"/>
    </row>
    <row r="108" spans="1:60" ht="12.75" outlineLevel="1">
      <c r="A108" s="150">
        <v>31</v>
      </c>
      <c r="B108" s="156" t="s">
        <v>199</v>
      </c>
      <c r="C108" s="190" t="s">
        <v>200</v>
      </c>
      <c r="D108" s="158" t="s">
        <v>121</v>
      </c>
      <c r="E108" s="165">
        <v>24.36</v>
      </c>
      <c r="F108" s="168"/>
      <c r="G108" s="169">
        <f>ROUND(E108*F108,2)</f>
        <v>0</v>
      </c>
      <c r="H108" s="168"/>
      <c r="I108" s="169">
        <f>ROUND(E108*H108,2)</f>
        <v>0</v>
      </c>
      <c r="J108" s="168"/>
      <c r="K108" s="169">
        <f>ROUND(E108*J108,2)</f>
        <v>0</v>
      </c>
      <c r="L108" s="169">
        <v>21</v>
      </c>
      <c r="M108" s="169">
        <f>G108*(1+L108/100)</f>
        <v>0</v>
      </c>
      <c r="N108" s="159">
        <v>0.0105</v>
      </c>
      <c r="O108" s="159">
        <f>ROUND(E108*N108,5)</f>
        <v>0.25578</v>
      </c>
      <c r="P108" s="159">
        <v>0</v>
      </c>
      <c r="Q108" s="159">
        <f>ROUND(E108*P108,5)</f>
        <v>0</v>
      </c>
      <c r="R108" s="159"/>
      <c r="S108" s="159"/>
      <c r="T108" s="160">
        <v>0</v>
      </c>
      <c r="U108" s="159">
        <f>ROUND(E108*T108,2)</f>
        <v>0</v>
      </c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 t="s">
        <v>194</v>
      </c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49"/>
      <c r="BH108" s="149"/>
    </row>
    <row r="109" spans="1:60" ht="12.75" outlineLevel="1">
      <c r="A109" s="150"/>
      <c r="B109" s="156"/>
      <c r="C109" s="191" t="s">
        <v>188</v>
      </c>
      <c r="D109" s="161"/>
      <c r="E109" s="166"/>
      <c r="F109" s="169"/>
      <c r="G109" s="169"/>
      <c r="H109" s="169"/>
      <c r="I109" s="169"/>
      <c r="J109" s="169"/>
      <c r="K109" s="169"/>
      <c r="L109" s="169"/>
      <c r="M109" s="169"/>
      <c r="N109" s="159"/>
      <c r="O109" s="159"/>
      <c r="P109" s="159"/>
      <c r="Q109" s="159"/>
      <c r="R109" s="159"/>
      <c r="S109" s="159"/>
      <c r="T109" s="160"/>
      <c r="U109" s="15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 t="s">
        <v>101</v>
      </c>
      <c r="AF109" s="149">
        <v>0</v>
      </c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149"/>
      <c r="BF109" s="149"/>
      <c r="BG109" s="149"/>
      <c r="BH109" s="149"/>
    </row>
    <row r="110" spans="1:60" ht="12.75" outlineLevel="1">
      <c r="A110" s="150"/>
      <c r="B110" s="156"/>
      <c r="C110" s="191" t="s">
        <v>201</v>
      </c>
      <c r="D110" s="161"/>
      <c r="E110" s="166">
        <v>24.36</v>
      </c>
      <c r="F110" s="169"/>
      <c r="G110" s="169"/>
      <c r="H110" s="169"/>
      <c r="I110" s="169"/>
      <c r="J110" s="169"/>
      <c r="K110" s="169"/>
      <c r="L110" s="169"/>
      <c r="M110" s="169"/>
      <c r="N110" s="159"/>
      <c r="O110" s="159"/>
      <c r="P110" s="159"/>
      <c r="Q110" s="159"/>
      <c r="R110" s="159"/>
      <c r="S110" s="159"/>
      <c r="T110" s="160"/>
      <c r="U110" s="15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 t="s">
        <v>101</v>
      </c>
      <c r="AF110" s="149">
        <v>0</v>
      </c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</row>
    <row r="111" spans="1:60" ht="12.75" outlineLevel="1">
      <c r="A111" s="150">
        <v>32</v>
      </c>
      <c r="B111" s="156" t="s">
        <v>202</v>
      </c>
      <c r="C111" s="190" t="s">
        <v>203</v>
      </c>
      <c r="D111" s="158" t="s">
        <v>98</v>
      </c>
      <c r="E111" s="165">
        <v>4</v>
      </c>
      <c r="F111" s="168"/>
      <c r="G111" s="169">
        <f>ROUND(E111*F111,2)</f>
        <v>0</v>
      </c>
      <c r="H111" s="168"/>
      <c r="I111" s="169">
        <f>ROUND(E111*H111,2)</f>
        <v>0</v>
      </c>
      <c r="J111" s="168"/>
      <c r="K111" s="169">
        <f>ROUND(E111*J111,2)</f>
        <v>0</v>
      </c>
      <c r="L111" s="169">
        <v>21</v>
      </c>
      <c r="M111" s="169">
        <f>G111*(1+L111/100)</f>
        <v>0</v>
      </c>
      <c r="N111" s="159">
        <v>1E-05</v>
      </c>
      <c r="O111" s="159">
        <f>ROUND(E111*N111,5)</f>
        <v>4E-05</v>
      </c>
      <c r="P111" s="159">
        <v>0</v>
      </c>
      <c r="Q111" s="159">
        <f>ROUND(E111*P111,5)</f>
        <v>0</v>
      </c>
      <c r="R111" s="159"/>
      <c r="S111" s="159"/>
      <c r="T111" s="160">
        <v>0.18</v>
      </c>
      <c r="U111" s="159">
        <f>ROUND(E111*T111,2)</f>
        <v>0.72</v>
      </c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 t="s">
        <v>99</v>
      </c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</row>
    <row r="112" spans="1:60" ht="12.75" outlineLevel="1">
      <c r="A112" s="150"/>
      <c r="B112" s="156"/>
      <c r="C112" s="191" t="s">
        <v>204</v>
      </c>
      <c r="D112" s="161"/>
      <c r="E112" s="166"/>
      <c r="F112" s="169"/>
      <c r="G112" s="169"/>
      <c r="H112" s="169"/>
      <c r="I112" s="169"/>
      <c r="J112" s="169"/>
      <c r="K112" s="169"/>
      <c r="L112" s="169"/>
      <c r="M112" s="169"/>
      <c r="N112" s="159"/>
      <c r="O112" s="159"/>
      <c r="P112" s="159"/>
      <c r="Q112" s="159"/>
      <c r="R112" s="159"/>
      <c r="S112" s="159"/>
      <c r="T112" s="160"/>
      <c r="U112" s="15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 t="s">
        <v>101</v>
      </c>
      <c r="AF112" s="149">
        <v>0</v>
      </c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3" spans="1:60" ht="12.75" outlineLevel="1">
      <c r="A113" s="150"/>
      <c r="B113" s="156"/>
      <c r="C113" s="191" t="s">
        <v>205</v>
      </c>
      <c r="D113" s="161"/>
      <c r="E113" s="166">
        <v>4</v>
      </c>
      <c r="F113" s="169"/>
      <c r="G113" s="169"/>
      <c r="H113" s="169"/>
      <c r="I113" s="169"/>
      <c r="J113" s="169"/>
      <c r="K113" s="169"/>
      <c r="L113" s="169"/>
      <c r="M113" s="169"/>
      <c r="N113" s="159"/>
      <c r="O113" s="159"/>
      <c r="P113" s="159"/>
      <c r="Q113" s="159"/>
      <c r="R113" s="159"/>
      <c r="S113" s="159"/>
      <c r="T113" s="160"/>
      <c r="U113" s="15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 t="s">
        <v>101</v>
      </c>
      <c r="AF113" s="149">
        <v>0</v>
      </c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</row>
    <row r="114" spans="1:60" ht="12.75" outlineLevel="1">
      <c r="A114" s="150">
        <v>33</v>
      </c>
      <c r="B114" s="156" t="s">
        <v>206</v>
      </c>
      <c r="C114" s="190" t="s">
        <v>207</v>
      </c>
      <c r="D114" s="158" t="s">
        <v>98</v>
      </c>
      <c r="E114" s="165">
        <v>4</v>
      </c>
      <c r="F114" s="168"/>
      <c r="G114" s="169">
        <f>ROUND(E114*F114,2)</f>
        <v>0</v>
      </c>
      <c r="H114" s="168"/>
      <c r="I114" s="169">
        <f>ROUND(E114*H114,2)</f>
        <v>0</v>
      </c>
      <c r="J114" s="168"/>
      <c r="K114" s="169">
        <f>ROUND(E114*J114,2)</f>
        <v>0</v>
      </c>
      <c r="L114" s="169">
        <v>21</v>
      </c>
      <c r="M114" s="169">
        <f>G114*(1+L114/100)</f>
        <v>0</v>
      </c>
      <c r="N114" s="159">
        <v>0.0015</v>
      </c>
      <c r="O114" s="159">
        <f>ROUND(E114*N114,5)</f>
        <v>0.006</v>
      </c>
      <c r="P114" s="159">
        <v>0</v>
      </c>
      <c r="Q114" s="159">
        <f>ROUND(E114*P114,5)</f>
        <v>0</v>
      </c>
      <c r="R114" s="159"/>
      <c r="S114" s="159"/>
      <c r="T114" s="160">
        <v>0</v>
      </c>
      <c r="U114" s="159">
        <f>ROUND(E114*T114,2)</f>
        <v>0</v>
      </c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 t="s">
        <v>194</v>
      </c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49"/>
      <c r="AZ114" s="149"/>
      <c r="BA114" s="149"/>
      <c r="BB114" s="149"/>
      <c r="BC114" s="149"/>
      <c r="BD114" s="149"/>
      <c r="BE114" s="149"/>
      <c r="BF114" s="149"/>
      <c r="BG114" s="149"/>
      <c r="BH114" s="149"/>
    </row>
    <row r="115" spans="1:60" ht="12.75" outlineLevel="1">
      <c r="A115" s="150"/>
      <c r="B115" s="156"/>
      <c r="C115" s="191" t="s">
        <v>204</v>
      </c>
      <c r="D115" s="161"/>
      <c r="E115" s="166"/>
      <c r="F115" s="169"/>
      <c r="G115" s="169"/>
      <c r="H115" s="169"/>
      <c r="I115" s="169"/>
      <c r="J115" s="169"/>
      <c r="K115" s="169"/>
      <c r="L115" s="169"/>
      <c r="M115" s="169"/>
      <c r="N115" s="159"/>
      <c r="O115" s="159"/>
      <c r="P115" s="159"/>
      <c r="Q115" s="159"/>
      <c r="R115" s="159"/>
      <c r="S115" s="159"/>
      <c r="T115" s="160"/>
      <c r="U115" s="15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 t="s">
        <v>101</v>
      </c>
      <c r="AF115" s="149">
        <v>0</v>
      </c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</row>
    <row r="116" spans="1:60" ht="12.75" outlineLevel="1">
      <c r="A116" s="150"/>
      <c r="B116" s="156"/>
      <c r="C116" s="191" t="s">
        <v>53</v>
      </c>
      <c r="D116" s="161"/>
      <c r="E116" s="166">
        <v>4</v>
      </c>
      <c r="F116" s="169"/>
      <c r="G116" s="169"/>
      <c r="H116" s="169"/>
      <c r="I116" s="169"/>
      <c r="J116" s="169"/>
      <c r="K116" s="169"/>
      <c r="L116" s="169"/>
      <c r="M116" s="169"/>
      <c r="N116" s="159"/>
      <c r="O116" s="159"/>
      <c r="P116" s="159"/>
      <c r="Q116" s="159"/>
      <c r="R116" s="159"/>
      <c r="S116" s="159"/>
      <c r="T116" s="160"/>
      <c r="U116" s="15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 t="s">
        <v>101</v>
      </c>
      <c r="AF116" s="149">
        <v>0</v>
      </c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  <row r="117" spans="1:60" ht="22.5" outlineLevel="1">
      <c r="A117" s="150">
        <v>34</v>
      </c>
      <c r="B117" s="156" t="s">
        <v>208</v>
      </c>
      <c r="C117" s="190" t="s">
        <v>209</v>
      </c>
      <c r="D117" s="158" t="s">
        <v>98</v>
      </c>
      <c r="E117" s="165">
        <v>3</v>
      </c>
      <c r="F117" s="168"/>
      <c r="G117" s="169">
        <f>ROUND(E117*F117,2)</f>
        <v>0</v>
      </c>
      <c r="H117" s="168"/>
      <c r="I117" s="169">
        <f>ROUND(E117*H117,2)</f>
        <v>0</v>
      </c>
      <c r="J117" s="168"/>
      <c r="K117" s="169">
        <f>ROUND(E117*J117,2)</f>
        <v>0</v>
      </c>
      <c r="L117" s="169">
        <v>21</v>
      </c>
      <c r="M117" s="169">
        <f>G117*(1+L117/100)</f>
        <v>0</v>
      </c>
      <c r="N117" s="159">
        <v>0</v>
      </c>
      <c r="O117" s="159">
        <f>ROUND(E117*N117,5)</f>
        <v>0</v>
      </c>
      <c r="P117" s="159">
        <v>0</v>
      </c>
      <c r="Q117" s="159">
        <f>ROUND(E117*P117,5)</f>
        <v>0</v>
      </c>
      <c r="R117" s="159"/>
      <c r="S117" s="159"/>
      <c r="T117" s="160">
        <v>1.61</v>
      </c>
      <c r="U117" s="159">
        <f>ROUND(E117*T117,2)</f>
        <v>4.83</v>
      </c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 t="s">
        <v>99</v>
      </c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</row>
    <row r="118" spans="1:60" ht="12.75" outlineLevel="1">
      <c r="A118" s="150"/>
      <c r="B118" s="156"/>
      <c r="C118" s="191" t="s">
        <v>204</v>
      </c>
      <c r="D118" s="161"/>
      <c r="E118" s="166"/>
      <c r="F118" s="169"/>
      <c r="G118" s="169"/>
      <c r="H118" s="169"/>
      <c r="I118" s="169"/>
      <c r="J118" s="169"/>
      <c r="K118" s="169"/>
      <c r="L118" s="169"/>
      <c r="M118" s="169"/>
      <c r="N118" s="159"/>
      <c r="O118" s="159"/>
      <c r="P118" s="159"/>
      <c r="Q118" s="159"/>
      <c r="R118" s="159"/>
      <c r="S118" s="159"/>
      <c r="T118" s="160"/>
      <c r="U118" s="15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 t="s">
        <v>101</v>
      </c>
      <c r="AF118" s="149">
        <v>0</v>
      </c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49"/>
      <c r="BC118" s="149"/>
      <c r="BD118" s="149"/>
      <c r="BE118" s="149"/>
      <c r="BF118" s="149"/>
      <c r="BG118" s="149"/>
      <c r="BH118" s="149"/>
    </row>
    <row r="119" spans="1:60" ht="12.75" outlineLevel="1">
      <c r="A119" s="150"/>
      <c r="B119" s="156"/>
      <c r="C119" s="191" t="s">
        <v>102</v>
      </c>
      <c r="D119" s="161"/>
      <c r="E119" s="166">
        <v>3</v>
      </c>
      <c r="F119" s="169"/>
      <c r="G119" s="169"/>
      <c r="H119" s="169"/>
      <c r="I119" s="169"/>
      <c r="J119" s="169"/>
      <c r="K119" s="169"/>
      <c r="L119" s="169"/>
      <c r="M119" s="169"/>
      <c r="N119" s="159"/>
      <c r="O119" s="159"/>
      <c r="P119" s="159"/>
      <c r="Q119" s="159"/>
      <c r="R119" s="159"/>
      <c r="S119" s="159"/>
      <c r="T119" s="160"/>
      <c r="U119" s="15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 t="s">
        <v>101</v>
      </c>
      <c r="AF119" s="149">
        <v>0</v>
      </c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49"/>
      <c r="BB119" s="149"/>
      <c r="BC119" s="149"/>
      <c r="BD119" s="149"/>
      <c r="BE119" s="149"/>
      <c r="BF119" s="149"/>
      <c r="BG119" s="149"/>
      <c r="BH119" s="149"/>
    </row>
    <row r="120" spans="1:60" ht="12.75" outlineLevel="1">
      <c r="A120" s="150">
        <v>35</v>
      </c>
      <c r="B120" s="156" t="s">
        <v>210</v>
      </c>
      <c r="C120" s="190" t="s">
        <v>211</v>
      </c>
      <c r="D120" s="158" t="s">
        <v>98</v>
      </c>
      <c r="E120" s="165">
        <v>3</v>
      </c>
      <c r="F120" s="168"/>
      <c r="G120" s="169">
        <f>ROUND(E120*F120,2)</f>
        <v>0</v>
      </c>
      <c r="H120" s="168"/>
      <c r="I120" s="169">
        <f>ROUND(E120*H120,2)</f>
        <v>0</v>
      </c>
      <c r="J120" s="168"/>
      <c r="K120" s="169">
        <f>ROUND(E120*J120,2)</f>
        <v>0</v>
      </c>
      <c r="L120" s="169">
        <v>21</v>
      </c>
      <c r="M120" s="169">
        <f>G120*(1+L120/100)</f>
        <v>0</v>
      </c>
      <c r="N120" s="159">
        <v>0.0132</v>
      </c>
      <c r="O120" s="159">
        <f>ROUND(E120*N120,5)</f>
        <v>0.0396</v>
      </c>
      <c r="P120" s="159">
        <v>0</v>
      </c>
      <c r="Q120" s="159">
        <f>ROUND(E120*P120,5)</f>
        <v>0</v>
      </c>
      <c r="R120" s="159"/>
      <c r="S120" s="159"/>
      <c r="T120" s="160">
        <v>0</v>
      </c>
      <c r="U120" s="159">
        <f>ROUND(E120*T120,2)</f>
        <v>0</v>
      </c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 t="s">
        <v>194</v>
      </c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</row>
    <row r="121" spans="1:60" ht="12.75" outlineLevel="1">
      <c r="A121" s="150"/>
      <c r="B121" s="156"/>
      <c r="C121" s="191" t="s">
        <v>204</v>
      </c>
      <c r="D121" s="161"/>
      <c r="E121" s="166"/>
      <c r="F121" s="169"/>
      <c r="G121" s="169"/>
      <c r="H121" s="169"/>
      <c r="I121" s="169"/>
      <c r="J121" s="169"/>
      <c r="K121" s="169"/>
      <c r="L121" s="169"/>
      <c r="M121" s="169"/>
      <c r="N121" s="159"/>
      <c r="O121" s="159"/>
      <c r="P121" s="159"/>
      <c r="Q121" s="159"/>
      <c r="R121" s="159"/>
      <c r="S121" s="159"/>
      <c r="T121" s="160"/>
      <c r="U121" s="15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 t="s">
        <v>101</v>
      </c>
      <c r="AF121" s="149">
        <v>0</v>
      </c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49"/>
      <c r="BD121" s="149"/>
      <c r="BE121" s="149"/>
      <c r="BF121" s="149"/>
      <c r="BG121" s="149"/>
      <c r="BH121" s="149"/>
    </row>
    <row r="122" spans="1:60" ht="12.75" outlineLevel="1">
      <c r="A122" s="150"/>
      <c r="B122" s="156"/>
      <c r="C122" s="191" t="s">
        <v>102</v>
      </c>
      <c r="D122" s="161"/>
      <c r="E122" s="166">
        <v>3</v>
      </c>
      <c r="F122" s="169"/>
      <c r="G122" s="169"/>
      <c r="H122" s="169"/>
      <c r="I122" s="169"/>
      <c r="J122" s="169"/>
      <c r="K122" s="169"/>
      <c r="L122" s="169"/>
      <c r="M122" s="169"/>
      <c r="N122" s="159"/>
      <c r="O122" s="159"/>
      <c r="P122" s="159"/>
      <c r="Q122" s="159"/>
      <c r="R122" s="159"/>
      <c r="S122" s="159"/>
      <c r="T122" s="160"/>
      <c r="U122" s="15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 t="s">
        <v>101</v>
      </c>
      <c r="AF122" s="149">
        <v>0</v>
      </c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</row>
    <row r="123" spans="1:60" ht="12.75" outlineLevel="1">
      <c r="A123" s="150">
        <v>36</v>
      </c>
      <c r="B123" s="156" t="s">
        <v>208</v>
      </c>
      <c r="C123" s="190" t="s">
        <v>212</v>
      </c>
      <c r="D123" s="158" t="s">
        <v>98</v>
      </c>
      <c r="E123" s="165">
        <v>6</v>
      </c>
      <c r="F123" s="168"/>
      <c r="G123" s="169">
        <f>ROUND(E123*F123,2)</f>
        <v>0</v>
      </c>
      <c r="H123" s="168"/>
      <c r="I123" s="169">
        <f>ROUND(E123*H123,2)</f>
        <v>0</v>
      </c>
      <c r="J123" s="168"/>
      <c r="K123" s="169">
        <f>ROUND(E123*J123,2)</f>
        <v>0</v>
      </c>
      <c r="L123" s="169">
        <v>21</v>
      </c>
      <c r="M123" s="169">
        <f>G123*(1+L123/100)</f>
        <v>0</v>
      </c>
      <c r="N123" s="159">
        <v>0</v>
      </c>
      <c r="O123" s="159">
        <f>ROUND(E123*N123,5)</f>
        <v>0</v>
      </c>
      <c r="P123" s="159">
        <v>0</v>
      </c>
      <c r="Q123" s="159">
        <f>ROUND(E123*P123,5)</f>
        <v>0</v>
      </c>
      <c r="R123" s="159"/>
      <c r="S123" s="159"/>
      <c r="T123" s="160">
        <v>1.61</v>
      </c>
      <c r="U123" s="159">
        <f>ROUND(E123*T123,2)</f>
        <v>9.66</v>
      </c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 t="s">
        <v>99</v>
      </c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49"/>
      <c r="BH123" s="149"/>
    </row>
    <row r="124" spans="1:60" ht="12.75" outlineLevel="1">
      <c r="A124" s="150"/>
      <c r="B124" s="156"/>
      <c r="C124" s="191" t="s">
        <v>204</v>
      </c>
      <c r="D124" s="161"/>
      <c r="E124" s="166"/>
      <c r="F124" s="169"/>
      <c r="G124" s="169"/>
      <c r="H124" s="169"/>
      <c r="I124" s="169"/>
      <c r="J124" s="169"/>
      <c r="K124" s="169"/>
      <c r="L124" s="169"/>
      <c r="M124" s="169"/>
      <c r="N124" s="159"/>
      <c r="O124" s="159"/>
      <c r="P124" s="159"/>
      <c r="Q124" s="159"/>
      <c r="R124" s="159"/>
      <c r="S124" s="159"/>
      <c r="T124" s="160"/>
      <c r="U124" s="15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 t="s">
        <v>101</v>
      </c>
      <c r="AF124" s="149">
        <v>0</v>
      </c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49"/>
      <c r="BH124" s="149"/>
    </row>
    <row r="125" spans="1:60" ht="12.75" outlineLevel="1">
      <c r="A125" s="150"/>
      <c r="B125" s="156"/>
      <c r="C125" s="191" t="s">
        <v>213</v>
      </c>
      <c r="D125" s="161"/>
      <c r="E125" s="166">
        <v>6</v>
      </c>
      <c r="F125" s="169"/>
      <c r="G125" s="169"/>
      <c r="H125" s="169"/>
      <c r="I125" s="169"/>
      <c r="J125" s="169"/>
      <c r="K125" s="169"/>
      <c r="L125" s="169"/>
      <c r="M125" s="169"/>
      <c r="N125" s="159"/>
      <c r="O125" s="159"/>
      <c r="P125" s="159"/>
      <c r="Q125" s="159"/>
      <c r="R125" s="159"/>
      <c r="S125" s="159"/>
      <c r="T125" s="160"/>
      <c r="U125" s="15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 t="s">
        <v>101</v>
      </c>
      <c r="AF125" s="149">
        <v>0</v>
      </c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49"/>
      <c r="BC125" s="149"/>
      <c r="BD125" s="149"/>
      <c r="BE125" s="149"/>
      <c r="BF125" s="149"/>
      <c r="BG125" s="149"/>
      <c r="BH125" s="149"/>
    </row>
    <row r="126" spans="1:60" ht="12.75" outlineLevel="1">
      <c r="A126" s="150">
        <v>37</v>
      </c>
      <c r="B126" s="156" t="s">
        <v>214</v>
      </c>
      <c r="C126" s="190" t="s">
        <v>215</v>
      </c>
      <c r="D126" s="158" t="s">
        <v>98</v>
      </c>
      <c r="E126" s="165">
        <v>6</v>
      </c>
      <c r="F126" s="168"/>
      <c r="G126" s="169">
        <f>ROUND(E126*F126,2)</f>
        <v>0</v>
      </c>
      <c r="H126" s="168"/>
      <c r="I126" s="169">
        <f>ROUND(E126*H126,2)</f>
        <v>0</v>
      </c>
      <c r="J126" s="168"/>
      <c r="K126" s="169">
        <f>ROUND(E126*J126,2)</f>
        <v>0</v>
      </c>
      <c r="L126" s="169">
        <v>21</v>
      </c>
      <c r="M126" s="169">
        <f>G126*(1+L126/100)</f>
        <v>0</v>
      </c>
      <c r="N126" s="159">
        <v>0.0012</v>
      </c>
      <c r="O126" s="159">
        <f>ROUND(E126*N126,5)</f>
        <v>0.0072</v>
      </c>
      <c r="P126" s="159">
        <v>0</v>
      </c>
      <c r="Q126" s="159">
        <f>ROUND(E126*P126,5)</f>
        <v>0</v>
      </c>
      <c r="R126" s="159"/>
      <c r="S126" s="159"/>
      <c r="T126" s="160">
        <v>0</v>
      </c>
      <c r="U126" s="159">
        <f>ROUND(E126*T126,2)</f>
        <v>0</v>
      </c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 t="s">
        <v>194</v>
      </c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49"/>
      <c r="BD126" s="149"/>
      <c r="BE126" s="149"/>
      <c r="BF126" s="149"/>
      <c r="BG126" s="149"/>
      <c r="BH126" s="149"/>
    </row>
    <row r="127" spans="1:60" ht="12.75" outlineLevel="1">
      <c r="A127" s="150"/>
      <c r="B127" s="156"/>
      <c r="C127" s="191" t="s">
        <v>204</v>
      </c>
      <c r="D127" s="161"/>
      <c r="E127" s="166"/>
      <c r="F127" s="169"/>
      <c r="G127" s="169"/>
      <c r="H127" s="169"/>
      <c r="I127" s="169"/>
      <c r="J127" s="169"/>
      <c r="K127" s="169"/>
      <c r="L127" s="169"/>
      <c r="M127" s="169"/>
      <c r="N127" s="159"/>
      <c r="O127" s="159"/>
      <c r="P127" s="159"/>
      <c r="Q127" s="159"/>
      <c r="R127" s="159"/>
      <c r="S127" s="159"/>
      <c r="T127" s="160"/>
      <c r="U127" s="15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 t="s">
        <v>101</v>
      </c>
      <c r="AF127" s="149">
        <v>0</v>
      </c>
      <c r="AG127" s="149"/>
      <c r="AH127" s="149"/>
      <c r="AI127" s="149"/>
      <c r="AJ127" s="149"/>
      <c r="AK127" s="149"/>
      <c r="AL127" s="149"/>
      <c r="AM127" s="149"/>
      <c r="AN127" s="149"/>
      <c r="AO127" s="149"/>
      <c r="AP127" s="149"/>
      <c r="AQ127" s="149"/>
      <c r="AR127" s="149"/>
      <c r="AS127" s="149"/>
      <c r="AT127" s="149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149"/>
      <c r="BF127" s="149"/>
      <c r="BG127" s="149"/>
      <c r="BH127" s="149"/>
    </row>
    <row r="128" spans="1:60" ht="12.75" outlineLevel="1">
      <c r="A128" s="150"/>
      <c r="B128" s="156"/>
      <c r="C128" s="191" t="s">
        <v>213</v>
      </c>
      <c r="D128" s="161"/>
      <c r="E128" s="166">
        <v>6</v>
      </c>
      <c r="F128" s="169"/>
      <c r="G128" s="169"/>
      <c r="H128" s="169"/>
      <c r="I128" s="169"/>
      <c r="J128" s="169"/>
      <c r="K128" s="169"/>
      <c r="L128" s="169"/>
      <c r="M128" s="169"/>
      <c r="N128" s="159"/>
      <c r="O128" s="159"/>
      <c r="P128" s="159"/>
      <c r="Q128" s="159"/>
      <c r="R128" s="159"/>
      <c r="S128" s="159"/>
      <c r="T128" s="160"/>
      <c r="U128" s="15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 t="s">
        <v>101</v>
      </c>
      <c r="AF128" s="149">
        <v>0</v>
      </c>
      <c r="AG128" s="149"/>
      <c r="AH128" s="149"/>
      <c r="AI128" s="149"/>
      <c r="AJ128" s="149"/>
      <c r="AK128" s="149"/>
      <c r="AL128" s="149"/>
      <c r="AM128" s="149"/>
      <c r="AN128" s="149"/>
      <c r="AO128" s="149"/>
      <c r="AP128" s="149"/>
      <c r="AQ128" s="149"/>
      <c r="AR128" s="149"/>
      <c r="AS128" s="149"/>
      <c r="AT128" s="149"/>
      <c r="AU128" s="149"/>
      <c r="AV128" s="149"/>
      <c r="AW128" s="149"/>
      <c r="AX128" s="149"/>
      <c r="AY128" s="149"/>
      <c r="AZ128" s="149"/>
      <c r="BA128" s="149"/>
      <c r="BB128" s="149"/>
      <c r="BC128" s="149"/>
      <c r="BD128" s="149"/>
      <c r="BE128" s="149"/>
      <c r="BF128" s="149"/>
      <c r="BG128" s="149"/>
      <c r="BH128" s="149"/>
    </row>
    <row r="129" spans="1:60" ht="22.5" outlineLevel="1">
      <c r="A129" s="150">
        <v>38</v>
      </c>
      <c r="B129" s="156" t="s">
        <v>216</v>
      </c>
      <c r="C129" s="190" t="s">
        <v>217</v>
      </c>
      <c r="D129" s="158" t="s">
        <v>98</v>
      </c>
      <c r="E129" s="165">
        <v>6</v>
      </c>
      <c r="F129" s="168"/>
      <c r="G129" s="169">
        <f>ROUND(E129*F129,2)</f>
        <v>0</v>
      </c>
      <c r="H129" s="168"/>
      <c r="I129" s="169">
        <f>ROUND(E129*H129,2)</f>
        <v>0</v>
      </c>
      <c r="J129" s="168"/>
      <c r="K129" s="169">
        <f>ROUND(E129*J129,2)</f>
        <v>0</v>
      </c>
      <c r="L129" s="169">
        <v>21</v>
      </c>
      <c r="M129" s="169">
        <f>G129*(1+L129/100)</f>
        <v>0</v>
      </c>
      <c r="N129" s="159">
        <v>0</v>
      </c>
      <c r="O129" s="159">
        <f>ROUND(E129*N129,5)</f>
        <v>0</v>
      </c>
      <c r="P129" s="159">
        <v>0</v>
      </c>
      <c r="Q129" s="159">
        <f>ROUND(E129*P129,5)</f>
        <v>0</v>
      </c>
      <c r="R129" s="159"/>
      <c r="S129" s="159"/>
      <c r="T129" s="160">
        <v>0.45</v>
      </c>
      <c r="U129" s="159">
        <f>ROUND(E129*T129,2)</f>
        <v>2.7</v>
      </c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 t="s">
        <v>99</v>
      </c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149"/>
      <c r="BF129" s="149"/>
      <c r="BG129" s="149"/>
      <c r="BH129" s="149"/>
    </row>
    <row r="130" spans="1:60" ht="12.75" outlineLevel="1">
      <c r="A130" s="150"/>
      <c r="B130" s="156"/>
      <c r="C130" s="191" t="s">
        <v>204</v>
      </c>
      <c r="D130" s="161"/>
      <c r="E130" s="166"/>
      <c r="F130" s="169"/>
      <c r="G130" s="169"/>
      <c r="H130" s="169"/>
      <c r="I130" s="169"/>
      <c r="J130" s="169"/>
      <c r="K130" s="169"/>
      <c r="L130" s="169"/>
      <c r="M130" s="169"/>
      <c r="N130" s="159"/>
      <c r="O130" s="159"/>
      <c r="P130" s="159"/>
      <c r="Q130" s="159"/>
      <c r="R130" s="159"/>
      <c r="S130" s="159"/>
      <c r="T130" s="160"/>
      <c r="U130" s="15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 t="s">
        <v>101</v>
      </c>
      <c r="AF130" s="149">
        <v>0</v>
      </c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49"/>
      <c r="BC130" s="149"/>
      <c r="BD130" s="149"/>
      <c r="BE130" s="149"/>
      <c r="BF130" s="149"/>
      <c r="BG130" s="149"/>
      <c r="BH130" s="149"/>
    </row>
    <row r="131" spans="1:60" ht="12.75" outlineLevel="1">
      <c r="A131" s="150"/>
      <c r="B131" s="156"/>
      <c r="C131" s="191" t="s">
        <v>213</v>
      </c>
      <c r="D131" s="161"/>
      <c r="E131" s="166">
        <v>6</v>
      </c>
      <c r="F131" s="169"/>
      <c r="G131" s="169"/>
      <c r="H131" s="169"/>
      <c r="I131" s="169"/>
      <c r="J131" s="169"/>
      <c r="K131" s="169"/>
      <c r="L131" s="169"/>
      <c r="M131" s="169"/>
      <c r="N131" s="159"/>
      <c r="O131" s="159"/>
      <c r="P131" s="159"/>
      <c r="Q131" s="159"/>
      <c r="R131" s="159"/>
      <c r="S131" s="159"/>
      <c r="T131" s="160"/>
      <c r="U131" s="15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 t="s">
        <v>101</v>
      </c>
      <c r="AF131" s="149">
        <v>0</v>
      </c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</row>
    <row r="132" spans="1:60" ht="12.75" outlineLevel="1">
      <c r="A132" s="150">
        <v>39</v>
      </c>
      <c r="B132" s="156" t="s">
        <v>218</v>
      </c>
      <c r="C132" s="190" t="s">
        <v>219</v>
      </c>
      <c r="D132" s="158" t="s">
        <v>98</v>
      </c>
      <c r="E132" s="165">
        <v>6</v>
      </c>
      <c r="F132" s="168"/>
      <c r="G132" s="169">
        <f>ROUND(E132*F132,2)</f>
        <v>0</v>
      </c>
      <c r="H132" s="168"/>
      <c r="I132" s="169">
        <f>ROUND(E132*H132,2)</f>
        <v>0</v>
      </c>
      <c r="J132" s="168"/>
      <c r="K132" s="169">
        <f>ROUND(E132*J132,2)</f>
        <v>0</v>
      </c>
      <c r="L132" s="169">
        <v>21</v>
      </c>
      <c r="M132" s="169">
        <f>G132*(1+L132/100)</f>
        <v>0</v>
      </c>
      <c r="N132" s="159">
        <v>0.00165</v>
      </c>
      <c r="O132" s="159">
        <f>ROUND(E132*N132,5)</f>
        <v>0.0099</v>
      </c>
      <c r="P132" s="159">
        <v>0</v>
      </c>
      <c r="Q132" s="159">
        <f>ROUND(E132*P132,5)</f>
        <v>0</v>
      </c>
      <c r="R132" s="159"/>
      <c r="S132" s="159"/>
      <c r="T132" s="160">
        <v>0</v>
      </c>
      <c r="U132" s="159">
        <f>ROUND(E132*T132,2)</f>
        <v>0</v>
      </c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 t="s">
        <v>194</v>
      </c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</row>
    <row r="133" spans="1:60" ht="12.75" outlineLevel="1">
      <c r="A133" s="150"/>
      <c r="B133" s="156"/>
      <c r="C133" s="191" t="s">
        <v>204</v>
      </c>
      <c r="D133" s="161"/>
      <c r="E133" s="166"/>
      <c r="F133" s="169"/>
      <c r="G133" s="169"/>
      <c r="H133" s="169"/>
      <c r="I133" s="169"/>
      <c r="J133" s="169"/>
      <c r="K133" s="169"/>
      <c r="L133" s="169"/>
      <c r="M133" s="169"/>
      <c r="N133" s="159"/>
      <c r="O133" s="159"/>
      <c r="P133" s="159"/>
      <c r="Q133" s="159"/>
      <c r="R133" s="159"/>
      <c r="S133" s="159"/>
      <c r="T133" s="160"/>
      <c r="U133" s="15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 t="s">
        <v>101</v>
      </c>
      <c r="AF133" s="149">
        <v>0</v>
      </c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49"/>
      <c r="AT133" s="149"/>
      <c r="AU133" s="149"/>
      <c r="AV133" s="149"/>
      <c r="AW133" s="149"/>
      <c r="AX133" s="149"/>
      <c r="AY133" s="149"/>
      <c r="AZ133" s="149"/>
      <c r="BA133" s="149"/>
      <c r="BB133" s="149"/>
      <c r="BC133" s="149"/>
      <c r="BD133" s="149"/>
      <c r="BE133" s="149"/>
      <c r="BF133" s="149"/>
      <c r="BG133" s="149"/>
      <c r="BH133" s="149"/>
    </row>
    <row r="134" spans="1:60" ht="12.75" outlineLevel="1">
      <c r="A134" s="150"/>
      <c r="B134" s="156"/>
      <c r="C134" s="191" t="s">
        <v>213</v>
      </c>
      <c r="D134" s="161"/>
      <c r="E134" s="166">
        <v>6</v>
      </c>
      <c r="F134" s="169"/>
      <c r="G134" s="169"/>
      <c r="H134" s="169"/>
      <c r="I134" s="169"/>
      <c r="J134" s="169"/>
      <c r="K134" s="169"/>
      <c r="L134" s="169"/>
      <c r="M134" s="169"/>
      <c r="N134" s="159"/>
      <c r="O134" s="159"/>
      <c r="P134" s="159"/>
      <c r="Q134" s="159"/>
      <c r="R134" s="159"/>
      <c r="S134" s="159"/>
      <c r="T134" s="160"/>
      <c r="U134" s="15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 t="s">
        <v>101</v>
      </c>
      <c r="AF134" s="149">
        <v>0</v>
      </c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49"/>
      <c r="AT134" s="149"/>
      <c r="AU134" s="149"/>
      <c r="AV134" s="149"/>
      <c r="AW134" s="149"/>
      <c r="AX134" s="149"/>
      <c r="AY134" s="149"/>
      <c r="AZ134" s="149"/>
      <c r="BA134" s="149"/>
      <c r="BB134" s="149"/>
      <c r="BC134" s="149"/>
      <c r="BD134" s="149"/>
      <c r="BE134" s="149"/>
      <c r="BF134" s="149"/>
      <c r="BG134" s="149"/>
      <c r="BH134" s="149"/>
    </row>
    <row r="135" spans="1:60" ht="22.5" outlineLevel="1">
      <c r="A135" s="150">
        <v>40</v>
      </c>
      <c r="B135" s="156" t="s">
        <v>216</v>
      </c>
      <c r="C135" s="190" t="s">
        <v>220</v>
      </c>
      <c r="D135" s="158" t="s">
        <v>98</v>
      </c>
      <c r="E135" s="165">
        <v>9</v>
      </c>
      <c r="F135" s="168"/>
      <c r="G135" s="169">
        <f>ROUND(E135*F135,2)</f>
        <v>0</v>
      </c>
      <c r="H135" s="168"/>
      <c r="I135" s="169">
        <f>ROUND(E135*H135,2)</f>
        <v>0</v>
      </c>
      <c r="J135" s="168"/>
      <c r="K135" s="169">
        <f>ROUND(E135*J135,2)</f>
        <v>0</v>
      </c>
      <c r="L135" s="169">
        <v>21</v>
      </c>
      <c r="M135" s="169">
        <f>G135*(1+L135/100)</f>
        <v>0</v>
      </c>
      <c r="N135" s="159">
        <v>0</v>
      </c>
      <c r="O135" s="159">
        <f>ROUND(E135*N135,5)</f>
        <v>0</v>
      </c>
      <c r="P135" s="159">
        <v>0</v>
      </c>
      <c r="Q135" s="159">
        <f>ROUND(E135*P135,5)</f>
        <v>0</v>
      </c>
      <c r="R135" s="159"/>
      <c r="S135" s="159"/>
      <c r="T135" s="160">
        <v>0.45</v>
      </c>
      <c r="U135" s="159">
        <f>ROUND(E135*T135,2)</f>
        <v>4.05</v>
      </c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 t="s">
        <v>99</v>
      </c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</row>
    <row r="136" spans="1:60" ht="12.75" outlineLevel="1">
      <c r="A136" s="150"/>
      <c r="B136" s="156"/>
      <c r="C136" s="191" t="s">
        <v>204</v>
      </c>
      <c r="D136" s="161"/>
      <c r="E136" s="166"/>
      <c r="F136" s="169"/>
      <c r="G136" s="169"/>
      <c r="H136" s="169"/>
      <c r="I136" s="169"/>
      <c r="J136" s="169"/>
      <c r="K136" s="169"/>
      <c r="L136" s="169"/>
      <c r="M136" s="169"/>
      <c r="N136" s="159"/>
      <c r="O136" s="159"/>
      <c r="P136" s="159"/>
      <c r="Q136" s="159"/>
      <c r="R136" s="159"/>
      <c r="S136" s="159"/>
      <c r="T136" s="160"/>
      <c r="U136" s="15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 t="s">
        <v>101</v>
      </c>
      <c r="AF136" s="149">
        <v>0</v>
      </c>
      <c r="AG136" s="149"/>
      <c r="AH136" s="149"/>
      <c r="AI136" s="149"/>
      <c r="AJ136" s="149"/>
      <c r="AK136" s="149"/>
      <c r="AL136" s="149"/>
      <c r="AM136" s="149"/>
      <c r="AN136" s="149"/>
      <c r="AO136" s="149"/>
      <c r="AP136" s="149"/>
      <c r="AQ136" s="149"/>
      <c r="AR136" s="149"/>
      <c r="AS136" s="149"/>
      <c r="AT136" s="149"/>
      <c r="AU136" s="149"/>
      <c r="AV136" s="149"/>
      <c r="AW136" s="149"/>
      <c r="AX136" s="149"/>
      <c r="AY136" s="149"/>
      <c r="AZ136" s="149"/>
      <c r="BA136" s="149"/>
      <c r="BB136" s="149"/>
      <c r="BC136" s="149"/>
      <c r="BD136" s="149"/>
      <c r="BE136" s="149"/>
      <c r="BF136" s="149"/>
      <c r="BG136" s="149"/>
      <c r="BH136" s="149"/>
    </row>
    <row r="137" spans="1:60" ht="12.75" outlineLevel="1">
      <c r="A137" s="150"/>
      <c r="B137" s="156"/>
      <c r="C137" s="191" t="s">
        <v>221</v>
      </c>
      <c r="D137" s="161"/>
      <c r="E137" s="166">
        <v>9</v>
      </c>
      <c r="F137" s="169"/>
      <c r="G137" s="169"/>
      <c r="H137" s="169"/>
      <c r="I137" s="169"/>
      <c r="J137" s="169"/>
      <c r="K137" s="169"/>
      <c r="L137" s="169"/>
      <c r="M137" s="169"/>
      <c r="N137" s="159"/>
      <c r="O137" s="159"/>
      <c r="P137" s="159"/>
      <c r="Q137" s="159"/>
      <c r="R137" s="159"/>
      <c r="S137" s="159"/>
      <c r="T137" s="160"/>
      <c r="U137" s="15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 t="s">
        <v>101</v>
      </c>
      <c r="AF137" s="149">
        <v>0</v>
      </c>
      <c r="AG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</row>
    <row r="138" spans="1:60" ht="12.75" outlineLevel="1">
      <c r="A138" s="150">
        <v>41</v>
      </c>
      <c r="B138" s="156" t="s">
        <v>222</v>
      </c>
      <c r="C138" s="190" t="s">
        <v>223</v>
      </c>
      <c r="D138" s="158" t="s">
        <v>98</v>
      </c>
      <c r="E138" s="165">
        <v>9</v>
      </c>
      <c r="F138" s="168"/>
      <c r="G138" s="169">
        <f>ROUND(E138*F138,2)</f>
        <v>0</v>
      </c>
      <c r="H138" s="168"/>
      <c r="I138" s="169">
        <f>ROUND(E138*H138,2)</f>
        <v>0</v>
      </c>
      <c r="J138" s="168"/>
      <c r="K138" s="169">
        <f>ROUND(E138*J138,2)</f>
        <v>0</v>
      </c>
      <c r="L138" s="169">
        <v>21</v>
      </c>
      <c r="M138" s="169">
        <f>G138*(1+L138/100)</f>
        <v>0</v>
      </c>
      <c r="N138" s="159">
        <v>0.00181</v>
      </c>
      <c r="O138" s="159">
        <f>ROUND(E138*N138,5)</f>
        <v>0.01629</v>
      </c>
      <c r="P138" s="159">
        <v>0</v>
      </c>
      <c r="Q138" s="159">
        <f>ROUND(E138*P138,5)</f>
        <v>0</v>
      </c>
      <c r="R138" s="159"/>
      <c r="S138" s="159"/>
      <c r="T138" s="160">
        <v>0</v>
      </c>
      <c r="U138" s="159">
        <f>ROUND(E138*T138,2)</f>
        <v>0</v>
      </c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 t="s">
        <v>194</v>
      </c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</row>
    <row r="139" spans="1:60" ht="12.75" outlineLevel="1">
      <c r="A139" s="150"/>
      <c r="B139" s="156"/>
      <c r="C139" s="191" t="s">
        <v>204</v>
      </c>
      <c r="D139" s="161"/>
      <c r="E139" s="166"/>
      <c r="F139" s="169"/>
      <c r="G139" s="169"/>
      <c r="H139" s="169"/>
      <c r="I139" s="169"/>
      <c r="J139" s="169"/>
      <c r="K139" s="169"/>
      <c r="L139" s="169"/>
      <c r="M139" s="169"/>
      <c r="N139" s="159"/>
      <c r="O139" s="159"/>
      <c r="P139" s="159"/>
      <c r="Q139" s="159"/>
      <c r="R139" s="159"/>
      <c r="S139" s="159"/>
      <c r="T139" s="160"/>
      <c r="U139" s="15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 t="s">
        <v>101</v>
      </c>
      <c r="AF139" s="149">
        <v>0</v>
      </c>
      <c r="AG139" s="149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</row>
    <row r="140" spans="1:60" ht="12.75" outlineLevel="1">
      <c r="A140" s="150"/>
      <c r="B140" s="156"/>
      <c r="C140" s="191" t="s">
        <v>221</v>
      </c>
      <c r="D140" s="161"/>
      <c r="E140" s="166">
        <v>9</v>
      </c>
      <c r="F140" s="169"/>
      <c r="G140" s="169"/>
      <c r="H140" s="169"/>
      <c r="I140" s="169"/>
      <c r="J140" s="169"/>
      <c r="K140" s="169"/>
      <c r="L140" s="169"/>
      <c r="M140" s="169"/>
      <c r="N140" s="159"/>
      <c r="O140" s="159"/>
      <c r="P140" s="159"/>
      <c r="Q140" s="159"/>
      <c r="R140" s="159"/>
      <c r="S140" s="159"/>
      <c r="T140" s="160"/>
      <c r="U140" s="15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 t="s">
        <v>101</v>
      </c>
      <c r="AF140" s="149">
        <v>0</v>
      </c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49"/>
      <c r="BD140" s="149"/>
      <c r="BE140" s="149"/>
      <c r="BF140" s="149"/>
      <c r="BG140" s="149"/>
      <c r="BH140" s="149"/>
    </row>
    <row r="141" spans="1:60" ht="22.5" outlineLevel="1">
      <c r="A141" s="150">
        <v>42</v>
      </c>
      <c r="B141" s="156" t="s">
        <v>216</v>
      </c>
      <c r="C141" s="190" t="s">
        <v>224</v>
      </c>
      <c r="D141" s="158" t="s">
        <v>98</v>
      </c>
      <c r="E141" s="165">
        <v>1</v>
      </c>
      <c r="F141" s="168"/>
      <c r="G141" s="169">
        <f>ROUND(E141*F141,2)</f>
        <v>0</v>
      </c>
      <c r="H141" s="168"/>
      <c r="I141" s="169">
        <f>ROUND(E141*H141,2)</f>
        <v>0</v>
      </c>
      <c r="J141" s="168"/>
      <c r="K141" s="169">
        <f>ROUND(E141*J141,2)</f>
        <v>0</v>
      </c>
      <c r="L141" s="169">
        <v>21</v>
      </c>
      <c r="M141" s="169">
        <f>G141*(1+L141/100)</f>
        <v>0</v>
      </c>
      <c r="N141" s="159">
        <v>0</v>
      </c>
      <c r="O141" s="159">
        <f>ROUND(E141*N141,5)</f>
        <v>0</v>
      </c>
      <c r="P141" s="159">
        <v>0</v>
      </c>
      <c r="Q141" s="159">
        <f>ROUND(E141*P141,5)</f>
        <v>0</v>
      </c>
      <c r="R141" s="159"/>
      <c r="S141" s="159"/>
      <c r="T141" s="160">
        <v>0.45</v>
      </c>
      <c r="U141" s="159">
        <f>ROUND(E141*T141,2)</f>
        <v>0.45</v>
      </c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 t="s">
        <v>99</v>
      </c>
      <c r="AF141" s="149"/>
      <c r="AG141" s="149"/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49"/>
      <c r="BG141" s="149"/>
      <c r="BH141" s="149"/>
    </row>
    <row r="142" spans="1:60" ht="12.75" outlineLevel="1">
      <c r="A142" s="150"/>
      <c r="B142" s="156"/>
      <c r="C142" s="191" t="s">
        <v>204</v>
      </c>
      <c r="D142" s="161"/>
      <c r="E142" s="166"/>
      <c r="F142" s="169"/>
      <c r="G142" s="169"/>
      <c r="H142" s="169"/>
      <c r="I142" s="169"/>
      <c r="J142" s="169"/>
      <c r="K142" s="169"/>
      <c r="L142" s="169"/>
      <c r="M142" s="169"/>
      <c r="N142" s="159"/>
      <c r="O142" s="159"/>
      <c r="P142" s="159"/>
      <c r="Q142" s="159"/>
      <c r="R142" s="159"/>
      <c r="S142" s="159"/>
      <c r="T142" s="160"/>
      <c r="U142" s="15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 t="s">
        <v>101</v>
      </c>
      <c r="AF142" s="149">
        <v>0</v>
      </c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49"/>
      <c r="AT142" s="149"/>
      <c r="AU142" s="149"/>
      <c r="AV142" s="149"/>
      <c r="AW142" s="149"/>
      <c r="AX142" s="149"/>
      <c r="AY142" s="149"/>
      <c r="AZ142" s="149"/>
      <c r="BA142" s="149"/>
      <c r="BB142" s="149"/>
      <c r="BC142" s="149"/>
      <c r="BD142" s="149"/>
      <c r="BE142" s="149"/>
      <c r="BF142" s="149"/>
      <c r="BG142" s="149"/>
      <c r="BH142" s="149"/>
    </row>
    <row r="143" spans="1:60" ht="12.75" outlineLevel="1">
      <c r="A143" s="150"/>
      <c r="B143" s="156"/>
      <c r="C143" s="191" t="s">
        <v>51</v>
      </c>
      <c r="D143" s="161"/>
      <c r="E143" s="166">
        <v>1</v>
      </c>
      <c r="F143" s="169"/>
      <c r="G143" s="169"/>
      <c r="H143" s="169"/>
      <c r="I143" s="169"/>
      <c r="J143" s="169"/>
      <c r="K143" s="169"/>
      <c r="L143" s="169"/>
      <c r="M143" s="169"/>
      <c r="N143" s="159"/>
      <c r="O143" s="159"/>
      <c r="P143" s="159"/>
      <c r="Q143" s="159"/>
      <c r="R143" s="159"/>
      <c r="S143" s="159"/>
      <c r="T143" s="160"/>
      <c r="U143" s="15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 t="s">
        <v>101</v>
      </c>
      <c r="AF143" s="149">
        <v>0</v>
      </c>
      <c r="AG143" s="149"/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</row>
    <row r="144" spans="1:60" ht="12.75" outlineLevel="1">
      <c r="A144" s="150">
        <v>43</v>
      </c>
      <c r="B144" s="156" t="s">
        <v>225</v>
      </c>
      <c r="C144" s="190" t="s">
        <v>226</v>
      </c>
      <c r="D144" s="158" t="s">
        <v>98</v>
      </c>
      <c r="E144" s="165">
        <v>1</v>
      </c>
      <c r="F144" s="168"/>
      <c r="G144" s="169">
        <f>ROUND(E144*F144,2)</f>
        <v>0</v>
      </c>
      <c r="H144" s="168"/>
      <c r="I144" s="169">
        <f>ROUND(E144*H144,2)</f>
        <v>0</v>
      </c>
      <c r="J144" s="168"/>
      <c r="K144" s="169">
        <f>ROUND(E144*J144,2)</f>
        <v>0</v>
      </c>
      <c r="L144" s="169">
        <v>21</v>
      </c>
      <c r="M144" s="169">
        <f>G144*(1+L144/100)</f>
        <v>0</v>
      </c>
      <c r="N144" s="159">
        <v>0.0018</v>
      </c>
      <c r="O144" s="159">
        <f>ROUND(E144*N144,5)</f>
        <v>0.0018</v>
      </c>
      <c r="P144" s="159">
        <v>0</v>
      </c>
      <c r="Q144" s="159">
        <f>ROUND(E144*P144,5)</f>
        <v>0</v>
      </c>
      <c r="R144" s="159"/>
      <c r="S144" s="159"/>
      <c r="T144" s="160">
        <v>0</v>
      </c>
      <c r="U144" s="159">
        <f>ROUND(E144*T144,2)</f>
        <v>0</v>
      </c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 t="s">
        <v>194</v>
      </c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49"/>
      <c r="AT144" s="149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49"/>
      <c r="BH144" s="149"/>
    </row>
    <row r="145" spans="1:60" ht="12.75" outlineLevel="1">
      <c r="A145" s="150"/>
      <c r="B145" s="156"/>
      <c r="C145" s="191" t="s">
        <v>204</v>
      </c>
      <c r="D145" s="161"/>
      <c r="E145" s="166"/>
      <c r="F145" s="203"/>
      <c r="G145" s="169"/>
      <c r="H145" s="169"/>
      <c r="I145" s="169"/>
      <c r="J145" s="169"/>
      <c r="K145" s="169"/>
      <c r="L145" s="169"/>
      <c r="M145" s="169"/>
      <c r="N145" s="159"/>
      <c r="O145" s="159"/>
      <c r="P145" s="159"/>
      <c r="Q145" s="159"/>
      <c r="R145" s="159"/>
      <c r="S145" s="159"/>
      <c r="T145" s="160"/>
      <c r="U145" s="15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 t="s">
        <v>101</v>
      </c>
      <c r="AF145" s="149">
        <v>0</v>
      </c>
      <c r="AG145" s="149"/>
      <c r="AH145" s="149"/>
      <c r="AI145" s="149"/>
      <c r="AJ145" s="149"/>
      <c r="AK145" s="149"/>
      <c r="AL145" s="149"/>
      <c r="AM145" s="149"/>
      <c r="AN145" s="149"/>
      <c r="AO145" s="149"/>
      <c r="AP145" s="149"/>
      <c r="AQ145" s="149"/>
      <c r="AR145" s="149"/>
      <c r="AS145" s="149"/>
      <c r="AT145" s="149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149"/>
      <c r="BF145" s="149"/>
      <c r="BG145" s="149"/>
      <c r="BH145" s="149"/>
    </row>
    <row r="146" spans="1:60" ht="12.75" outlineLevel="1">
      <c r="A146" s="150"/>
      <c r="B146" s="156"/>
      <c r="C146" s="191" t="s">
        <v>51</v>
      </c>
      <c r="D146" s="161"/>
      <c r="E146" s="166">
        <v>1</v>
      </c>
      <c r="F146" s="169"/>
      <c r="G146" s="169"/>
      <c r="H146" s="169"/>
      <c r="I146" s="169"/>
      <c r="J146" s="169"/>
      <c r="K146" s="169"/>
      <c r="L146" s="169"/>
      <c r="M146" s="169"/>
      <c r="N146" s="159"/>
      <c r="O146" s="159"/>
      <c r="P146" s="159"/>
      <c r="Q146" s="159"/>
      <c r="R146" s="159"/>
      <c r="S146" s="159"/>
      <c r="T146" s="160"/>
      <c r="U146" s="15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 t="s">
        <v>101</v>
      </c>
      <c r="AF146" s="149">
        <v>0</v>
      </c>
      <c r="AG146" s="149"/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49"/>
      <c r="AR146" s="149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49"/>
      <c r="BC146" s="149"/>
      <c r="BD146" s="149"/>
      <c r="BE146" s="149"/>
      <c r="BF146" s="149"/>
      <c r="BG146" s="149"/>
      <c r="BH146" s="149"/>
    </row>
    <row r="147" spans="1:60" ht="22.5" outlineLevel="1">
      <c r="A147" s="150">
        <v>44</v>
      </c>
      <c r="B147" s="156" t="s">
        <v>216</v>
      </c>
      <c r="C147" s="190" t="s">
        <v>227</v>
      </c>
      <c r="D147" s="158" t="s">
        <v>98</v>
      </c>
      <c r="E147" s="165">
        <v>2</v>
      </c>
      <c r="F147" s="168"/>
      <c r="G147" s="169">
        <f>ROUND(E147*F147,2)</f>
        <v>0</v>
      </c>
      <c r="H147" s="168"/>
      <c r="I147" s="169">
        <f>ROUND(E147*H147,2)</f>
        <v>0</v>
      </c>
      <c r="J147" s="168"/>
      <c r="K147" s="169">
        <f>ROUND(E147*J147,2)</f>
        <v>0</v>
      </c>
      <c r="L147" s="169">
        <v>21</v>
      </c>
      <c r="M147" s="169">
        <f>G147*(1+L147/100)</f>
        <v>0</v>
      </c>
      <c r="N147" s="159">
        <v>0</v>
      </c>
      <c r="O147" s="159">
        <f>ROUND(E147*N147,5)</f>
        <v>0</v>
      </c>
      <c r="P147" s="159">
        <v>0</v>
      </c>
      <c r="Q147" s="159">
        <f>ROUND(E147*P147,5)</f>
        <v>0</v>
      </c>
      <c r="R147" s="159"/>
      <c r="S147" s="159"/>
      <c r="T147" s="160">
        <v>0.45</v>
      </c>
      <c r="U147" s="159">
        <f>ROUND(E147*T147,2)</f>
        <v>0.9</v>
      </c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 t="s">
        <v>99</v>
      </c>
      <c r="AF147" s="149"/>
      <c r="AG147" s="149"/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49"/>
      <c r="BH147" s="149"/>
    </row>
    <row r="148" spans="1:60" ht="12.75" outlineLevel="1">
      <c r="A148" s="150"/>
      <c r="B148" s="156"/>
      <c r="C148" s="191" t="s">
        <v>204</v>
      </c>
      <c r="D148" s="161"/>
      <c r="E148" s="166"/>
      <c r="F148" s="169"/>
      <c r="G148" s="169"/>
      <c r="H148" s="169"/>
      <c r="I148" s="169"/>
      <c r="J148" s="169"/>
      <c r="K148" s="169"/>
      <c r="L148" s="169"/>
      <c r="M148" s="169"/>
      <c r="N148" s="159"/>
      <c r="O148" s="159"/>
      <c r="P148" s="159"/>
      <c r="Q148" s="159"/>
      <c r="R148" s="159"/>
      <c r="S148" s="159"/>
      <c r="T148" s="160"/>
      <c r="U148" s="15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 t="s">
        <v>101</v>
      </c>
      <c r="AF148" s="149">
        <v>0</v>
      </c>
      <c r="AG148" s="149"/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49"/>
      <c r="AT148" s="149"/>
      <c r="AU148" s="149"/>
      <c r="AV148" s="149"/>
      <c r="AW148" s="149"/>
      <c r="AX148" s="149"/>
      <c r="AY148" s="149"/>
      <c r="AZ148" s="149"/>
      <c r="BA148" s="149"/>
      <c r="BB148" s="149"/>
      <c r="BC148" s="149"/>
      <c r="BD148" s="149"/>
      <c r="BE148" s="149"/>
      <c r="BF148" s="149"/>
      <c r="BG148" s="149"/>
      <c r="BH148" s="149"/>
    </row>
    <row r="149" spans="1:60" ht="12.75" outlineLevel="1">
      <c r="A149" s="150"/>
      <c r="B149" s="156"/>
      <c r="C149" s="191" t="s">
        <v>228</v>
      </c>
      <c r="D149" s="161"/>
      <c r="E149" s="166">
        <v>2</v>
      </c>
      <c r="F149" s="169"/>
      <c r="G149" s="169"/>
      <c r="H149" s="169"/>
      <c r="I149" s="169"/>
      <c r="J149" s="169"/>
      <c r="K149" s="169"/>
      <c r="L149" s="169"/>
      <c r="M149" s="169"/>
      <c r="N149" s="159"/>
      <c r="O149" s="159"/>
      <c r="P149" s="159"/>
      <c r="Q149" s="159"/>
      <c r="R149" s="159"/>
      <c r="S149" s="159"/>
      <c r="T149" s="160"/>
      <c r="U149" s="15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 t="s">
        <v>101</v>
      </c>
      <c r="AF149" s="149">
        <v>0</v>
      </c>
      <c r="AG149" s="149"/>
      <c r="AH149" s="149"/>
      <c r="AI149" s="149"/>
      <c r="AJ149" s="149"/>
      <c r="AK149" s="149"/>
      <c r="AL149" s="149"/>
      <c r="AM149" s="149"/>
      <c r="AN149" s="149"/>
      <c r="AO149" s="149"/>
      <c r="AP149" s="149"/>
      <c r="AQ149" s="149"/>
      <c r="AR149" s="149"/>
      <c r="AS149" s="149"/>
      <c r="AT149" s="149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149"/>
      <c r="BF149" s="149"/>
      <c r="BG149" s="149"/>
      <c r="BH149" s="149"/>
    </row>
    <row r="150" spans="1:60" ht="12.75" outlineLevel="1">
      <c r="A150" s="150">
        <v>45</v>
      </c>
      <c r="B150" s="156" t="s">
        <v>229</v>
      </c>
      <c r="C150" s="190" t="s">
        <v>230</v>
      </c>
      <c r="D150" s="158" t="s">
        <v>98</v>
      </c>
      <c r="E150" s="165">
        <v>2</v>
      </c>
      <c r="F150" s="168"/>
      <c r="G150" s="169">
        <f>ROUND(E150*F150,2)</f>
        <v>0</v>
      </c>
      <c r="H150" s="168"/>
      <c r="I150" s="169">
        <f>ROUND(E150*H150,2)</f>
        <v>0</v>
      </c>
      <c r="J150" s="168"/>
      <c r="K150" s="169">
        <f>ROUND(E150*J150,2)</f>
        <v>0</v>
      </c>
      <c r="L150" s="169">
        <v>21</v>
      </c>
      <c r="M150" s="169">
        <f>G150*(1+L150/100)</f>
        <v>0</v>
      </c>
      <c r="N150" s="159">
        <v>0.00345</v>
      </c>
      <c r="O150" s="159">
        <f>ROUND(E150*N150,5)</f>
        <v>0.0069</v>
      </c>
      <c r="P150" s="159">
        <v>0</v>
      </c>
      <c r="Q150" s="159">
        <f>ROUND(E150*P150,5)</f>
        <v>0</v>
      </c>
      <c r="R150" s="159"/>
      <c r="S150" s="159"/>
      <c r="T150" s="160">
        <v>0</v>
      </c>
      <c r="U150" s="159">
        <f>ROUND(E150*T150,2)</f>
        <v>0</v>
      </c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 t="s">
        <v>194</v>
      </c>
      <c r="AF150" s="149"/>
      <c r="AG150" s="149"/>
      <c r="AH150" s="149"/>
      <c r="AI150" s="149"/>
      <c r="AJ150" s="149"/>
      <c r="AK150" s="149"/>
      <c r="AL150" s="149"/>
      <c r="AM150" s="149"/>
      <c r="AN150" s="149"/>
      <c r="AO150" s="149"/>
      <c r="AP150" s="149"/>
      <c r="AQ150" s="149"/>
      <c r="AR150" s="149"/>
      <c r="AS150" s="149"/>
      <c r="AT150" s="149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49"/>
      <c r="BH150" s="149"/>
    </row>
    <row r="151" spans="1:60" ht="12.75" outlineLevel="1">
      <c r="A151" s="150"/>
      <c r="B151" s="156"/>
      <c r="C151" s="191" t="s">
        <v>204</v>
      </c>
      <c r="D151" s="161"/>
      <c r="E151" s="166"/>
      <c r="F151" s="169"/>
      <c r="G151" s="169"/>
      <c r="H151" s="169"/>
      <c r="I151" s="169"/>
      <c r="J151" s="169"/>
      <c r="K151" s="169"/>
      <c r="L151" s="169"/>
      <c r="M151" s="169"/>
      <c r="N151" s="159"/>
      <c r="O151" s="159"/>
      <c r="P151" s="159"/>
      <c r="Q151" s="159"/>
      <c r="R151" s="159"/>
      <c r="S151" s="159"/>
      <c r="T151" s="160"/>
      <c r="U151" s="15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 t="s">
        <v>101</v>
      </c>
      <c r="AF151" s="149">
        <v>0</v>
      </c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49"/>
      <c r="AT151" s="149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149"/>
      <c r="BF151" s="149"/>
      <c r="BG151" s="149"/>
      <c r="BH151" s="149"/>
    </row>
    <row r="152" spans="1:60" ht="12.75" outlineLevel="1">
      <c r="A152" s="150"/>
      <c r="B152" s="156"/>
      <c r="C152" s="191" t="s">
        <v>228</v>
      </c>
      <c r="D152" s="161"/>
      <c r="E152" s="166">
        <v>2</v>
      </c>
      <c r="F152" s="169"/>
      <c r="G152" s="169"/>
      <c r="H152" s="169"/>
      <c r="I152" s="169"/>
      <c r="J152" s="169"/>
      <c r="K152" s="169"/>
      <c r="L152" s="169"/>
      <c r="M152" s="169"/>
      <c r="N152" s="159"/>
      <c r="O152" s="159"/>
      <c r="P152" s="159"/>
      <c r="Q152" s="159"/>
      <c r="R152" s="159"/>
      <c r="S152" s="159"/>
      <c r="T152" s="160"/>
      <c r="U152" s="15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 t="s">
        <v>101</v>
      </c>
      <c r="AF152" s="149">
        <v>0</v>
      </c>
      <c r="AG152" s="149"/>
      <c r="AH152" s="149"/>
      <c r="AI152" s="149"/>
      <c r="AJ152" s="149"/>
      <c r="AK152" s="149"/>
      <c r="AL152" s="149"/>
      <c r="AM152" s="149"/>
      <c r="AN152" s="149"/>
      <c r="AO152" s="149"/>
      <c r="AP152" s="149"/>
      <c r="AQ152" s="149"/>
      <c r="AR152" s="149"/>
      <c r="AS152" s="149"/>
      <c r="AT152" s="149"/>
      <c r="AU152" s="149"/>
      <c r="AV152" s="149"/>
      <c r="AW152" s="149"/>
      <c r="AX152" s="149"/>
      <c r="AY152" s="149"/>
      <c r="AZ152" s="149"/>
      <c r="BA152" s="149"/>
      <c r="BB152" s="149"/>
      <c r="BC152" s="149"/>
      <c r="BD152" s="149"/>
      <c r="BE152" s="149"/>
      <c r="BF152" s="149"/>
      <c r="BG152" s="149"/>
      <c r="BH152" s="149"/>
    </row>
    <row r="153" spans="1:60" ht="22.5" outlineLevel="1">
      <c r="A153" s="150">
        <v>46</v>
      </c>
      <c r="B153" s="156" t="s">
        <v>216</v>
      </c>
      <c r="C153" s="190" t="s">
        <v>231</v>
      </c>
      <c r="D153" s="158" t="s">
        <v>98</v>
      </c>
      <c r="E153" s="165">
        <v>2</v>
      </c>
      <c r="F153" s="168"/>
      <c r="G153" s="169">
        <f>ROUND(E153*F153,2)</f>
        <v>0</v>
      </c>
      <c r="H153" s="168"/>
      <c r="I153" s="169">
        <f>ROUND(E153*H153,2)</f>
        <v>0</v>
      </c>
      <c r="J153" s="168"/>
      <c r="K153" s="169">
        <f>ROUND(E153*J153,2)</f>
        <v>0</v>
      </c>
      <c r="L153" s="169">
        <v>21</v>
      </c>
      <c r="M153" s="169">
        <f>G153*(1+L153/100)</f>
        <v>0</v>
      </c>
      <c r="N153" s="159">
        <v>0</v>
      </c>
      <c r="O153" s="159">
        <f>ROUND(E153*N153,5)</f>
        <v>0</v>
      </c>
      <c r="P153" s="159">
        <v>0</v>
      </c>
      <c r="Q153" s="159">
        <f>ROUND(E153*P153,5)</f>
        <v>0</v>
      </c>
      <c r="R153" s="159"/>
      <c r="S153" s="159"/>
      <c r="T153" s="160">
        <v>0.45</v>
      </c>
      <c r="U153" s="159">
        <f>ROUND(E153*T153,2)</f>
        <v>0.9</v>
      </c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 t="s">
        <v>99</v>
      </c>
      <c r="AF153" s="149"/>
      <c r="AG153" s="149"/>
      <c r="AH153" s="149"/>
      <c r="AI153" s="149"/>
      <c r="AJ153" s="149"/>
      <c r="AK153" s="149"/>
      <c r="AL153" s="149"/>
      <c r="AM153" s="149"/>
      <c r="AN153" s="149"/>
      <c r="AO153" s="149"/>
      <c r="AP153" s="149"/>
      <c r="AQ153" s="149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49"/>
      <c r="BH153" s="149"/>
    </row>
    <row r="154" spans="1:60" ht="12.75" outlineLevel="1">
      <c r="A154" s="150"/>
      <c r="B154" s="156"/>
      <c r="C154" s="191" t="s">
        <v>204</v>
      </c>
      <c r="D154" s="161"/>
      <c r="E154" s="166"/>
      <c r="F154" s="169"/>
      <c r="G154" s="169"/>
      <c r="H154" s="169"/>
      <c r="I154" s="169"/>
      <c r="J154" s="169"/>
      <c r="K154" s="169"/>
      <c r="L154" s="169"/>
      <c r="M154" s="169"/>
      <c r="N154" s="159"/>
      <c r="O154" s="159"/>
      <c r="P154" s="159"/>
      <c r="Q154" s="159"/>
      <c r="R154" s="159"/>
      <c r="S154" s="159"/>
      <c r="T154" s="160"/>
      <c r="U154" s="15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 t="s">
        <v>101</v>
      </c>
      <c r="AF154" s="149">
        <v>0</v>
      </c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49"/>
      <c r="BG154" s="149"/>
      <c r="BH154" s="149"/>
    </row>
    <row r="155" spans="1:60" ht="12.75" outlineLevel="1">
      <c r="A155" s="150"/>
      <c r="B155" s="156"/>
      <c r="C155" s="191" t="s">
        <v>228</v>
      </c>
      <c r="D155" s="161"/>
      <c r="E155" s="166">
        <v>2</v>
      </c>
      <c r="F155" s="169"/>
      <c r="G155" s="169"/>
      <c r="H155" s="169"/>
      <c r="I155" s="169"/>
      <c r="J155" s="169"/>
      <c r="K155" s="169"/>
      <c r="L155" s="169"/>
      <c r="M155" s="169"/>
      <c r="N155" s="159"/>
      <c r="O155" s="159"/>
      <c r="P155" s="159"/>
      <c r="Q155" s="159"/>
      <c r="R155" s="159"/>
      <c r="S155" s="159"/>
      <c r="T155" s="160"/>
      <c r="U155" s="15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 t="s">
        <v>101</v>
      </c>
      <c r="AF155" s="149">
        <v>0</v>
      </c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149"/>
      <c r="BF155" s="149"/>
      <c r="BG155" s="149"/>
      <c r="BH155" s="149"/>
    </row>
    <row r="156" spans="1:60" ht="12.75" outlineLevel="1">
      <c r="A156" s="150">
        <v>47</v>
      </c>
      <c r="B156" s="156" t="s">
        <v>232</v>
      </c>
      <c r="C156" s="190" t="s">
        <v>233</v>
      </c>
      <c r="D156" s="158" t="s">
        <v>98</v>
      </c>
      <c r="E156" s="165">
        <v>2</v>
      </c>
      <c r="F156" s="168"/>
      <c r="G156" s="169">
        <f>ROUND(E156*F156,2)</f>
        <v>0</v>
      </c>
      <c r="H156" s="168"/>
      <c r="I156" s="169">
        <f>ROUND(E156*H156,2)</f>
        <v>0</v>
      </c>
      <c r="J156" s="168"/>
      <c r="K156" s="169">
        <f>ROUND(E156*J156,2)</f>
        <v>0</v>
      </c>
      <c r="L156" s="169">
        <v>21</v>
      </c>
      <c r="M156" s="169">
        <f>G156*(1+L156/100)</f>
        <v>0</v>
      </c>
      <c r="N156" s="159">
        <v>0.0033</v>
      </c>
      <c r="O156" s="159">
        <f>ROUND(E156*N156,5)</f>
        <v>0.0066</v>
      </c>
      <c r="P156" s="159">
        <v>0</v>
      </c>
      <c r="Q156" s="159">
        <f>ROUND(E156*P156,5)</f>
        <v>0</v>
      </c>
      <c r="R156" s="159"/>
      <c r="S156" s="159"/>
      <c r="T156" s="160">
        <v>0</v>
      </c>
      <c r="U156" s="159">
        <f>ROUND(E156*T156,2)</f>
        <v>0</v>
      </c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 t="s">
        <v>194</v>
      </c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  <c r="AZ156" s="149"/>
      <c r="BA156" s="149"/>
      <c r="BB156" s="149"/>
      <c r="BC156" s="149"/>
      <c r="BD156" s="149"/>
      <c r="BE156" s="149"/>
      <c r="BF156" s="149"/>
      <c r="BG156" s="149"/>
      <c r="BH156" s="149"/>
    </row>
    <row r="157" spans="1:60" ht="12.75" outlineLevel="1">
      <c r="A157" s="150"/>
      <c r="B157" s="156"/>
      <c r="C157" s="191" t="s">
        <v>204</v>
      </c>
      <c r="D157" s="161"/>
      <c r="E157" s="166"/>
      <c r="F157" s="169"/>
      <c r="G157" s="169"/>
      <c r="H157" s="169"/>
      <c r="I157" s="169"/>
      <c r="J157" s="169"/>
      <c r="K157" s="169"/>
      <c r="L157" s="169"/>
      <c r="M157" s="169"/>
      <c r="N157" s="159"/>
      <c r="O157" s="159"/>
      <c r="P157" s="159"/>
      <c r="Q157" s="159"/>
      <c r="R157" s="159"/>
      <c r="S157" s="159"/>
      <c r="T157" s="160"/>
      <c r="U157" s="15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 t="s">
        <v>101</v>
      </c>
      <c r="AF157" s="149">
        <v>0</v>
      </c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</row>
    <row r="158" spans="1:60" ht="12.75" outlineLevel="1">
      <c r="A158" s="150"/>
      <c r="B158" s="156"/>
      <c r="C158" s="191" t="s">
        <v>228</v>
      </c>
      <c r="D158" s="161"/>
      <c r="E158" s="166">
        <v>2</v>
      </c>
      <c r="F158" s="169"/>
      <c r="G158" s="169"/>
      <c r="H158" s="169"/>
      <c r="I158" s="169"/>
      <c r="J158" s="169"/>
      <c r="K158" s="169"/>
      <c r="L158" s="169"/>
      <c r="M158" s="169"/>
      <c r="N158" s="159"/>
      <c r="O158" s="159"/>
      <c r="P158" s="159"/>
      <c r="Q158" s="159"/>
      <c r="R158" s="159"/>
      <c r="S158" s="159"/>
      <c r="T158" s="160"/>
      <c r="U158" s="15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 t="s">
        <v>101</v>
      </c>
      <c r="AF158" s="149">
        <v>0</v>
      </c>
      <c r="AG158" s="149"/>
      <c r="AH158" s="149"/>
      <c r="AI158" s="149"/>
      <c r="AJ158" s="149"/>
      <c r="AK158" s="149"/>
      <c r="AL158" s="149"/>
      <c r="AM158" s="149"/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49"/>
      <c r="AY158" s="149"/>
      <c r="AZ158" s="149"/>
      <c r="BA158" s="149"/>
      <c r="BB158" s="149"/>
      <c r="BC158" s="149"/>
      <c r="BD158" s="149"/>
      <c r="BE158" s="149"/>
      <c r="BF158" s="149"/>
      <c r="BG158" s="149"/>
      <c r="BH158" s="149"/>
    </row>
    <row r="159" spans="1:60" ht="22.5" outlineLevel="1">
      <c r="A159" s="150">
        <v>48</v>
      </c>
      <c r="B159" s="156" t="s">
        <v>234</v>
      </c>
      <c r="C159" s="190" t="s">
        <v>235</v>
      </c>
      <c r="D159" s="158" t="s">
        <v>98</v>
      </c>
      <c r="E159" s="165">
        <v>1</v>
      </c>
      <c r="F159" s="168"/>
      <c r="G159" s="169">
        <f>ROUND(E159*F159,2)</f>
        <v>0</v>
      </c>
      <c r="H159" s="168"/>
      <c r="I159" s="169">
        <f>ROUND(E159*H159,2)</f>
        <v>0</v>
      </c>
      <c r="J159" s="168"/>
      <c r="K159" s="169">
        <f>ROUND(E159*J159,2)</f>
        <v>0</v>
      </c>
      <c r="L159" s="169">
        <v>21</v>
      </c>
      <c r="M159" s="169">
        <f>G159*(1+L159/100)</f>
        <v>0</v>
      </c>
      <c r="N159" s="159">
        <v>0.00139</v>
      </c>
      <c r="O159" s="159">
        <f>ROUND(E159*N159,5)</f>
        <v>0.00139</v>
      </c>
      <c r="P159" s="159">
        <v>0</v>
      </c>
      <c r="Q159" s="159">
        <f>ROUND(E159*P159,5)</f>
        <v>0</v>
      </c>
      <c r="R159" s="159"/>
      <c r="S159" s="159"/>
      <c r="T159" s="160">
        <v>2.12</v>
      </c>
      <c r="U159" s="159">
        <f>ROUND(E159*T159,2)</f>
        <v>2.12</v>
      </c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 t="s">
        <v>99</v>
      </c>
      <c r="AF159" s="149"/>
      <c r="AG159" s="149"/>
      <c r="AH159" s="149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49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49"/>
      <c r="BH159" s="149"/>
    </row>
    <row r="160" spans="1:60" ht="12.75" outlineLevel="1">
      <c r="A160" s="150"/>
      <c r="B160" s="156"/>
      <c r="C160" s="191" t="s">
        <v>204</v>
      </c>
      <c r="D160" s="161"/>
      <c r="E160" s="166"/>
      <c r="F160" s="169"/>
      <c r="G160" s="169"/>
      <c r="H160" s="169"/>
      <c r="I160" s="169"/>
      <c r="J160" s="169"/>
      <c r="K160" s="169"/>
      <c r="L160" s="169"/>
      <c r="M160" s="169"/>
      <c r="N160" s="159"/>
      <c r="O160" s="159"/>
      <c r="P160" s="159"/>
      <c r="Q160" s="159"/>
      <c r="R160" s="159"/>
      <c r="S160" s="159"/>
      <c r="T160" s="160"/>
      <c r="U160" s="15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 t="s">
        <v>101</v>
      </c>
      <c r="AF160" s="149">
        <v>0</v>
      </c>
      <c r="AG160" s="149"/>
      <c r="AH160" s="149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49"/>
      <c r="AU160" s="149"/>
      <c r="AV160" s="149"/>
      <c r="AW160" s="149"/>
      <c r="AX160" s="149"/>
      <c r="AY160" s="149"/>
      <c r="AZ160" s="149"/>
      <c r="BA160" s="149"/>
      <c r="BB160" s="149"/>
      <c r="BC160" s="149"/>
      <c r="BD160" s="149"/>
      <c r="BE160" s="149"/>
      <c r="BF160" s="149"/>
      <c r="BG160" s="149"/>
      <c r="BH160" s="149"/>
    </row>
    <row r="161" spans="1:60" ht="12.75" outlineLevel="1">
      <c r="A161" s="150"/>
      <c r="B161" s="156"/>
      <c r="C161" s="191" t="s">
        <v>51</v>
      </c>
      <c r="D161" s="161"/>
      <c r="E161" s="166">
        <v>1</v>
      </c>
      <c r="F161" s="169"/>
      <c r="G161" s="169"/>
      <c r="H161" s="169"/>
      <c r="I161" s="169"/>
      <c r="J161" s="169"/>
      <c r="K161" s="169"/>
      <c r="L161" s="169"/>
      <c r="M161" s="169"/>
      <c r="N161" s="159"/>
      <c r="O161" s="159"/>
      <c r="P161" s="159"/>
      <c r="Q161" s="159"/>
      <c r="R161" s="159"/>
      <c r="S161" s="159"/>
      <c r="T161" s="160"/>
      <c r="U161" s="15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 t="s">
        <v>101</v>
      </c>
      <c r="AF161" s="149">
        <v>0</v>
      </c>
      <c r="AG161" s="149"/>
      <c r="AH161" s="149"/>
      <c r="AI161" s="149"/>
      <c r="AJ161" s="149"/>
      <c r="AK161" s="149"/>
      <c r="AL161" s="149"/>
      <c r="AM161" s="149"/>
      <c r="AN161" s="149"/>
      <c r="AO161" s="149"/>
      <c r="AP161" s="149"/>
      <c r="AQ161" s="149"/>
      <c r="AR161" s="149"/>
      <c r="AS161" s="149"/>
      <c r="AT161" s="149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149"/>
      <c r="BF161" s="149"/>
      <c r="BG161" s="149"/>
      <c r="BH161" s="149"/>
    </row>
    <row r="162" spans="1:60" ht="12.75" outlineLevel="1">
      <c r="A162" s="150">
        <v>49</v>
      </c>
      <c r="B162" s="156" t="s">
        <v>236</v>
      </c>
      <c r="C162" s="190" t="s">
        <v>237</v>
      </c>
      <c r="D162" s="158" t="s">
        <v>98</v>
      </c>
      <c r="E162" s="165">
        <v>1</v>
      </c>
      <c r="F162" s="168"/>
      <c r="G162" s="169">
        <f>ROUND(E162*F162,2)</f>
        <v>0</v>
      </c>
      <c r="H162" s="168"/>
      <c r="I162" s="169">
        <f>ROUND(E162*H162,2)</f>
        <v>0</v>
      </c>
      <c r="J162" s="168"/>
      <c r="K162" s="169">
        <f>ROUND(E162*J162,2)</f>
        <v>0</v>
      </c>
      <c r="L162" s="169">
        <v>21</v>
      </c>
      <c r="M162" s="169">
        <f>G162*(1+L162/100)</f>
        <v>0</v>
      </c>
      <c r="N162" s="159">
        <v>0.032</v>
      </c>
      <c r="O162" s="159">
        <f>ROUND(E162*N162,5)</f>
        <v>0.032</v>
      </c>
      <c r="P162" s="159">
        <v>0</v>
      </c>
      <c r="Q162" s="159">
        <f>ROUND(E162*P162,5)</f>
        <v>0</v>
      </c>
      <c r="R162" s="159"/>
      <c r="S162" s="159"/>
      <c r="T162" s="160">
        <v>0</v>
      </c>
      <c r="U162" s="159">
        <f>ROUND(E162*T162,2)</f>
        <v>0</v>
      </c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 t="s">
        <v>194</v>
      </c>
      <c r="AF162" s="149"/>
      <c r="AG162" s="149"/>
      <c r="AH162" s="149"/>
      <c r="AI162" s="149"/>
      <c r="AJ162" s="149"/>
      <c r="AK162" s="149"/>
      <c r="AL162" s="149"/>
      <c r="AM162" s="149"/>
      <c r="AN162" s="149"/>
      <c r="AO162" s="149"/>
      <c r="AP162" s="149"/>
      <c r="AQ162" s="149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49"/>
      <c r="BH162" s="149"/>
    </row>
    <row r="163" spans="1:60" ht="12.75" outlineLevel="1">
      <c r="A163" s="150"/>
      <c r="B163" s="156"/>
      <c r="C163" s="191" t="s">
        <v>204</v>
      </c>
      <c r="D163" s="161"/>
      <c r="E163" s="166"/>
      <c r="F163" s="169"/>
      <c r="G163" s="169"/>
      <c r="H163" s="169"/>
      <c r="I163" s="169"/>
      <c r="J163" s="169"/>
      <c r="K163" s="169"/>
      <c r="L163" s="169"/>
      <c r="M163" s="169"/>
      <c r="N163" s="159"/>
      <c r="O163" s="159"/>
      <c r="P163" s="159"/>
      <c r="Q163" s="159"/>
      <c r="R163" s="159"/>
      <c r="S163" s="159"/>
      <c r="T163" s="160"/>
      <c r="U163" s="15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 t="s">
        <v>101</v>
      </c>
      <c r="AF163" s="149">
        <v>0</v>
      </c>
      <c r="AG163" s="149"/>
      <c r="AH163" s="149"/>
      <c r="AI163" s="149"/>
      <c r="AJ163" s="149"/>
      <c r="AK163" s="149"/>
      <c r="AL163" s="149"/>
      <c r="AM163" s="149"/>
      <c r="AN163" s="149"/>
      <c r="AO163" s="149"/>
      <c r="AP163" s="149"/>
      <c r="AQ163" s="149"/>
      <c r="AR163" s="149"/>
      <c r="AS163" s="149"/>
      <c r="AT163" s="149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149"/>
      <c r="BF163" s="149"/>
      <c r="BG163" s="149"/>
      <c r="BH163" s="149"/>
    </row>
    <row r="164" spans="1:60" ht="12.75" outlineLevel="1">
      <c r="A164" s="150"/>
      <c r="B164" s="156"/>
      <c r="C164" s="191" t="s">
        <v>51</v>
      </c>
      <c r="D164" s="161"/>
      <c r="E164" s="166">
        <v>1</v>
      </c>
      <c r="F164" s="169"/>
      <c r="G164" s="169"/>
      <c r="H164" s="169"/>
      <c r="I164" s="169"/>
      <c r="J164" s="169"/>
      <c r="K164" s="169"/>
      <c r="L164" s="169"/>
      <c r="M164" s="169"/>
      <c r="N164" s="159"/>
      <c r="O164" s="159"/>
      <c r="P164" s="159"/>
      <c r="Q164" s="159"/>
      <c r="R164" s="159"/>
      <c r="S164" s="159"/>
      <c r="T164" s="160"/>
      <c r="U164" s="15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 t="s">
        <v>101</v>
      </c>
      <c r="AF164" s="149">
        <v>0</v>
      </c>
      <c r="AG164" s="149"/>
      <c r="AH164" s="149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49"/>
      <c r="BA164" s="149"/>
      <c r="BB164" s="149"/>
      <c r="BC164" s="149"/>
      <c r="BD164" s="149"/>
      <c r="BE164" s="149"/>
      <c r="BF164" s="149"/>
      <c r="BG164" s="149"/>
      <c r="BH164" s="149"/>
    </row>
    <row r="165" spans="1:60" ht="22.5" outlineLevel="1">
      <c r="A165" s="150">
        <v>50</v>
      </c>
      <c r="B165" s="156" t="s">
        <v>238</v>
      </c>
      <c r="C165" s="190" t="s">
        <v>239</v>
      </c>
      <c r="D165" s="158" t="s">
        <v>98</v>
      </c>
      <c r="E165" s="165">
        <v>1</v>
      </c>
      <c r="F165" s="168"/>
      <c r="G165" s="169">
        <f>ROUND(E165*F165,2)</f>
        <v>0</v>
      </c>
      <c r="H165" s="168"/>
      <c r="I165" s="169">
        <f>ROUND(E165*H165,2)</f>
        <v>0</v>
      </c>
      <c r="J165" s="168"/>
      <c r="K165" s="169">
        <f>ROUND(E165*J165,2)</f>
        <v>0</v>
      </c>
      <c r="L165" s="169">
        <v>21</v>
      </c>
      <c r="M165" s="169">
        <f>G165*(1+L165/100)</f>
        <v>0</v>
      </c>
      <c r="N165" s="159">
        <v>0.00278</v>
      </c>
      <c r="O165" s="159">
        <f>ROUND(E165*N165,5)</f>
        <v>0.00278</v>
      </c>
      <c r="P165" s="159">
        <v>0</v>
      </c>
      <c r="Q165" s="159">
        <f>ROUND(E165*P165,5)</f>
        <v>0</v>
      </c>
      <c r="R165" s="159"/>
      <c r="S165" s="159"/>
      <c r="T165" s="160">
        <v>2.13</v>
      </c>
      <c r="U165" s="159">
        <f>ROUND(E165*T165,2)</f>
        <v>2.13</v>
      </c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 t="s">
        <v>99</v>
      </c>
      <c r="AF165" s="149"/>
      <c r="AG165" s="149"/>
      <c r="AH165" s="149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49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49"/>
      <c r="BH165" s="149"/>
    </row>
    <row r="166" spans="1:60" ht="12.75" outlineLevel="1">
      <c r="A166" s="150"/>
      <c r="B166" s="156"/>
      <c r="C166" s="191" t="s">
        <v>204</v>
      </c>
      <c r="D166" s="161"/>
      <c r="E166" s="166"/>
      <c r="F166" s="169"/>
      <c r="G166" s="169"/>
      <c r="H166" s="169"/>
      <c r="I166" s="169"/>
      <c r="J166" s="169"/>
      <c r="K166" s="169"/>
      <c r="L166" s="169"/>
      <c r="M166" s="169"/>
      <c r="N166" s="159"/>
      <c r="O166" s="159"/>
      <c r="P166" s="159"/>
      <c r="Q166" s="159"/>
      <c r="R166" s="159"/>
      <c r="S166" s="159"/>
      <c r="T166" s="160"/>
      <c r="U166" s="15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 t="s">
        <v>101</v>
      </c>
      <c r="AF166" s="149">
        <v>0</v>
      </c>
      <c r="AG166" s="149"/>
      <c r="AH166" s="149"/>
      <c r="AI166" s="149"/>
      <c r="AJ166" s="149"/>
      <c r="AK166" s="149"/>
      <c r="AL166" s="149"/>
      <c r="AM166" s="149"/>
      <c r="AN166" s="149"/>
      <c r="AO166" s="149"/>
      <c r="AP166" s="149"/>
      <c r="AQ166" s="149"/>
      <c r="AR166" s="149"/>
      <c r="AS166" s="149"/>
      <c r="AT166" s="149"/>
      <c r="AU166" s="149"/>
      <c r="AV166" s="149"/>
      <c r="AW166" s="149"/>
      <c r="AX166" s="149"/>
      <c r="AY166" s="149"/>
      <c r="AZ166" s="149"/>
      <c r="BA166" s="149"/>
      <c r="BB166" s="149"/>
      <c r="BC166" s="149"/>
      <c r="BD166" s="149"/>
      <c r="BE166" s="149"/>
      <c r="BF166" s="149"/>
      <c r="BG166" s="149"/>
      <c r="BH166" s="149"/>
    </row>
    <row r="167" spans="1:60" ht="12.75" outlineLevel="1">
      <c r="A167" s="150"/>
      <c r="B167" s="156"/>
      <c r="C167" s="191" t="s">
        <v>51</v>
      </c>
      <c r="D167" s="161"/>
      <c r="E167" s="166">
        <v>1</v>
      </c>
      <c r="F167" s="169"/>
      <c r="G167" s="169"/>
      <c r="H167" s="169"/>
      <c r="I167" s="169"/>
      <c r="J167" s="169"/>
      <c r="K167" s="169"/>
      <c r="L167" s="169"/>
      <c r="M167" s="169"/>
      <c r="N167" s="159"/>
      <c r="O167" s="159"/>
      <c r="P167" s="159"/>
      <c r="Q167" s="159"/>
      <c r="R167" s="159"/>
      <c r="S167" s="159"/>
      <c r="T167" s="160"/>
      <c r="U167" s="15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 t="s">
        <v>101</v>
      </c>
      <c r="AF167" s="149">
        <v>0</v>
      </c>
      <c r="AG167" s="149"/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</row>
    <row r="168" spans="1:60" ht="12.75" outlineLevel="1">
      <c r="A168" s="150">
        <v>51</v>
      </c>
      <c r="B168" s="156" t="s">
        <v>240</v>
      </c>
      <c r="C168" s="190" t="s">
        <v>241</v>
      </c>
      <c r="D168" s="158" t="s">
        <v>98</v>
      </c>
      <c r="E168" s="165">
        <v>1</v>
      </c>
      <c r="F168" s="168"/>
      <c r="G168" s="169">
        <f>ROUND(E168*F168,2)</f>
        <v>0</v>
      </c>
      <c r="H168" s="168"/>
      <c r="I168" s="169">
        <f>ROUND(E168*H168,2)</f>
        <v>0</v>
      </c>
      <c r="J168" s="168"/>
      <c r="K168" s="169">
        <f>ROUND(E168*J168,2)</f>
        <v>0</v>
      </c>
      <c r="L168" s="169">
        <v>21</v>
      </c>
      <c r="M168" s="169">
        <f>G168*(1+L168/100)</f>
        <v>0</v>
      </c>
      <c r="N168" s="159">
        <v>0.034</v>
      </c>
      <c r="O168" s="159">
        <f>ROUND(E168*N168,5)</f>
        <v>0.034</v>
      </c>
      <c r="P168" s="159">
        <v>0</v>
      </c>
      <c r="Q168" s="159">
        <f>ROUND(E168*P168,5)</f>
        <v>0</v>
      </c>
      <c r="R168" s="159"/>
      <c r="S168" s="159"/>
      <c r="T168" s="160">
        <v>0</v>
      </c>
      <c r="U168" s="159">
        <f>ROUND(E168*T168,2)</f>
        <v>0</v>
      </c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 t="s">
        <v>194</v>
      </c>
      <c r="AF168" s="149"/>
      <c r="AG168" s="149"/>
      <c r="AH168" s="149"/>
      <c r="AI168" s="149"/>
      <c r="AJ168" s="149"/>
      <c r="AK168" s="149"/>
      <c r="AL168" s="149"/>
      <c r="AM168" s="149"/>
      <c r="AN168" s="149"/>
      <c r="AO168" s="149"/>
      <c r="AP168" s="149"/>
      <c r="AQ168" s="149"/>
      <c r="AR168" s="149"/>
      <c r="AS168" s="149"/>
      <c r="AT168" s="149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49"/>
      <c r="BH168" s="149"/>
    </row>
    <row r="169" spans="1:60" ht="12.75" outlineLevel="1">
      <c r="A169" s="150"/>
      <c r="B169" s="156"/>
      <c r="C169" s="191" t="s">
        <v>204</v>
      </c>
      <c r="D169" s="161"/>
      <c r="E169" s="166"/>
      <c r="F169" s="169"/>
      <c r="G169" s="169"/>
      <c r="H169" s="169"/>
      <c r="I169" s="169"/>
      <c r="J169" s="169"/>
      <c r="K169" s="169"/>
      <c r="L169" s="169"/>
      <c r="M169" s="169"/>
      <c r="N169" s="159"/>
      <c r="O169" s="159"/>
      <c r="P169" s="159"/>
      <c r="Q169" s="159"/>
      <c r="R169" s="159"/>
      <c r="S169" s="159"/>
      <c r="T169" s="160"/>
      <c r="U169" s="15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 t="s">
        <v>101</v>
      </c>
      <c r="AF169" s="149">
        <v>0</v>
      </c>
      <c r="AG169" s="149"/>
      <c r="AH169" s="149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49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149"/>
      <c r="BF169" s="149"/>
      <c r="BG169" s="149"/>
      <c r="BH169" s="149"/>
    </row>
    <row r="170" spans="1:60" ht="12.75" outlineLevel="1">
      <c r="A170" s="150"/>
      <c r="B170" s="156"/>
      <c r="C170" s="191" t="s">
        <v>51</v>
      </c>
      <c r="D170" s="161"/>
      <c r="E170" s="166">
        <v>1</v>
      </c>
      <c r="F170" s="169"/>
      <c r="G170" s="169"/>
      <c r="H170" s="169"/>
      <c r="I170" s="169"/>
      <c r="J170" s="169"/>
      <c r="K170" s="169"/>
      <c r="L170" s="169"/>
      <c r="M170" s="169"/>
      <c r="N170" s="159"/>
      <c r="O170" s="159"/>
      <c r="P170" s="159"/>
      <c r="Q170" s="159"/>
      <c r="R170" s="159"/>
      <c r="S170" s="159"/>
      <c r="T170" s="160"/>
      <c r="U170" s="15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 t="s">
        <v>101</v>
      </c>
      <c r="AF170" s="149">
        <v>0</v>
      </c>
      <c r="AG170" s="149"/>
      <c r="AH170" s="149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49"/>
      <c r="AU170" s="149"/>
      <c r="AV170" s="149"/>
      <c r="AW170" s="149"/>
      <c r="AX170" s="149"/>
      <c r="AY170" s="149"/>
      <c r="AZ170" s="149"/>
      <c r="BA170" s="149"/>
      <c r="BB170" s="149"/>
      <c r="BC170" s="149"/>
      <c r="BD170" s="149"/>
      <c r="BE170" s="149"/>
      <c r="BF170" s="149"/>
      <c r="BG170" s="149"/>
      <c r="BH170" s="149"/>
    </row>
    <row r="171" spans="1:60" ht="12.75" outlineLevel="1">
      <c r="A171" s="150">
        <v>52</v>
      </c>
      <c r="B171" s="156" t="s">
        <v>242</v>
      </c>
      <c r="C171" s="190" t="s">
        <v>243</v>
      </c>
      <c r="D171" s="158" t="s">
        <v>98</v>
      </c>
      <c r="E171" s="165">
        <v>1</v>
      </c>
      <c r="F171" s="168"/>
      <c r="G171" s="169">
        <f>ROUND(E171*F171,2)</f>
        <v>0</v>
      </c>
      <c r="H171" s="168"/>
      <c r="I171" s="169">
        <f>ROUND(E171*H171,2)</f>
        <v>0</v>
      </c>
      <c r="J171" s="168"/>
      <c r="K171" s="169">
        <f>ROUND(E171*J171,2)</f>
        <v>0</v>
      </c>
      <c r="L171" s="169">
        <v>21</v>
      </c>
      <c r="M171" s="169">
        <f>G171*(1+L171/100)</f>
        <v>0</v>
      </c>
      <c r="N171" s="159">
        <v>0.0066</v>
      </c>
      <c r="O171" s="159">
        <f>ROUND(E171*N171,5)</f>
        <v>0.0066</v>
      </c>
      <c r="P171" s="159">
        <v>0</v>
      </c>
      <c r="Q171" s="159">
        <f>ROUND(E171*P171,5)</f>
        <v>0</v>
      </c>
      <c r="R171" s="159"/>
      <c r="S171" s="159"/>
      <c r="T171" s="160">
        <v>0</v>
      </c>
      <c r="U171" s="159">
        <f>ROUND(E171*T171,2)</f>
        <v>0</v>
      </c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 t="s">
        <v>194</v>
      </c>
      <c r="AF171" s="149"/>
      <c r="AG171" s="149"/>
      <c r="AH171" s="149"/>
      <c r="AI171" s="149"/>
      <c r="AJ171" s="149"/>
      <c r="AK171" s="149"/>
      <c r="AL171" s="149"/>
      <c r="AM171" s="149"/>
      <c r="AN171" s="149"/>
      <c r="AO171" s="149"/>
      <c r="AP171" s="149"/>
      <c r="AQ171" s="149"/>
      <c r="AR171" s="149"/>
      <c r="AS171" s="149"/>
      <c r="AT171" s="149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149"/>
      <c r="BF171" s="149"/>
      <c r="BG171" s="149"/>
      <c r="BH171" s="149"/>
    </row>
    <row r="172" spans="1:60" ht="12.75" outlineLevel="1">
      <c r="A172" s="150"/>
      <c r="B172" s="156"/>
      <c r="C172" s="191" t="s">
        <v>204</v>
      </c>
      <c r="D172" s="161"/>
      <c r="E172" s="166"/>
      <c r="F172" s="169"/>
      <c r="G172" s="169"/>
      <c r="H172" s="169"/>
      <c r="I172" s="169"/>
      <c r="J172" s="169"/>
      <c r="K172" s="169"/>
      <c r="L172" s="169"/>
      <c r="M172" s="169"/>
      <c r="N172" s="159"/>
      <c r="O172" s="159"/>
      <c r="P172" s="159"/>
      <c r="Q172" s="159"/>
      <c r="R172" s="159"/>
      <c r="S172" s="159"/>
      <c r="T172" s="160"/>
      <c r="U172" s="15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 t="s">
        <v>101</v>
      </c>
      <c r="AF172" s="149">
        <v>0</v>
      </c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49"/>
      <c r="BH172" s="149"/>
    </row>
    <row r="173" spans="1:60" ht="12.75" outlineLevel="1">
      <c r="A173" s="150"/>
      <c r="B173" s="156"/>
      <c r="C173" s="191" t="s">
        <v>51</v>
      </c>
      <c r="D173" s="161"/>
      <c r="E173" s="166">
        <v>1</v>
      </c>
      <c r="F173" s="169"/>
      <c r="G173" s="169"/>
      <c r="H173" s="169"/>
      <c r="I173" s="169"/>
      <c r="J173" s="169"/>
      <c r="K173" s="169"/>
      <c r="L173" s="169"/>
      <c r="M173" s="169"/>
      <c r="N173" s="159"/>
      <c r="O173" s="159"/>
      <c r="P173" s="159"/>
      <c r="Q173" s="159"/>
      <c r="R173" s="159"/>
      <c r="S173" s="159"/>
      <c r="T173" s="160"/>
      <c r="U173" s="15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 t="s">
        <v>101</v>
      </c>
      <c r="AF173" s="149">
        <v>0</v>
      </c>
      <c r="AG173" s="149"/>
      <c r="AH173" s="149"/>
      <c r="AI173" s="149"/>
      <c r="AJ173" s="149"/>
      <c r="AK173" s="149"/>
      <c r="AL173" s="149"/>
      <c r="AM173" s="149"/>
      <c r="AN173" s="149"/>
      <c r="AO173" s="149"/>
      <c r="AP173" s="149"/>
      <c r="AQ173" s="149"/>
      <c r="AR173" s="149"/>
      <c r="AS173" s="149"/>
      <c r="AT173" s="149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149"/>
      <c r="BF173" s="149"/>
      <c r="BG173" s="149"/>
      <c r="BH173" s="149"/>
    </row>
    <row r="174" spans="1:60" ht="22.5" outlineLevel="1">
      <c r="A174" s="150">
        <v>53</v>
      </c>
      <c r="B174" s="156" t="s">
        <v>234</v>
      </c>
      <c r="C174" s="190" t="s">
        <v>235</v>
      </c>
      <c r="D174" s="158" t="s">
        <v>98</v>
      </c>
      <c r="E174" s="165">
        <v>1</v>
      </c>
      <c r="F174" s="168"/>
      <c r="G174" s="169">
        <f>ROUND(E174*F174,2)</f>
        <v>0</v>
      </c>
      <c r="H174" s="168"/>
      <c r="I174" s="169">
        <f>ROUND(E174*H174,2)</f>
        <v>0</v>
      </c>
      <c r="J174" s="168"/>
      <c r="K174" s="169">
        <f>ROUND(E174*J174,2)</f>
        <v>0</v>
      </c>
      <c r="L174" s="169">
        <v>21</v>
      </c>
      <c r="M174" s="169">
        <f>G174*(1+L174/100)</f>
        <v>0</v>
      </c>
      <c r="N174" s="159">
        <v>0.00139</v>
      </c>
      <c r="O174" s="159">
        <f>ROUND(E174*N174,5)</f>
        <v>0.00139</v>
      </c>
      <c r="P174" s="159">
        <v>0</v>
      </c>
      <c r="Q174" s="159">
        <f>ROUND(E174*P174,5)</f>
        <v>0</v>
      </c>
      <c r="R174" s="159"/>
      <c r="S174" s="159"/>
      <c r="T174" s="160">
        <v>2.12</v>
      </c>
      <c r="U174" s="159">
        <f>ROUND(E174*T174,2)</f>
        <v>2.12</v>
      </c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 t="s">
        <v>99</v>
      </c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</row>
    <row r="175" spans="1:60" ht="12.75" outlineLevel="1">
      <c r="A175" s="150"/>
      <c r="B175" s="156"/>
      <c r="C175" s="191" t="s">
        <v>204</v>
      </c>
      <c r="D175" s="161"/>
      <c r="E175" s="166"/>
      <c r="F175" s="169"/>
      <c r="G175" s="169"/>
      <c r="H175" s="169"/>
      <c r="I175" s="169"/>
      <c r="J175" s="169"/>
      <c r="K175" s="169"/>
      <c r="L175" s="169"/>
      <c r="M175" s="169"/>
      <c r="N175" s="159"/>
      <c r="O175" s="159"/>
      <c r="P175" s="159"/>
      <c r="Q175" s="159"/>
      <c r="R175" s="159"/>
      <c r="S175" s="159"/>
      <c r="T175" s="160"/>
      <c r="U175" s="15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 t="s">
        <v>101</v>
      </c>
      <c r="AF175" s="149">
        <v>0</v>
      </c>
      <c r="AG175" s="149"/>
      <c r="AH175" s="149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49"/>
      <c r="AU175" s="149"/>
      <c r="AV175" s="149"/>
      <c r="AW175" s="149"/>
      <c r="AX175" s="149"/>
      <c r="AY175" s="149"/>
      <c r="AZ175" s="149"/>
      <c r="BA175" s="149"/>
      <c r="BB175" s="149"/>
      <c r="BC175" s="149"/>
      <c r="BD175" s="149"/>
      <c r="BE175" s="149"/>
      <c r="BF175" s="149"/>
      <c r="BG175" s="149"/>
      <c r="BH175" s="149"/>
    </row>
    <row r="176" spans="1:60" ht="12.75" outlineLevel="1">
      <c r="A176" s="150"/>
      <c r="B176" s="156"/>
      <c r="C176" s="191" t="s">
        <v>51</v>
      </c>
      <c r="D176" s="161"/>
      <c r="E176" s="166">
        <v>1</v>
      </c>
      <c r="F176" s="169"/>
      <c r="G176" s="169"/>
      <c r="H176" s="169"/>
      <c r="I176" s="169"/>
      <c r="J176" s="169"/>
      <c r="K176" s="169"/>
      <c r="L176" s="169"/>
      <c r="M176" s="169"/>
      <c r="N176" s="159"/>
      <c r="O176" s="159"/>
      <c r="P176" s="159"/>
      <c r="Q176" s="159"/>
      <c r="R176" s="159"/>
      <c r="S176" s="159"/>
      <c r="T176" s="160"/>
      <c r="U176" s="15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 t="s">
        <v>101</v>
      </c>
      <c r="AF176" s="149">
        <v>0</v>
      </c>
      <c r="AG176" s="149"/>
      <c r="AH176" s="149"/>
      <c r="AI176" s="149"/>
      <c r="AJ176" s="149"/>
      <c r="AK176" s="149"/>
      <c r="AL176" s="149"/>
      <c r="AM176" s="149"/>
      <c r="AN176" s="149"/>
      <c r="AO176" s="149"/>
      <c r="AP176" s="149"/>
      <c r="AQ176" s="149"/>
      <c r="AR176" s="149"/>
      <c r="AS176" s="149"/>
      <c r="AT176" s="149"/>
      <c r="AU176" s="149"/>
      <c r="AV176" s="149"/>
      <c r="AW176" s="149"/>
      <c r="AX176" s="149"/>
      <c r="AY176" s="149"/>
      <c r="AZ176" s="149"/>
      <c r="BA176" s="149"/>
      <c r="BB176" s="149"/>
      <c r="BC176" s="149"/>
      <c r="BD176" s="149"/>
      <c r="BE176" s="149"/>
      <c r="BF176" s="149"/>
      <c r="BG176" s="149"/>
      <c r="BH176" s="149"/>
    </row>
    <row r="177" spans="1:60" ht="12.75" outlineLevel="1">
      <c r="A177" s="150">
        <v>54</v>
      </c>
      <c r="B177" s="156" t="s">
        <v>244</v>
      </c>
      <c r="C177" s="190" t="s">
        <v>245</v>
      </c>
      <c r="D177" s="158" t="s">
        <v>98</v>
      </c>
      <c r="E177" s="165">
        <v>1</v>
      </c>
      <c r="F177" s="168"/>
      <c r="G177" s="169">
        <f>ROUND(E177*F177,2)</f>
        <v>0</v>
      </c>
      <c r="H177" s="168"/>
      <c r="I177" s="169">
        <f>ROUND(E177*H177,2)</f>
        <v>0</v>
      </c>
      <c r="J177" s="168"/>
      <c r="K177" s="169">
        <f>ROUND(E177*J177,2)</f>
        <v>0</v>
      </c>
      <c r="L177" s="169">
        <v>21</v>
      </c>
      <c r="M177" s="169">
        <f>G177*(1+L177/100)</f>
        <v>0</v>
      </c>
      <c r="N177" s="159">
        <v>0.029</v>
      </c>
      <c r="O177" s="159">
        <f>ROUND(E177*N177,5)</f>
        <v>0.029</v>
      </c>
      <c r="P177" s="159">
        <v>0</v>
      </c>
      <c r="Q177" s="159">
        <f>ROUND(E177*P177,5)</f>
        <v>0</v>
      </c>
      <c r="R177" s="159"/>
      <c r="S177" s="159"/>
      <c r="T177" s="160">
        <v>0</v>
      </c>
      <c r="U177" s="159">
        <f>ROUND(E177*T177,2)</f>
        <v>0</v>
      </c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 t="s">
        <v>194</v>
      </c>
      <c r="AF177" s="149"/>
      <c r="AG177" s="149"/>
      <c r="AH177" s="149"/>
      <c r="AI177" s="149"/>
      <c r="AJ177" s="149"/>
      <c r="AK177" s="149"/>
      <c r="AL177" s="149"/>
      <c r="AM177" s="149"/>
      <c r="AN177" s="149"/>
      <c r="AO177" s="149"/>
      <c r="AP177" s="149"/>
      <c r="AQ177" s="149"/>
      <c r="AR177" s="149"/>
      <c r="AS177" s="149"/>
      <c r="AT177" s="149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49"/>
      <c r="BH177" s="149"/>
    </row>
    <row r="178" spans="1:60" ht="12.75" outlineLevel="1">
      <c r="A178" s="150"/>
      <c r="B178" s="156"/>
      <c r="C178" s="191" t="s">
        <v>204</v>
      </c>
      <c r="D178" s="161"/>
      <c r="E178" s="166"/>
      <c r="F178" s="169"/>
      <c r="G178" s="169"/>
      <c r="H178" s="169"/>
      <c r="I178" s="169"/>
      <c r="J178" s="169"/>
      <c r="K178" s="169"/>
      <c r="L178" s="169"/>
      <c r="M178" s="169"/>
      <c r="N178" s="159"/>
      <c r="O178" s="159"/>
      <c r="P178" s="159"/>
      <c r="Q178" s="159"/>
      <c r="R178" s="159"/>
      <c r="S178" s="159"/>
      <c r="T178" s="160"/>
      <c r="U178" s="15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 t="s">
        <v>101</v>
      </c>
      <c r="AF178" s="149">
        <v>0</v>
      </c>
      <c r="AG178" s="149"/>
      <c r="AH178" s="149"/>
      <c r="AI178" s="149"/>
      <c r="AJ178" s="149"/>
      <c r="AK178" s="149"/>
      <c r="AL178" s="149"/>
      <c r="AM178" s="149"/>
      <c r="AN178" s="149"/>
      <c r="AO178" s="149"/>
      <c r="AP178" s="149"/>
      <c r="AQ178" s="149"/>
      <c r="AR178" s="149"/>
      <c r="AS178" s="149"/>
      <c r="AT178" s="149"/>
      <c r="AU178" s="149"/>
      <c r="AV178" s="149"/>
      <c r="AW178" s="149"/>
      <c r="AX178" s="149"/>
      <c r="AY178" s="149"/>
      <c r="AZ178" s="149"/>
      <c r="BA178" s="149"/>
      <c r="BB178" s="149"/>
      <c r="BC178" s="149"/>
      <c r="BD178" s="149"/>
      <c r="BE178" s="149"/>
      <c r="BF178" s="149"/>
      <c r="BG178" s="149"/>
      <c r="BH178" s="149"/>
    </row>
    <row r="179" spans="1:60" ht="12.75" outlineLevel="1">
      <c r="A179" s="150"/>
      <c r="B179" s="156"/>
      <c r="C179" s="191" t="s">
        <v>51</v>
      </c>
      <c r="D179" s="161"/>
      <c r="E179" s="166">
        <v>1</v>
      </c>
      <c r="F179" s="169"/>
      <c r="G179" s="169"/>
      <c r="H179" s="169"/>
      <c r="I179" s="169"/>
      <c r="J179" s="169"/>
      <c r="K179" s="169"/>
      <c r="L179" s="169"/>
      <c r="M179" s="169"/>
      <c r="N179" s="159"/>
      <c r="O179" s="159"/>
      <c r="P179" s="159"/>
      <c r="Q179" s="159"/>
      <c r="R179" s="159"/>
      <c r="S179" s="159"/>
      <c r="T179" s="160"/>
      <c r="U179" s="15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 t="s">
        <v>101</v>
      </c>
      <c r="AF179" s="149">
        <v>0</v>
      </c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</row>
    <row r="180" spans="1:60" ht="22.5" outlineLevel="1">
      <c r="A180" s="150">
        <v>55</v>
      </c>
      <c r="B180" s="156" t="s">
        <v>246</v>
      </c>
      <c r="C180" s="190" t="s">
        <v>247</v>
      </c>
      <c r="D180" s="158" t="s">
        <v>98</v>
      </c>
      <c r="E180" s="165">
        <v>1</v>
      </c>
      <c r="F180" s="168"/>
      <c r="G180" s="169">
        <f>ROUND(E180*F180,2)</f>
        <v>0</v>
      </c>
      <c r="H180" s="168"/>
      <c r="I180" s="169">
        <f>ROUND(E180*H180,2)</f>
        <v>0</v>
      </c>
      <c r="J180" s="168"/>
      <c r="K180" s="169">
        <f>ROUND(E180*J180,2)</f>
        <v>0</v>
      </c>
      <c r="L180" s="169">
        <v>21</v>
      </c>
      <c r="M180" s="169">
        <f>G180*(1+L180/100)</f>
        <v>0</v>
      </c>
      <c r="N180" s="159">
        <v>0.00022</v>
      </c>
      <c r="O180" s="159">
        <f>ROUND(E180*N180,5)</f>
        <v>0.00022</v>
      </c>
      <c r="P180" s="159">
        <v>0</v>
      </c>
      <c r="Q180" s="159">
        <f>ROUND(E180*P180,5)</f>
        <v>0</v>
      </c>
      <c r="R180" s="159"/>
      <c r="S180" s="159"/>
      <c r="T180" s="160">
        <v>1.55</v>
      </c>
      <c r="U180" s="159">
        <f>ROUND(E180*T180,2)</f>
        <v>1.55</v>
      </c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 t="s">
        <v>99</v>
      </c>
      <c r="AF180" s="149"/>
      <c r="AG180" s="149"/>
      <c r="AH180" s="149"/>
      <c r="AI180" s="149"/>
      <c r="AJ180" s="149"/>
      <c r="AK180" s="149"/>
      <c r="AL180" s="149"/>
      <c r="AM180" s="149"/>
      <c r="AN180" s="149"/>
      <c r="AO180" s="149"/>
      <c r="AP180" s="149"/>
      <c r="AQ180" s="149"/>
      <c r="AR180" s="149"/>
      <c r="AS180" s="149"/>
      <c r="AT180" s="149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49"/>
      <c r="BH180" s="149"/>
    </row>
    <row r="181" spans="1:60" ht="12.75" outlineLevel="1">
      <c r="A181" s="150"/>
      <c r="B181" s="156"/>
      <c r="C181" s="191" t="s">
        <v>204</v>
      </c>
      <c r="D181" s="161"/>
      <c r="E181" s="166"/>
      <c r="F181" s="169"/>
      <c r="G181" s="169"/>
      <c r="H181" s="169"/>
      <c r="I181" s="169"/>
      <c r="J181" s="169"/>
      <c r="K181" s="169"/>
      <c r="L181" s="169"/>
      <c r="M181" s="169"/>
      <c r="N181" s="159"/>
      <c r="O181" s="159"/>
      <c r="P181" s="159"/>
      <c r="Q181" s="159"/>
      <c r="R181" s="159"/>
      <c r="S181" s="159"/>
      <c r="T181" s="160"/>
      <c r="U181" s="15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 t="s">
        <v>101</v>
      </c>
      <c r="AF181" s="149">
        <v>0</v>
      </c>
      <c r="AG181" s="149"/>
      <c r="AH181" s="149"/>
      <c r="AI181" s="149"/>
      <c r="AJ181" s="149"/>
      <c r="AK181" s="149"/>
      <c r="AL181" s="149"/>
      <c r="AM181" s="149"/>
      <c r="AN181" s="149"/>
      <c r="AO181" s="149"/>
      <c r="AP181" s="149"/>
      <c r="AQ181" s="149"/>
      <c r="AR181" s="149"/>
      <c r="AS181" s="149"/>
      <c r="AT181" s="149"/>
      <c r="AU181" s="149"/>
      <c r="AV181" s="149"/>
      <c r="AW181" s="149"/>
      <c r="AX181" s="149"/>
      <c r="AY181" s="149"/>
      <c r="AZ181" s="149"/>
      <c r="BA181" s="149"/>
      <c r="BB181" s="149"/>
      <c r="BC181" s="149"/>
      <c r="BD181" s="149"/>
      <c r="BE181" s="149"/>
      <c r="BF181" s="149"/>
      <c r="BG181" s="149"/>
      <c r="BH181" s="149"/>
    </row>
    <row r="182" spans="1:60" ht="12.75" outlineLevel="1">
      <c r="A182" s="150"/>
      <c r="B182" s="156"/>
      <c r="C182" s="191" t="s">
        <v>51</v>
      </c>
      <c r="D182" s="161"/>
      <c r="E182" s="166">
        <v>1</v>
      </c>
      <c r="F182" s="169"/>
      <c r="G182" s="169"/>
      <c r="H182" s="169"/>
      <c r="I182" s="169"/>
      <c r="J182" s="169"/>
      <c r="K182" s="169"/>
      <c r="L182" s="169"/>
      <c r="M182" s="169"/>
      <c r="N182" s="159"/>
      <c r="O182" s="159"/>
      <c r="P182" s="159"/>
      <c r="Q182" s="159"/>
      <c r="R182" s="159"/>
      <c r="S182" s="159"/>
      <c r="T182" s="160"/>
      <c r="U182" s="15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 t="s">
        <v>101</v>
      </c>
      <c r="AF182" s="149">
        <v>0</v>
      </c>
      <c r="AG182" s="149"/>
      <c r="AH182" s="149"/>
      <c r="AI182" s="149"/>
      <c r="AJ182" s="149"/>
      <c r="AK182" s="149"/>
      <c r="AL182" s="149"/>
      <c r="AM182" s="149"/>
      <c r="AN182" s="149"/>
      <c r="AO182" s="149"/>
      <c r="AP182" s="149"/>
      <c r="AQ182" s="149"/>
      <c r="AR182" s="149"/>
      <c r="AS182" s="149"/>
      <c r="AT182" s="149"/>
      <c r="AU182" s="149"/>
      <c r="AV182" s="149"/>
      <c r="AW182" s="149"/>
      <c r="AX182" s="149"/>
      <c r="AY182" s="149"/>
      <c r="AZ182" s="149"/>
      <c r="BA182" s="149"/>
      <c r="BB182" s="149"/>
      <c r="BC182" s="149"/>
      <c r="BD182" s="149"/>
      <c r="BE182" s="149"/>
      <c r="BF182" s="149"/>
      <c r="BG182" s="149"/>
      <c r="BH182" s="149"/>
    </row>
    <row r="183" spans="1:60" ht="12.75" outlineLevel="1">
      <c r="A183" s="150">
        <v>56</v>
      </c>
      <c r="B183" s="156" t="s">
        <v>248</v>
      </c>
      <c r="C183" s="190" t="s">
        <v>249</v>
      </c>
      <c r="D183" s="158" t="s">
        <v>98</v>
      </c>
      <c r="E183" s="165">
        <v>1</v>
      </c>
      <c r="F183" s="168"/>
      <c r="G183" s="169">
        <f>ROUND(E183*F183,2)</f>
        <v>0</v>
      </c>
      <c r="H183" s="168"/>
      <c r="I183" s="169">
        <f>ROUND(E183*H183,2)</f>
        <v>0</v>
      </c>
      <c r="J183" s="168"/>
      <c r="K183" s="169">
        <f>ROUND(E183*J183,2)</f>
        <v>0</v>
      </c>
      <c r="L183" s="169">
        <v>21</v>
      </c>
      <c r="M183" s="169">
        <f>G183*(1+L183/100)</f>
        <v>0</v>
      </c>
      <c r="N183" s="159">
        <v>0.0165</v>
      </c>
      <c r="O183" s="159">
        <f>ROUND(E183*N183,5)</f>
        <v>0.0165</v>
      </c>
      <c r="P183" s="159">
        <v>0</v>
      </c>
      <c r="Q183" s="159">
        <f>ROUND(E183*P183,5)</f>
        <v>0</v>
      </c>
      <c r="R183" s="159"/>
      <c r="S183" s="159"/>
      <c r="T183" s="160">
        <v>0</v>
      </c>
      <c r="U183" s="159">
        <f>ROUND(E183*T183,2)</f>
        <v>0</v>
      </c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 t="s">
        <v>194</v>
      </c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</row>
    <row r="184" spans="1:60" ht="12.75" outlineLevel="1">
      <c r="A184" s="150"/>
      <c r="B184" s="156"/>
      <c r="C184" s="191" t="s">
        <v>204</v>
      </c>
      <c r="D184" s="161"/>
      <c r="E184" s="166"/>
      <c r="F184" s="169"/>
      <c r="G184" s="169"/>
      <c r="H184" s="169"/>
      <c r="I184" s="169"/>
      <c r="J184" s="169"/>
      <c r="K184" s="169"/>
      <c r="L184" s="169"/>
      <c r="M184" s="169"/>
      <c r="N184" s="159"/>
      <c r="O184" s="159"/>
      <c r="P184" s="159"/>
      <c r="Q184" s="159"/>
      <c r="R184" s="159"/>
      <c r="S184" s="159"/>
      <c r="T184" s="160"/>
      <c r="U184" s="15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 t="s">
        <v>101</v>
      </c>
      <c r="AF184" s="149">
        <v>0</v>
      </c>
      <c r="AG184" s="149"/>
      <c r="AH184" s="149"/>
      <c r="AI184" s="149"/>
      <c r="AJ184" s="149"/>
      <c r="AK184" s="149"/>
      <c r="AL184" s="149"/>
      <c r="AM184" s="149"/>
      <c r="AN184" s="149"/>
      <c r="AO184" s="149"/>
      <c r="AP184" s="149"/>
      <c r="AQ184" s="149"/>
      <c r="AR184" s="149"/>
      <c r="AS184" s="149"/>
      <c r="AT184" s="149"/>
      <c r="AU184" s="149"/>
      <c r="AV184" s="149"/>
      <c r="AW184" s="149"/>
      <c r="AX184" s="149"/>
      <c r="AY184" s="149"/>
      <c r="AZ184" s="149"/>
      <c r="BA184" s="149"/>
      <c r="BB184" s="149"/>
      <c r="BC184" s="149"/>
      <c r="BD184" s="149"/>
      <c r="BE184" s="149"/>
      <c r="BF184" s="149"/>
      <c r="BG184" s="149"/>
      <c r="BH184" s="149"/>
    </row>
    <row r="185" spans="1:60" ht="12.75" outlineLevel="1">
      <c r="A185" s="150"/>
      <c r="B185" s="156"/>
      <c r="C185" s="191" t="s">
        <v>51</v>
      </c>
      <c r="D185" s="161"/>
      <c r="E185" s="166">
        <v>1</v>
      </c>
      <c r="F185" s="169"/>
      <c r="G185" s="169"/>
      <c r="H185" s="169"/>
      <c r="I185" s="169"/>
      <c r="J185" s="169"/>
      <c r="K185" s="169"/>
      <c r="L185" s="169"/>
      <c r="M185" s="169"/>
      <c r="N185" s="159"/>
      <c r="O185" s="159"/>
      <c r="P185" s="159"/>
      <c r="Q185" s="159"/>
      <c r="R185" s="159"/>
      <c r="S185" s="159"/>
      <c r="T185" s="160"/>
      <c r="U185" s="15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 t="s">
        <v>101</v>
      </c>
      <c r="AF185" s="149">
        <v>0</v>
      </c>
      <c r="AG185" s="149"/>
      <c r="AH185" s="149"/>
      <c r="AI185" s="149"/>
      <c r="AJ185" s="149"/>
      <c r="AK185" s="149"/>
      <c r="AL185" s="149"/>
      <c r="AM185" s="149"/>
      <c r="AN185" s="149"/>
      <c r="AO185" s="149"/>
      <c r="AP185" s="149"/>
      <c r="AQ185" s="149"/>
      <c r="AR185" s="149"/>
      <c r="AS185" s="149"/>
      <c r="AT185" s="149"/>
      <c r="AU185" s="149"/>
      <c r="AV185" s="149"/>
      <c r="AW185" s="149"/>
      <c r="AX185" s="149"/>
      <c r="AY185" s="149"/>
      <c r="AZ185" s="149"/>
      <c r="BA185" s="149"/>
      <c r="BB185" s="149"/>
      <c r="BC185" s="149"/>
      <c r="BD185" s="149"/>
      <c r="BE185" s="149"/>
      <c r="BF185" s="149"/>
      <c r="BG185" s="149"/>
      <c r="BH185" s="149"/>
    </row>
    <row r="186" spans="1:60" ht="12.75" outlineLevel="1">
      <c r="A186" s="150">
        <v>57</v>
      </c>
      <c r="B186" s="156" t="s">
        <v>250</v>
      </c>
      <c r="C186" s="190" t="s">
        <v>251</v>
      </c>
      <c r="D186" s="158" t="s">
        <v>98</v>
      </c>
      <c r="E186" s="165">
        <v>1</v>
      </c>
      <c r="F186" s="168"/>
      <c r="G186" s="169">
        <f>ROUND(E186*F186,2)</f>
        <v>0</v>
      </c>
      <c r="H186" s="168"/>
      <c r="I186" s="169">
        <f>ROUND(E186*H186,2)</f>
        <v>0</v>
      </c>
      <c r="J186" s="168"/>
      <c r="K186" s="169">
        <f>ROUND(E186*J186,2)</f>
        <v>0</v>
      </c>
      <c r="L186" s="169">
        <v>21</v>
      </c>
      <c r="M186" s="169">
        <f>G186*(1+L186/100)</f>
        <v>0</v>
      </c>
      <c r="N186" s="159">
        <v>0.0066</v>
      </c>
      <c r="O186" s="159">
        <f>ROUND(E186*N186,5)</f>
        <v>0.0066</v>
      </c>
      <c r="P186" s="159">
        <v>0</v>
      </c>
      <c r="Q186" s="159">
        <f>ROUND(E186*P186,5)</f>
        <v>0</v>
      </c>
      <c r="R186" s="159"/>
      <c r="S186" s="159"/>
      <c r="T186" s="160">
        <v>0</v>
      </c>
      <c r="U186" s="159">
        <f>ROUND(E186*T186,2)</f>
        <v>0</v>
      </c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 t="s">
        <v>194</v>
      </c>
      <c r="AF186" s="149"/>
      <c r="AG186" s="149"/>
      <c r="AH186" s="149"/>
      <c r="AI186" s="149"/>
      <c r="AJ186" s="149"/>
      <c r="AK186" s="149"/>
      <c r="AL186" s="149"/>
      <c r="AM186" s="149"/>
      <c r="AN186" s="149"/>
      <c r="AO186" s="149"/>
      <c r="AP186" s="149"/>
      <c r="AQ186" s="149"/>
      <c r="AR186" s="149"/>
      <c r="AS186" s="149"/>
      <c r="AT186" s="149"/>
      <c r="AU186" s="149"/>
      <c r="AV186" s="149"/>
      <c r="AW186" s="149"/>
      <c r="AX186" s="149"/>
      <c r="AY186" s="149"/>
      <c r="AZ186" s="149"/>
      <c r="BA186" s="149"/>
      <c r="BB186" s="149"/>
      <c r="BC186" s="149"/>
      <c r="BD186" s="149"/>
      <c r="BE186" s="149"/>
      <c r="BF186" s="149"/>
      <c r="BG186" s="149"/>
      <c r="BH186" s="149"/>
    </row>
    <row r="187" spans="1:60" ht="12.75" outlineLevel="1">
      <c r="A187" s="150"/>
      <c r="B187" s="156"/>
      <c r="C187" s="191" t="s">
        <v>204</v>
      </c>
      <c r="D187" s="161"/>
      <c r="E187" s="166"/>
      <c r="F187" s="169"/>
      <c r="G187" s="169"/>
      <c r="H187" s="169"/>
      <c r="I187" s="169"/>
      <c r="J187" s="169"/>
      <c r="K187" s="169"/>
      <c r="L187" s="169"/>
      <c r="M187" s="169"/>
      <c r="N187" s="159"/>
      <c r="O187" s="159"/>
      <c r="P187" s="159"/>
      <c r="Q187" s="159"/>
      <c r="R187" s="159"/>
      <c r="S187" s="159"/>
      <c r="T187" s="160"/>
      <c r="U187" s="15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 t="s">
        <v>101</v>
      </c>
      <c r="AF187" s="149">
        <v>0</v>
      </c>
      <c r="AG187" s="149"/>
      <c r="AH187" s="149"/>
      <c r="AI187" s="149"/>
      <c r="AJ187" s="149"/>
      <c r="AK187" s="149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49"/>
      <c r="BA187" s="149"/>
      <c r="BB187" s="149"/>
      <c r="BC187" s="149"/>
      <c r="BD187" s="149"/>
      <c r="BE187" s="149"/>
      <c r="BF187" s="149"/>
      <c r="BG187" s="149"/>
      <c r="BH187" s="149"/>
    </row>
    <row r="188" spans="1:60" ht="12.75" outlineLevel="1">
      <c r="A188" s="150"/>
      <c r="B188" s="156"/>
      <c r="C188" s="191" t="s">
        <v>51</v>
      </c>
      <c r="D188" s="161"/>
      <c r="E188" s="166">
        <v>1</v>
      </c>
      <c r="F188" s="169"/>
      <c r="G188" s="169"/>
      <c r="H188" s="169"/>
      <c r="I188" s="169"/>
      <c r="J188" s="169"/>
      <c r="K188" s="169"/>
      <c r="L188" s="169"/>
      <c r="M188" s="169"/>
      <c r="N188" s="159"/>
      <c r="O188" s="159"/>
      <c r="P188" s="159"/>
      <c r="Q188" s="159"/>
      <c r="R188" s="159"/>
      <c r="S188" s="159"/>
      <c r="T188" s="160"/>
      <c r="U188" s="15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 t="s">
        <v>101</v>
      </c>
      <c r="AF188" s="149">
        <v>0</v>
      </c>
      <c r="AG188" s="149"/>
      <c r="AH188" s="149"/>
      <c r="AI188" s="149"/>
      <c r="AJ188" s="149"/>
      <c r="AK188" s="149"/>
      <c r="AL188" s="149"/>
      <c r="AM188" s="149"/>
      <c r="AN188" s="149"/>
      <c r="AO188" s="149"/>
      <c r="AP188" s="149"/>
      <c r="AQ188" s="149"/>
      <c r="AR188" s="149"/>
      <c r="AS188" s="149"/>
      <c r="AT188" s="149"/>
      <c r="AU188" s="149"/>
      <c r="AV188" s="149"/>
      <c r="AW188" s="149"/>
      <c r="AX188" s="149"/>
      <c r="AY188" s="149"/>
      <c r="AZ188" s="149"/>
      <c r="BA188" s="149"/>
      <c r="BB188" s="149"/>
      <c r="BC188" s="149"/>
      <c r="BD188" s="149"/>
      <c r="BE188" s="149"/>
      <c r="BF188" s="149"/>
      <c r="BG188" s="149"/>
      <c r="BH188" s="149"/>
    </row>
    <row r="189" spans="1:60" ht="12.75" outlineLevel="1">
      <c r="A189" s="150">
        <v>58</v>
      </c>
      <c r="B189" s="156" t="s">
        <v>252</v>
      </c>
      <c r="C189" s="190" t="s">
        <v>253</v>
      </c>
      <c r="D189" s="158" t="s">
        <v>98</v>
      </c>
      <c r="E189" s="165">
        <v>1</v>
      </c>
      <c r="F189" s="168"/>
      <c r="G189" s="169">
        <f>ROUND(E189*F189,2)</f>
        <v>0</v>
      </c>
      <c r="H189" s="168"/>
      <c r="I189" s="169">
        <f>ROUND(E189*H189,2)</f>
        <v>0</v>
      </c>
      <c r="J189" s="168"/>
      <c r="K189" s="169">
        <f>ROUND(E189*J189,2)</f>
        <v>0</v>
      </c>
      <c r="L189" s="169">
        <v>21</v>
      </c>
      <c r="M189" s="169">
        <f>G189*(1+L189/100)</f>
        <v>0</v>
      </c>
      <c r="N189" s="159">
        <v>0</v>
      </c>
      <c r="O189" s="159">
        <f>ROUND(E189*N189,5)</f>
        <v>0</v>
      </c>
      <c r="P189" s="159">
        <v>0</v>
      </c>
      <c r="Q189" s="159">
        <f>ROUND(E189*P189,5)</f>
        <v>0</v>
      </c>
      <c r="R189" s="159"/>
      <c r="S189" s="159"/>
      <c r="T189" s="160">
        <v>1.22</v>
      </c>
      <c r="U189" s="159">
        <f>ROUND(E189*T189,2)</f>
        <v>1.22</v>
      </c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 t="s">
        <v>99</v>
      </c>
      <c r="AF189" s="149"/>
      <c r="AG189" s="149"/>
      <c r="AH189" s="149"/>
      <c r="AI189" s="149"/>
      <c r="AJ189" s="149"/>
      <c r="AK189" s="149"/>
      <c r="AL189" s="149"/>
      <c r="AM189" s="149"/>
      <c r="AN189" s="149"/>
      <c r="AO189" s="149"/>
      <c r="AP189" s="149"/>
      <c r="AQ189" s="149"/>
      <c r="AR189" s="149"/>
      <c r="AS189" s="149"/>
      <c r="AT189" s="149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49"/>
      <c r="BH189" s="149"/>
    </row>
    <row r="190" spans="1:60" ht="12.75" outlineLevel="1">
      <c r="A190" s="150"/>
      <c r="B190" s="156"/>
      <c r="C190" s="191" t="s">
        <v>204</v>
      </c>
      <c r="D190" s="161"/>
      <c r="E190" s="166"/>
      <c r="F190" s="169"/>
      <c r="G190" s="169"/>
      <c r="H190" s="169"/>
      <c r="I190" s="169"/>
      <c r="J190" s="169"/>
      <c r="K190" s="169"/>
      <c r="L190" s="169"/>
      <c r="M190" s="169"/>
      <c r="N190" s="159"/>
      <c r="O190" s="159"/>
      <c r="P190" s="159"/>
      <c r="Q190" s="159"/>
      <c r="R190" s="159"/>
      <c r="S190" s="159"/>
      <c r="T190" s="160"/>
      <c r="U190" s="15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 t="s">
        <v>101</v>
      </c>
      <c r="AF190" s="149">
        <v>0</v>
      </c>
      <c r="AG190" s="149"/>
      <c r="AH190" s="149"/>
      <c r="AI190" s="149"/>
      <c r="AJ190" s="149"/>
      <c r="AK190" s="149"/>
      <c r="AL190" s="149"/>
      <c r="AM190" s="149"/>
      <c r="AN190" s="149"/>
      <c r="AO190" s="149"/>
      <c r="AP190" s="149"/>
      <c r="AQ190" s="149"/>
      <c r="AR190" s="149"/>
      <c r="AS190" s="149"/>
      <c r="AT190" s="149"/>
      <c r="AU190" s="149"/>
      <c r="AV190" s="149"/>
      <c r="AW190" s="149"/>
      <c r="AX190" s="149"/>
      <c r="AY190" s="149"/>
      <c r="AZ190" s="149"/>
      <c r="BA190" s="149"/>
      <c r="BB190" s="149"/>
      <c r="BC190" s="149"/>
      <c r="BD190" s="149"/>
      <c r="BE190" s="149"/>
      <c r="BF190" s="149"/>
      <c r="BG190" s="149"/>
      <c r="BH190" s="149"/>
    </row>
    <row r="191" spans="1:60" ht="12.75" outlineLevel="1">
      <c r="A191" s="150"/>
      <c r="B191" s="156"/>
      <c r="C191" s="191" t="s">
        <v>51</v>
      </c>
      <c r="D191" s="161"/>
      <c r="E191" s="166">
        <v>1</v>
      </c>
      <c r="F191" s="169"/>
      <c r="G191" s="169"/>
      <c r="H191" s="169"/>
      <c r="I191" s="169"/>
      <c r="J191" s="169"/>
      <c r="K191" s="169"/>
      <c r="L191" s="169"/>
      <c r="M191" s="169"/>
      <c r="N191" s="159"/>
      <c r="O191" s="159"/>
      <c r="P191" s="159"/>
      <c r="Q191" s="159"/>
      <c r="R191" s="159"/>
      <c r="S191" s="159"/>
      <c r="T191" s="160"/>
      <c r="U191" s="15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 t="s">
        <v>101</v>
      </c>
      <c r="AF191" s="149">
        <v>0</v>
      </c>
      <c r="AG191" s="149"/>
      <c r="AH191" s="149"/>
      <c r="AI191" s="149"/>
      <c r="AJ191" s="149"/>
      <c r="AK191" s="149"/>
      <c r="AL191" s="149"/>
      <c r="AM191" s="149"/>
      <c r="AN191" s="149"/>
      <c r="AO191" s="149"/>
      <c r="AP191" s="149"/>
      <c r="AQ191" s="149"/>
      <c r="AR191" s="149"/>
      <c r="AS191" s="149"/>
      <c r="AT191" s="149"/>
      <c r="AU191" s="149"/>
      <c r="AV191" s="149"/>
      <c r="AW191" s="149"/>
      <c r="AX191" s="149"/>
      <c r="AY191" s="149"/>
      <c r="AZ191" s="149"/>
      <c r="BA191" s="149"/>
      <c r="BB191" s="149"/>
      <c r="BC191" s="149"/>
      <c r="BD191" s="149"/>
      <c r="BE191" s="149"/>
      <c r="BF191" s="149"/>
      <c r="BG191" s="149"/>
      <c r="BH191" s="149"/>
    </row>
    <row r="192" spans="1:60" ht="12.75" outlineLevel="1">
      <c r="A192" s="150">
        <v>59</v>
      </c>
      <c r="B192" s="156" t="s">
        <v>254</v>
      </c>
      <c r="C192" s="190" t="s">
        <v>255</v>
      </c>
      <c r="D192" s="158" t="s">
        <v>98</v>
      </c>
      <c r="E192" s="165">
        <v>1</v>
      </c>
      <c r="F192" s="168"/>
      <c r="G192" s="169">
        <f>ROUND(E192*F192,2)</f>
        <v>0</v>
      </c>
      <c r="H192" s="168"/>
      <c r="I192" s="169">
        <f>ROUND(E192*H192,2)</f>
        <v>0</v>
      </c>
      <c r="J192" s="168"/>
      <c r="K192" s="169">
        <f>ROUND(E192*J192,2)</f>
        <v>0</v>
      </c>
      <c r="L192" s="169">
        <v>21</v>
      </c>
      <c r="M192" s="169">
        <f>G192*(1+L192/100)</f>
        <v>0</v>
      </c>
      <c r="N192" s="159">
        <v>0</v>
      </c>
      <c r="O192" s="159">
        <f>ROUND(E192*N192,5)</f>
        <v>0</v>
      </c>
      <c r="P192" s="159">
        <v>0</v>
      </c>
      <c r="Q192" s="159">
        <f>ROUND(E192*P192,5)</f>
        <v>0</v>
      </c>
      <c r="R192" s="159"/>
      <c r="S192" s="159"/>
      <c r="T192" s="160">
        <v>0</v>
      </c>
      <c r="U192" s="159">
        <f>ROUND(E192*T192,2)</f>
        <v>0</v>
      </c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 t="s">
        <v>194</v>
      </c>
      <c r="AF192" s="149"/>
      <c r="AG192" s="149"/>
      <c r="AH192" s="149"/>
      <c r="AI192" s="149"/>
      <c r="AJ192" s="149"/>
      <c r="AK192" s="149"/>
      <c r="AL192" s="149"/>
      <c r="AM192" s="149"/>
      <c r="AN192" s="149"/>
      <c r="AO192" s="149"/>
      <c r="AP192" s="149"/>
      <c r="AQ192" s="149"/>
      <c r="AR192" s="149"/>
      <c r="AS192" s="149"/>
      <c r="AT192" s="149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49"/>
      <c r="BH192" s="149"/>
    </row>
    <row r="193" spans="1:60" ht="12.75" outlineLevel="1">
      <c r="A193" s="150"/>
      <c r="B193" s="156"/>
      <c r="C193" s="191" t="s">
        <v>204</v>
      </c>
      <c r="D193" s="161"/>
      <c r="E193" s="166"/>
      <c r="F193" s="203"/>
      <c r="G193" s="169"/>
      <c r="H193" s="169"/>
      <c r="I193" s="169"/>
      <c r="J193" s="169"/>
      <c r="K193" s="169"/>
      <c r="L193" s="169"/>
      <c r="M193" s="169"/>
      <c r="N193" s="159"/>
      <c r="O193" s="159"/>
      <c r="P193" s="159"/>
      <c r="Q193" s="159"/>
      <c r="R193" s="159"/>
      <c r="S193" s="159"/>
      <c r="T193" s="160"/>
      <c r="U193" s="15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 t="s">
        <v>101</v>
      </c>
      <c r="AF193" s="149">
        <v>0</v>
      </c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49"/>
      <c r="BC193" s="149"/>
      <c r="BD193" s="149"/>
      <c r="BE193" s="149"/>
      <c r="BF193" s="149"/>
      <c r="BG193" s="149"/>
      <c r="BH193" s="149"/>
    </row>
    <row r="194" spans="1:60" ht="12.75" outlineLevel="1">
      <c r="A194" s="150"/>
      <c r="B194" s="156"/>
      <c r="C194" s="191" t="s">
        <v>51</v>
      </c>
      <c r="D194" s="161"/>
      <c r="E194" s="166">
        <v>1</v>
      </c>
      <c r="F194" s="169"/>
      <c r="G194" s="169"/>
      <c r="H194" s="169"/>
      <c r="I194" s="169"/>
      <c r="J194" s="169"/>
      <c r="K194" s="169"/>
      <c r="L194" s="169"/>
      <c r="M194" s="169"/>
      <c r="N194" s="159"/>
      <c r="O194" s="159"/>
      <c r="P194" s="159"/>
      <c r="Q194" s="159"/>
      <c r="R194" s="159"/>
      <c r="S194" s="159"/>
      <c r="T194" s="160"/>
      <c r="U194" s="15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 t="s">
        <v>101</v>
      </c>
      <c r="AF194" s="149">
        <v>0</v>
      </c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49"/>
      <c r="AW194" s="149"/>
      <c r="AX194" s="149"/>
      <c r="AY194" s="149"/>
      <c r="AZ194" s="149"/>
      <c r="BA194" s="149"/>
      <c r="BB194" s="149"/>
      <c r="BC194" s="149"/>
      <c r="BD194" s="149"/>
      <c r="BE194" s="149"/>
      <c r="BF194" s="149"/>
      <c r="BG194" s="149"/>
      <c r="BH194" s="149"/>
    </row>
    <row r="195" spans="1:60" ht="12.75" outlineLevel="1">
      <c r="A195" s="150">
        <v>60</v>
      </c>
      <c r="B195" s="156" t="s">
        <v>256</v>
      </c>
      <c r="C195" s="190" t="s">
        <v>257</v>
      </c>
      <c r="D195" s="158" t="s">
        <v>98</v>
      </c>
      <c r="E195" s="165">
        <v>1</v>
      </c>
      <c r="F195" s="168"/>
      <c r="G195" s="169">
        <f>ROUND(E195*F195,2)</f>
        <v>0</v>
      </c>
      <c r="H195" s="168"/>
      <c r="I195" s="169">
        <f>ROUND(E195*H195,2)</f>
        <v>0</v>
      </c>
      <c r="J195" s="168"/>
      <c r="K195" s="169">
        <f>ROUND(E195*J195,2)</f>
        <v>0</v>
      </c>
      <c r="L195" s="169">
        <v>21</v>
      </c>
      <c r="M195" s="169">
        <f>G195*(1+L195/100)</f>
        <v>0</v>
      </c>
      <c r="N195" s="159">
        <v>0.00011</v>
      </c>
      <c r="O195" s="159">
        <f>ROUND(E195*N195,5)</f>
        <v>0.00011</v>
      </c>
      <c r="P195" s="159">
        <v>0</v>
      </c>
      <c r="Q195" s="159">
        <f>ROUND(E195*P195,5)</f>
        <v>0</v>
      </c>
      <c r="R195" s="159"/>
      <c r="S195" s="159"/>
      <c r="T195" s="160">
        <v>0.71</v>
      </c>
      <c r="U195" s="159">
        <f>ROUND(E195*T195,2)</f>
        <v>0.71</v>
      </c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 t="s">
        <v>99</v>
      </c>
      <c r="AF195" s="149"/>
      <c r="AG195" s="149"/>
      <c r="AH195" s="149"/>
      <c r="AI195" s="149"/>
      <c r="AJ195" s="149"/>
      <c r="AK195" s="149"/>
      <c r="AL195" s="149"/>
      <c r="AM195" s="149"/>
      <c r="AN195" s="149"/>
      <c r="AO195" s="149"/>
      <c r="AP195" s="149"/>
      <c r="AQ195" s="149"/>
      <c r="AR195" s="149"/>
      <c r="AS195" s="149"/>
      <c r="AT195" s="149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49"/>
      <c r="BH195" s="149"/>
    </row>
    <row r="196" spans="1:60" ht="12.75" outlineLevel="1">
      <c r="A196" s="150"/>
      <c r="B196" s="156"/>
      <c r="C196" s="191" t="s">
        <v>204</v>
      </c>
      <c r="D196" s="161"/>
      <c r="E196" s="166"/>
      <c r="F196" s="169"/>
      <c r="G196" s="169"/>
      <c r="H196" s="169"/>
      <c r="I196" s="169"/>
      <c r="J196" s="169"/>
      <c r="K196" s="169"/>
      <c r="L196" s="169"/>
      <c r="M196" s="169"/>
      <c r="N196" s="159"/>
      <c r="O196" s="159"/>
      <c r="P196" s="159"/>
      <c r="Q196" s="159"/>
      <c r="R196" s="159"/>
      <c r="S196" s="159"/>
      <c r="T196" s="160"/>
      <c r="U196" s="15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 t="s">
        <v>101</v>
      </c>
      <c r="AF196" s="149">
        <v>0</v>
      </c>
      <c r="AG196" s="149"/>
      <c r="AH196" s="149"/>
      <c r="AI196" s="149"/>
      <c r="AJ196" s="149"/>
      <c r="AK196" s="149"/>
      <c r="AL196" s="149"/>
      <c r="AM196" s="149"/>
      <c r="AN196" s="149"/>
      <c r="AO196" s="149"/>
      <c r="AP196" s="149"/>
      <c r="AQ196" s="149"/>
      <c r="AR196" s="149"/>
      <c r="AS196" s="149"/>
      <c r="AT196" s="149"/>
      <c r="AU196" s="149"/>
      <c r="AV196" s="149"/>
      <c r="AW196" s="149"/>
      <c r="AX196" s="149"/>
      <c r="AY196" s="149"/>
      <c r="AZ196" s="149"/>
      <c r="BA196" s="149"/>
      <c r="BB196" s="149"/>
      <c r="BC196" s="149"/>
      <c r="BD196" s="149"/>
      <c r="BE196" s="149"/>
      <c r="BF196" s="149"/>
      <c r="BG196" s="149"/>
      <c r="BH196" s="149"/>
    </row>
    <row r="197" spans="1:60" ht="12.75" outlineLevel="1">
      <c r="A197" s="150"/>
      <c r="B197" s="156"/>
      <c r="C197" s="191" t="s">
        <v>51</v>
      </c>
      <c r="D197" s="161"/>
      <c r="E197" s="166">
        <v>1</v>
      </c>
      <c r="F197" s="169"/>
      <c r="G197" s="169"/>
      <c r="H197" s="169"/>
      <c r="I197" s="169"/>
      <c r="J197" s="169"/>
      <c r="K197" s="169"/>
      <c r="L197" s="169"/>
      <c r="M197" s="169"/>
      <c r="N197" s="159"/>
      <c r="O197" s="159"/>
      <c r="P197" s="159"/>
      <c r="Q197" s="159"/>
      <c r="R197" s="159"/>
      <c r="S197" s="159"/>
      <c r="T197" s="160"/>
      <c r="U197" s="159"/>
      <c r="V197" s="149"/>
      <c r="W197" s="149"/>
      <c r="X197" s="149"/>
      <c r="Y197" s="149"/>
      <c r="Z197" s="149"/>
      <c r="AA197" s="149"/>
      <c r="AB197" s="149"/>
      <c r="AC197" s="149"/>
      <c r="AD197" s="149"/>
      <c r="AE197" s="149" t="s">
        <v>101</v>
      </c>
      <c r="AF197" s="149">
        <v>0</v>
      </c>
      <c r="AG197" s="149"/>
      <c r="AH197" s="149"/>
      <c r="AI197" s="149"/>
      <c r="AJ197" s="149"/>
      <c r="AK197" s="149"/>
      <c r="AL197" s="149"/>
      <c r="AM197" s="149"/>
      <c r="AN197" s="149"/>
      <c r="AO197" s="149"/>
      <c r="AP197" s="149"/>
      <c r="AQ197" s="149"/>
      <c r="AR197" s="149"/>
      <c r="AS197" s="149"/>
      <c r="AT197" s="149"/>
      <c r="AU197" s="149"/>
      <c r="AV197" s="149"/>
      <c r="AW197" s="149"/>
      <c r="AX197" s="149"/>
      <c r="AY197" s="149"/>
      <c r="AZ197" s="149"/>
      <c r="BA197" s="149"/>
      <c r="BB197" s="149"/>
      <c r="BC197" s="149"/>
      <c r="BD197" s="149"/>
      <c r="BE197" s="149"/>
      <c r="BF197" s="149"/>
      <c r="BG197" s="149"/>
      <c r="BH197" s="149"/>
    </row>
    <row r="198" spans="1:60" ht="12.75" outlineLevel="1">
      <c r="A198" s="150">
        <v>61</v>
      </c>
      <c r="B198" s="156" t="s">
        <v>258</v>
      </c>
      <c r="C198" s="190" t="s">
        <v>259</v>
      </c>
      <c r="D198" s="158" t="s">
        <v>98</v>
      </c>
      <c r="E198" s="165">
        <v>1</v>
      </c>
      <c r="F198" s="168"/>
      <c r="G198" s="169">
        <f>ROUND(E198*F198,2)</f>
        <v>0</v>
      </c>
      <c r="H198" s="168"/>
      <c r="I198" s="169">
        <f>ROUND(E198*H198,2)</f>
        <v>0</v>
      </c>
      <c r="J198" s="168"/>
      <c r="K198" s="169">
        <f>ROUND(E198*J198,2)</f>
        <v>0</v>
      </c>
      <c r="L198" s="169">
        <v>21</v>
      </c>
      <c r="M198" s="169">
        <f>G198*(1+L198/100)</f>
        <v>0</v>
      </c>
      <c r="N198" s="159">
        <v>0.024</v>
      </c>
      <c r="O198" s="159">
        <f>ROUND(E198*N198,5)</f>
        <v>0.024</v>
      </c>
      <c r="P198" s="159">
        <v>0</v>
      </c>
      <c r="Q198" s="159">
        <f>ROUND(E198*P198,5)</f>
        <v>0</v>
      </c>
      <c r="R198" s="159"/>
      <c r="S198" s="159"/>
      <c r="T198" s="160">
        <v>0</v>
      </c>
      <c r="U198" s="159">
        <f>ROUND(E198*T198,2)</f>
        <v>0</v>
      </c>
      <c r="V198" s="149"/>
      <c r="W198" s="149"/>
      <c r="X198" s="149"/>
      <c r="Y198" s="149"/>
      <c r="Z198" s="149"/>
      <c r="AA198" s="149"/>
      <c r="AB198" s="149"/>
      <c r="AC198" s="149"/>
      <c r="AD198" s="149"/>
      <c r="AE198" s="149" t="s">
        <v>194</v>
      </c>
      <c r="AF198" s="149"/>
      <c r="AG198" s="149"/>
      <c r="AH198" s="149"/>
      <c r="AI198" s="149"/>
      <c r="AJ198" s="149"/>
      <c r="AK198" s="149"/>
      <c r="AL198" s="149"/>
      <c r="AM198" s="149"/>
      <c r="AN198" s="149"/>
      <c r="AO198" s="149"/>
      <c r="AP198" s="149"/>
      <c r="AQ198" s="149"/>
      <c r="AR198" s="149"/>
      <c r="AS198" s="149"/>
      <c r="AT198" s="149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49"/>
      <c r="BH198" s="149"/>
    </row>
    <row r="199" spans="1:60" ht="12.75" outlineLevel="1">
      <c r="A199" s="150"/>
      <c r="B199" s="156"/>
      <c r="C199" s="191" t="s">
        <v>204</v>
      </c>
      <c r="D199" s="161"/>
      <c r="E199" s="166"/>
      <c r="F199" s="169"/>
      <c r="G199" s="169"/>
      <c r="H199" s="169"/>
      <c r="I199" s="169"/>
      <c r="J199" s="169"/>
      <c r="K199" s="169"/>
      <c r="L199" s="169"/>
      <c r="M199" s="169"/>
      <c r="N199" s="159"/>
      <c r="O199" s="159"/>
      <c r="P199" s="159"/>
      <c r="Q199" s="159"/>
      <c r="R199" s="159"/>
      <c r="S199" s="159"/>
      <c r="T199" s="160"/>
      <c r="U199" s="159"/>
      <c r="V199" s="149"/>
      <c r="W199" s="149"/>
      <c r="X199" s="149"/>
      <c r="Y199" s="149"/>
      <c r="Z199" s="149"/>
      <c r="AA199" s="149"/>
      <c r="AB199" s="149"/>
      <c r="AC199" s="149"/>
      <c r="AD199" s="149"/>
      <c r="AE199" s="149" t="s">
        <v>101</v>
      </c>
      <c r="AF199" s="149">
        <v>0</v>
      </c>
      <c r="AG199" s="149"/>
      <c r="AH199" s="149"/>
      <c r="AI199" s="149"/>
      <c r="AJ199" s="149"/>
      <c r="AK199" s="149"/>
      <c r="AL199" s="149"/>
      <c r="AM199" s="149"/>
      <c r="AN199" s="149"/>
      <c r="AO199" s="149"/>
      <c r="AP199" s="149"/>
      <c r="AQ199" s="149"/>
      <c r="AR199" s="149"/>
      <c r="AS199" s="149"/>
      <c r="AT199" s="149"/>
      <c r="AU199" s="149"/>
      <c r="AV199" s="149"/>
      <c r="AW199" s="149"/>
      <c r="AX199" s="149"/>
      <c r="AY199" s="149"/>
      <c r="AZ199" s="149"/>
      <c r="BA199" s="149"/>
      <c r="BB199" s="149"/>
      <c r="BC199" s="149"/>
      <c r="BD199" s="149"/>
      <c r="BE199" s="149"/>
      <c r="BF199" s="149"/>
      <c r="BG199" s="149"/>
      <c r="BH199" s="149"/>
    </row>
    <row r="200" spans="1:60" ht="12.75" outlineLevel="1">
      <c r="A200" s="150"/>
      <c r="B200" s="156"/>
      <c r="C200" s="191" t="s">
        <v>51</v>
      </c>
      <c r="D200" s="161"/>
      <c r="E200" s="166">
        <v>1</v>
      </c>
      <c r="F200" s="169"/>
      <c r="G200" s="169"/>
      <c r="H200" s="169"/>
      <c r="I200" s="169"/>
      <c r="J200" s="169"/>
      <c r="K200" s="169"/>
      <c r="L200" s="169"/>
      <c r="M200" s="169"/>
      <c r="N200" s="159"/>
      <c r="O200" s="159"/>
      <c r="P200" s="159"/>
      <c r="Q200" s="159"/>
      <c r="R200" s="159"/>
      <c r="S200" s="159"/>
      <c r="T200" s="160"/>
      <c r="U200" s="159"/>
      <c r="V200" s="149"/>
      <c r="W200" s="149"/>
      <c r="X200" s="149"/>
      <c r="Y200" s="149"/>
      <c r="Z200" s="149"/>
      <c r="AA200" s="149"/>
      <c r="AB200" s="149"/>
      <c r="AC200" s="149"/>
      <c r="AD200" s="149"/>
      <c r="AE200" s="149" t="s">
        <v>101</v>
      </c>
      <c r="AF200" s="149">
        <v>0</v>
      </c>
      <c r="AG200" s="149"/>
      <c r="AH200" s="149"/>
      <c r="AI200" s="149"/>
      <c r="AJ200" s="149"/>
      <c r="AK200" s="149"/>
      <c r="AL200" s="149"/>
      <c r="AM200" s="149"/>
      <c r="AN200" s="149"/>
      <c r="AO200" s="149"/>
      <c r="AP200" s="149"/>
      <c r="AQ200" s="149"/>
      <c r="AR200" s="149"/>
      <c r="AS200" s="149"/>
      <c r="AT200" s="149"/>
      <c r="AU200" s="149"/>
      <c r="AV200" s="149"/>
      <c r="AW200" s="149"/>
      <c r="AX200" s="149"/>
      <c r="AY200" s="149"/>
      <c r="AZ200" s="149"/>
      <c r="BA200" s="149"/>
      <c r="BB200" s="149"/>
      <c r="BC200" s="149"/>
      <c r="BD200" s="149"/>
      <c r="BE200" s="149"/>
      <c r="BF200" s="149"/>
      <c r="BG200" s="149"/>
      <c r="BH200" s="149"/>
    </row>
    <row r="201" spans="1:60" ht="12.75" outlineLevel="1">
      <c r="A201" s="150">
        <v>62</v>
      </c>
      <c r="B201" s="156" t="s">
        <v>260</v>
      </c>
      <c r="C201" s="190" t="s">
        <v>261</v>
      </c>
      <c r="D201" s="158" t="s">
        <v>98</v>
      </c>
      <c r="E201" s="165">
        <v>2</v>
      </c>
      <c r="F201" s="168"/>
      <c r="G201" s="169">
        <f>ROUND(E201*F201,2)</f>
        <v>0</v>
      </c>
      <c r="H201" s="168"/>
      <c r="I201" s="169">
        <f>ROUND(E201*H201,2)</f>
        <v>0</v>
      </c>
      <c r="J201" s="168"/>
      <c r="K201" s="169">
        <f>ROUND(E201*J201,2)</f>
        <v>0</v>
      </c>
      <c r="L201" s="169">
        <v>21</v>
      </c>
      <c r="M201" s="169">
        <f>G201*(1+L201/100)</f>
        <v>0</v>
      </c>
      <c r="N201" s="159">
        <v>0.11178</v>
      </c>
      <c r="O201" s="159">
        <f>ROUND(E201*N201,5)</f>
        <v>0.22356</v>
      </c>
      <c r="P201" s="159">
        <v>0</v>
      </c>
      <c r="Q201" s="159">
        <f>ROUND(E201*P201,5)</f>
        <v>0</v>
      </c>
      <c r="R201" s="159"/>
      <c r="S201" s="159"/>
      <c r="T201" s="160">
        <v>0.86</v>
      </c>
      <c r="U201" s="159">
        <f>ROUND(E201*T201,2)</f>
        <v>1.72</v>
      </c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 t="s">
        <v>99</v>
      </c>
      <c r="AF201" s="149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</row>
    <row r="202" spans="1:60" ht="12.75" outlineLevel="1">
      <c r="A202" s="150"/>
      <c r="B202" s="156"/>
      <c r="C202" s="191" t="s">
        <v>204</v>
      </c>
      <c r="D202" s="161"/>
      <c r="E202" s="166"/>
      <c r="F202" s="169"/>
      <c r="G202" s="169"/>
      <c r="H202" s="169"/>
      <c r="I202" s="169"/>
      <c r="J202" s="169"/>
      <c r="K202" s="169"/>
      <c r="L202" s="169"/>
      <c r="M202" s="169"/>
      <c r="N202" s="159"/>
      <c r="O202" s="159"/>
      <c r="P202" s="159"/>
      <c r="Q202" s="159"/>
      <c r="R202" s="159"/>
      <c r="S202" s="159"/>
      <c r="T202" s="160"/>
      <c r="U202" s="159"/>
      <c r="V202" s="149"/>
      <c r="W202" s="149"/>
      <c r="X202" s="149"/>
      <c r="Y202" s="149"/>
      <c r="Z202" s="149"/>
      <c r="AA202" s="149"/>
      <c r="AB202" s="149"/>
      <c r="AC202" s="149"/>
      <c r="AD202" s="149"/>
      <c r="AE202" s="149" t="s">
        <v>101</v>
      </c>
      <c r="AF202" s="149">
        <v>0</v>
      </c>
      <c r="AG202" s="149"/>
      <c r="AH202" s="149"/>
      <c r="AI202" s="149"/>
      <c r="AJ202" s="149"/>
      <c r="AK202" s="149"/>
      <c r="AL202" s="149"/>
      <c r="AM202" s="149"/>
      <c r="AN202" s="149"/>
      <c r="AO202" s="149"/>
      <c r="AP202" s="149"/>
      <c r="AQ202" s="149"/>
      <c r="AR202" s="149"/>
      <c r="AS202" s="149"/>
      <c r="AT202" s="149"/>
      <c r="AU202" s="149"/>
      <c r="AV202" s="149"/>
      <c r="AW202" s="149"/>
      <c r="AX202" s="149"/>
      <c r="AY202" s="149"/>
      <c r="AZ202" s="149"/>
      <c r="BA202" s="149"/>
      <c r="BB202" s="149"/>
      <c r="BC202" s="149"/>
      <c r="BD202" s="149"/>
      <c r="BE202" s="149"/>
      <c r="BF202" s="149"/>
      <c r="BG202" s="149"/>
      <c r="BH202" s="149"/>
    </row>
    <row r="203" spans="1:60" ht="12.75" outlineLevel="1">
      <c r="A203" s="150"/>
      <c r="B203" s="156"/>
      <c r="C203" s="191" t="s">
        <v>228</v>
      </c>
      <c r="D203" s="161"/>
      <c r="E203" s="166">
        <v>2</v>
      </c>
      <c r="F203" s="169"/>
      <c r="G203" s="169"/>
      <c r="H203" s="169"/>
      <c r="I203" s="169"/>
      <c r="J203" s="169"/>
      <c r="K203" s="169"/>
      <c r="L203" s="169"/>
      <c r="M203" s="169"/>
      <c r="N203" s="159"/>
      <c r="O203" s="159"/>
      <c r="P203" s="159"/>
      <c r="Q203" s="159"/>
      <c r="R203" s="159"/>
      <c r="S203" s="159"/>
      <c r="T203" s="160"/>
      <c r="U203" s="159"/>
      <c r="V203" s="149"/>
      <c r="W203" s="149"/>
      <c r="X203" s="149"/>
      <c r="Y203" s="149"/>
      <c r="Z203" s="149"/>
      <c r="AA203" s="149"/>
      <c r="AB203" s="149"/>
      <c r="AC203" s="149"/>
      <c r="AD203" s="149"/>
      <c r="AE203" s="149" t="s">
        <v>101</v>
      </c>
      <c r="AF203" s="149">
        <v>0</v>
      </c>
      <c r="AG203" s="149"/>
      <c r="AH203" s="149"/>
      <c r="AI203" s="149"/>
      <c r="AJ203" s="149"/>
      <c r="AK203" s="149"/>
      <c r="AL203" s="149"/>
      <c r="AM203" s="149"/>
      <c r="AN203" s="149"/>
      <c r="AO203" s="149"/>
      <c r="AP203" s="149"/>
      <c r="AQ203" s="149"/>
      <c r="AR203" s="149"/>
      <c r="AS203" s="149"/>
      <c r="AT203" s="149"/>
      <c r="AU203" s="149"/>
      <c r="AV203" s="149"/>
      <c r="AW203" s="149"/>
      <c r="AX203" s="149"/>
      <c r="AY203" s="149"/>
      <c r="AZ203" s="149"/>
      <c r="BA203" s="149"/>
      <c r="BB203" s="149"/>
      <c r="BC203" s="149"/>
      <c r="BD203" s="149"/>
      <c r="BE203" s="149"/>
      <c r="BF203" s="149"/>
      <c r="BG203" s="149"/>
      <c r="BH203" s="149"/>
    </row>
    <row r="204" spans="1:60" ht="12.75" outlineLevel="1">
      <c r="A204" s="150">
        <v>63</v>
      </c>
      <c r="B204" s="156" t="s">
        <v>262</v>
      </c>
      <c r="C204" s="190" t="s">
        <v>263</v>
      </c>
      <c r="D204" s="158" t="s">
        <v>98</v>
      </c>
      <c r="E204" s="165">
        <v>2</v>
      </c>
      <c r="F204" s="168"/>
      <c r="G204" s="169">
        <f>ROUND(E204*F204,2)</f>
        <v>0</v>
      </c>
      <c r="H204" s="168"/>
      <c r="I204" s="169">
        <f>ROUND(E204*H204,2)</f>
        <v>0</v>
      </c>
      <c r="J204" s="168"/>
      <c r="K204" s="169">
        <f>ROUND(E204*J204,2)</f>
        <v>0</v>
      </c>
      <c r="L204" s="169">
        <v>21</v>
      </c>
      <c r="M204" s="169">
        <f>G204*(1+L204/100)</f>
        <v>0</v>
      </c>
      <c r="N204" s="159">
        <v>0.016</v>
      </c>
      <c r="O204" s="159">
        <f>ROUND(E204*N204,5)</f>
        <v>0.032</v>
      </c>
      <c r="P204" s="159">
        <v>0</v>
      </c>
      <c r="Q204" s="159">
        <f>ROUND(E204*P204,5)</f>
        <v>0</v>
      </c>
      <c r="R204" s="159"/>
      <c r="S204" s="159"/>
      <c r="T204" s="160">
        <v>0</v>
      </c>
      <c r="U204" s="159">
        <f>ROUND(E204*T204,2)</f>
        <v>0</v>
      </c>
      <c r="V204" s="149"/>
      <c r="W204" s="149"/>
      <c r="X204" s="149"/>
      <c r="Y204" s="149"/>
      <c r="Z204" s="149"/>
      <c r="AA204" s="149"/>
      <c r="AB204" s="149"/>
      <c r="AC204" s="149"/>
      <c r="AD204" s="149"/>
      <c r="AE204" s="149" t="s">
        <v>194</v>
      </c>
      <c r="AF204" s="149"/>
      <c r="AG204" s="149"/>
      <c r="AH204" s="149"/>
      <c r="AI204" s="149"/>
      <c r="AJ204" s="149"/>
      <c r="AK204" s="149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49"/>
      <c r="BH204" s="149"/>
    </row>
    <row r="205" spans="1:60" ht="12.75" outlineLevel="1">
      <c r="A205" s="150"/>
      <c r="B205" s="156"/>
      <c r="C205" s="191" t="s">
        <v>204</v>
      </c>
      <c r="D205" s="161"/>
      <c r="E205" s="166"/>
      <c r="F205" s="169"/>
      <c r="G205" s="169"/>
      <c r="H205" s="169"/>
      <c r="I205" s="169"/>
      <c r="J205" s="169"/>
      <c r="K205" s="169"/>
      <c r="L205" s="169"/>
      <c r="M205" s="169"/>
      <c r="N205" s="159"/>
      <c r="O205" s="159"/>
      <c r="P205" s="159"/>
      <c r="Q205" s="159"/>
      <c r="R205" s="159"/>
      <c r="S205" s="159"/>
      <c r="T205" s="160"/>
      <c r="U205" s="159"/>
      <c r="V205" s="149"/>
      <c r="W205" s="149"/>
      <c r="X205" s="149"/>
      <c r="Y205" s="149"/>
      <c r="Z205" s="149"/>
      <c r="AA205" s="149"/>
      <c r="AB205" s="149"/>
      <c r="AC205" s="149"/>
      <c r="AD205" s="149"/>
      <c r="AE205" s="149" t="s">
        <v>101</v>
      </c>
      <c r="AF205" s="149">
        <v>0</v>
      </c>
      <c r="AG205" s="149"/>
      <c r="AH205" s="149"/>
      <c r="AI205" s="149"/>
      <c r="AJ205" s="149"/>
      <c r="AK205" s="149"/>
      <c r="AL205" s="149"/>
      <c r="AM205" s="149"/>
      <c r="AN205" s="149"/>
      <c r="AO205" s="149"/>
      <c r="AP205" s="149"/>
      <c r="AQ205" s="149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49"/>
      <c r="BB205" s="149"/>
      <c r="BC205" s="149"/>
      <c r="BD205" s="149"/>
      <c r="BE205" s="149"/>
      <c r="BF205" s="149"/>
      <c r="BG205" s="149"/>
      <c r="BH205" s="149"/>
    </row>
    <row r="206" spans="1:60" ht="12.75" outlineLevel="1">
      <c r="A206" s="150"/>
      <c r="B206" s="156"/>
      <c r="C206" s="191" t="s">
        <v>228</v>
      </c>
      <c r="D206" s="161"/>
      <c r="E206" s="166">
        <v>2</v>
      </c>
      <c r="F206" s="169"/>
      <c r="G206" s="169"/>
      <c r="H206" s="169"/>
      <c r="I206" s="169"/>
      <c r="J206" s="169"/>
      <c r="K206" s="169"/>
      <c r="L206" s="169"/>
      <c r="M206" s="169"/>
      <c r="N206" s="159"/>
      <c r="O206" s="159"/>
      <c r="P206" s="159"/>
      <c r="Q206" s="159"/>
      <c r="R206" s="159"/>
      <c r="S206" s="159"/>
      <c r="T206" s="160"/>
      <c r="U206" s="159"/>
      <c r="V206" s="149"/>
      <c r="W206" s="149"/>
      <c r="X206" s="149"/>
      <c r="Y206" s="149"/>
      <c r="Z206" s="149"/>
      <c r="AA206" s="149"/>
      <c r="AB206" s="149"/>
      <c r="AC206" s="149"/>
      <c r="AD206" s="149"/>
      <c r="AE206" s="149" t="s">
        <v>101</v>
      </c>
      <c r="AF206" s="149">
        <v>0</v>
      </c>
      <c r="AG206" s="149"/>
      <c r="AH206" s="149"/>
      <c r="AI206" s="149"/>
      <c r="AJ206" s="149"/>
      <c r="AK206" s="149"/>
      <c r="AL206" s="149"/>
      <c r="AM206" s="149"/>
      <c r="AN206" s="149"/>
      <c r="AO206" s="149"/>
      <c r="AP206" s="149"/>
      <c r="AQ206" s="149"/>
      <c r="AR206" s="149"/>
      <c r="AS206" s="149"/>
      <c r="AT206" s="149"/>
      <c r="AU206" s="149"/>
      <c r="AV206" s="149"/>
      <c r="AW206" s="149"/>
      <c r="AX206" s="149"/>
      <c r="AY206" s="149"/>
      <c r="AZ206" s="149"/>
      <c r="BA206" s="149"/>
      <c r="BB206" s="149"/>
      <c r="BC206" s="149"/>
      <c r="BD206" s="149"/>
      <c r="BE206" s="149"/>
      <c r="BF206" s="149"/>
      <c r="BG206" s="149"/>
      <c r="BH206" s="149"/>
    </row>
    <row r="207" spans="1:60" ht="12.75" outlineLevel="1">
      <c r="A207" s="150">
        <v>64</v>
      </c>
      <c r="B207" s="156" t="s">
        <v>264</v>
      </c>
      <c r="C207" s="190" t="s">
        <v>265</v>
      </c>
      <c r="D207" s="158" t="s">
        <v>98</v>
      </c>
      <c r="E207" s="165">
        <v>1</v>
      </c>
      <c r="F207" s="168"/>
      <c r="G207" s="169">
        <f>ROUND(E207*F207,2)</f>
        <v>0</v>
      </c>
      <c r="H207" s="168"/>
      <c r="I207" s="169">
        <f>ROUND(E207*H207,2)</f>
        <v>0</v>
      </c>
      <c r="J207" s="168"/>
      <c r="K207" s="169">
        <f>ROUND(E207*J207,2)</f>
        <v>0</v>
      </c>
      <c r="L207" s="169">
        <v>21</v>
      </c>
      <c r="M207" s="169">
        <f>G207*(1+L207/100)</f>
        <v>0</v>
      </c>
      <c r="N207" s="159">
        <v>0.29823</v>
      </c>
      <c r="O207" s="159">
        <f>ROUND(E207*N207,5)</f>
        <v>0.29823</v>
      </c>
      <c r="P207" s="159">
        <v>0</v>
      </c>
      <c r="Q207" s="159">
        <f>ROUND(E207*P207,5)</f>
        <v>0</v>
      </c>
      <c r="R207" s="159"/>
      <c r="S207" s="159"/>
      <c r="T207" s="160">
        <v>1.18</v>
      </c>
      <c r="U207" s="159">
        <f>ROUND(E207*T207,2)</f>
        <v>1.18</v>
      </c>
      <c r="V207" s="149"/>
      <c r="W207" s="149"/>
      <c r="X207" s="149"/>
      <c r="Y207" s="149"/>
      <c r="Z207" s="149"/>
      <c r="AA207" s="149"/>
      <c r="AB207" s="149"/>
      <c r="AC207" s="149"/>
      <c r="AD207" s="149"/>
      <c r="AE207" s="149" t="s">
        <v>99</v>
      </c>
      <c r="AF207" s="149"/>
      <c r="AG207" s="149"/>
      <c r="AH207" s="149"/>
      <c r="AI207" s="149"/>
      <c r="AJ207" s="149"/>
      <c r="AK207" s="149"/>
      <c r="AL207" s="149"/>
      <c r="AM207" s="149"/>
      <c r="AN207" s="149"/>
      <c r="AO207" s="149"/>
      <c r="AP207" s="149"/>
      <c r="AQ207" s="149"/>
      <c r="AR207" s="149"/>
      <c r="AS207" s="149"/>
      <c r="AT207" s="149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49"/>
      <c r="BH207" s="149"/>
    </row>
    <row r="208" spans="1:60" ht="12.75" outlineLevel="1">
      <c r="A208" s="150"/>
      <c r="B208" s="156"/>
      <c r="C208" s="191" t="s">
        <v>204</v>
      </c>
      <c r="D208" s="161"/>
      <c r="E208" s="166"/>
      <c r="F208" s="169"/>
      <c r="G208" s="169"/>
      <c r="H208" s="169"/>
      <c r="I208" s="169"/>
      <c r="J208" s="169"/>
      <c r="K208" s="169"/>
      <c r="L208" s="169"/>
      <c r="M208" s="169"/>
      <c r="N208" s="159"/>
      <c r="O208" s="159"/>
      <c r="P208" s="159"/>
      <c r="Q208" s="159"/>
      <c r="R208" s="159"/>
      <c r="S208" s="159"/>
      <c r="T208" s="160"/>
      <c r="U208" s="159"/>
      <c r="V208" s="149"/>
      <c r="W208" s="149"/>
      <c r="X208" s="149"/>
      <c r="Y208" s="149"/>
      <c r="Z208" s="149"/>
      <c r="AA208" s="149"/>
      <c r="AB208" s="149"/>
      <c r="AC208" s="149"/>
      <c r="AD208" s="149"/>
      <c r="AE208" s="149" t="s">
        <v>101</v>
      </c>
      <c r="AF208" s="149">
        <v>0</v>
      </c>
      <c r="AG208" s="149"/>
      <c r="AH208" s="149"/>
      <c r="AI208" s="149"/>
      <c r="AJ208" s="149"/>
      <c r="AK208" s="149"/>
      <c r="AL208" s="149"/>
      <c r="AM208" s="149"/>
      <c r="AN208" s="149"/>
      <c r="AO208" s="149"/>
      <c r="AP208" s="149"/>
      <c r="AQ208" s="149"/>
      <c r="AR208" s="149"/>
      <c r="AS208" s="149"/>
      <c r="AT208" s="149"/>
      <c r="AU208" s="149"/>
      <c r="AV208" s="149"/>
      <c r="AW208" s="149"/>
      <c r="AX208" s="149"/>
      <c r="AY208" s="149"/>
      <c r="AZ208" s="149"/>
      <c r="BA208" s="149"/>
      <c r="BB208" s="149"/>
      <c r="BC208" s="149"/>
      <c r="BD208" s="149"/>
      <c r="BE208" s="149"/>
      <c r="BF208" s="149"/>
      <c r="BG208" s="149"/>
      <c r="BH208" s="149"/>
    </row>
    <row r="209" spans="1:60" ht="12.75" outlineLevel="1">
      <c r="A209" s="150"/>
      <c r="B209" s="156"/>
      <c r="C209" s="191" t="s">
        <v>51</v>
      </c>
      <c r="D209" s="161"/>
      <c r="E209" s="166">
        <v>1</v>
      </c>
      <c r="F209" s="169"/>
      <c r="G209" s="169"/>
      <c r="H209" s="169"/>
      <c r="I209" s="169"/>
      <c r="J209" s="169"/>
      <c r="K209" s="169"/>
      <c r="L209" s="169"/>
      <c r="M209" s="169"/>
      <c r="N209" s="159"/>
      <c r="O209" s="159"/>
      <c r="P209" s="159"/>
      <c r="Q209" s="159"/>
      <c r="R209" s="159"/>
      <c r="S209" s="159"/>
      <c r="T209" s="160"/>
      <c r="U209" s="159"/>
      <c r="V209" s="149"/>
      <c r="W209" s="149"/>
      <c r="X209" s="149"/>
      <c r="Y209" s="149"/>
      <c r="Z209" s="149"/>
      <c r="AA209" s="149"/>
      <c r="AB209" s="149"/>
      <c r="AC209" s="149"/>
      <c r="AD209" s="149"/>
      <c r="AE209" s="149" t="s">
        <v>101</v>
      </c>
      <c r="AF209" s="149">
        <v>0</v>
      </c>
      <c r="AG209" s="149"/>
      <c r="AH209" s="149"/>
      <c r="AI209" s="149"/>
      <c r="AJ209" s="149"/>
      <c r="AK209" s="149"/>
      <c r="AL209" s="149"/>
      <c r="AM209" s="149"/>
      <c r="AN209" s="149"/>
      <c r="AO209" s="149"/>
      <c r="AP209" s="149"/>
      <c r="AQ209" s="149"/>
      <c r="AR209" s="149"/>
      <c r="AS209" s="149"/>
      <c r="AT209" s="149"/>
      <c r="AU209" s="149"/>
      <c r="AV209" s="149"/>
      <c r="AW209" s="149"/>
      <c r="AX209" s="149"/>
      <c r="AY209" s="149"/>
      <c r="AZ209" s="149"/>
      <c r="BA209" s="149"/>
      <c r="BB209" s="149"/>
      <c r="BC209" s="149"/>
      <c r="BD209" s="149"/>
      <c r="BE209" s="149"/>
      <c r="BF209" s="149"/>
      <c r="BG209" s="149"/>
      <c r="BH209" s="149"/>
    </row>
    <row r="210" spans="1:60" ht="12.75" outlineLevel="1">
      <c r="A210" s="150">
        <v>65</v>
      </c>
      <c r="B210" s="156" t="s">
        <v>266</v>
      </c>
      <c r="C210" s="190" t="s">
        <v>267</v>
      </c>
      <c r="D210" s="158" t="s">
        <v>98</v>
      </c>
      <c r="E210" s="165">
        <v>1</v>
      </c>
      <c r="F210" s="168"/>
      <c r="G210" s="169">
        <f>ROUND(E210*F210,2)</f>
        <v>0</v>
      </c>
      <c r="H210" s="168"/>
      <c r="I210" s="169">
        <f>ROUND(E210*H210,2)</f>
        <v>0</v>
      </c>
      <c r="J210" s="168"/>
      <c r="K210" s="169">
        <f>ROUND(E210*J210,2)</f>
        <v>0</v>
      </c>
      <c r="L210" s="169">
        <v>21</v>
      </c>
      <c r="M210" s="169">
        <f>G210*(1+L210/100)</f>
        <v>0</v>
      </c>
      <c r="N210" s="159">
        <v>0.035</v>
      </c>
      <c r="O210" s="159">
        <f>ROUND(E210*N210,5)</f>
        <v>0.035</v>
      </c>
      <c r="P210" s="159">
        <v>0</v>
      </c>
      <c r="Q210" s="159">
        <f>ROUND(E210*P210,5)</f>
        <v>0</v>
      </c>
      <c r="R210" s="159"/>
      <c r="S210" s="159"/>
      <c r="T210" s="160">
        <v>0</v>
      </c>
      <c r="U210" s="159">
        <f>ROUND(E210*T210,2)</f>
        <v>0</v>
      </c>
      <c r="V210" s="149"/>
      <c r="W210" s="149"/>
      <c r="X210" s="149"/>
      <c r="Y210" s="149"/>
      <c r="Z210" s="149"/>
      <c r="AA210" s="149"/>
      <c r="AB210" s="149"/>
      <c r="AC210" s="149"/>
      <c r="AD210" s="149"/>
      <c r="AE210" s="149" t="s">
        <v>194</v>
      </c>
      <c r="AF210" s="149"/>
      <c r="AG210" s="149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49"/>
      <c r="AR210" s="149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49"/>
      <c r="BH210" s="149"/>
    </row>
    <row r="211" spans="1:60" ht="12.75" outlineLevel="1">
      <c r="A211" s="150"/>
      <c r="B211" s="156"/>
      <c r="C211" s="191" t="s">
        <v>204</v>
      </c>
      <c r="D211" s="161"/>
      <c r="E211" s="166"/>
      <c r="F211" s="169"/>
      <c r="G211" s="169"/>
      <c r="H211" s="169"/>
      <c r="I211" s="169"/>
      <c r="J211" s="169"/>
      <c r="K211" s="169"/>
      <c r="L211" s="169"/>
      <c r="M211" s="169"/>
      <c r="N211" s="159"/>
      <c r="O211" s="159"/>
      <c r="P211" s="159"/>
      <c r="Q211" s="159"/>
      <c r="R211" s="159"/>
      <c r="S211" s="159"/>
      <c r="T211" s="160"/>
      <c r="U211" s="159"/>
      <c r="V211" s="149"/>
      <c r="W211" s="149"/>
      <c r="X211" s="149"/>
      <c r="Y211" s="149"/>
      <c r="Z211" s="149"/>
      <c r="AA211" s="149"/>
      <c r="AB211" s="149"/>
      <c r="AC211" s="149"/>
      <c r="AD211" s="149"/>
      <c r="AE211" s="149" t="s">
        <v>101</v>
      </c>
      <c r="AF211" s="149">
        <v>0</v>
      </c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</row>
    <row r="212" spans="1:60" ht="12.75" outlineLevel="1">
      <c r="A212" s="150"/>
      <c r="B212" s="156"/>
      <c r="C212" s="191" t="s">
        <v>51</v>
      </c>
      <c r="D212" s="161"/>
      <c r="E212" s="166">
        <v>1</v>
      </c>
      <c r="F212" s="169"/>
      <c r="G212" s="169"/>
      <c r="H212" s="169"/>
      <c r="I212" s="169"/>
      <c r="J212" s="169"/>
      <c r="K212" s="169"/>
      <c r="L212" s="169"/>
      <c r="M212" s="169"/>
      <c r="N212" s="159"/>
      <c r="O212" s="159"/>
      <c r="P212" s="159"/>
      <c r="Q212" s="159"/>
      <c r="R212" s="159"/>
      <c r="S212" s="159"/>
      <c r="T212" s="160"/>
      <c r="U212" s="159"/>
      <c r="V212" s="149"/>
      <c r="W212" s="149"/>
      <c r="X212" s="149"/>
      <c r="Y212" s="149"/>
      <c r="Z212" s="149"/>
      <c r="AA212" s="149"/>
      <c r="AB212" s="149"/>
      <c r="AC212" s="149"/>
      <c r="AD212" s="149"/>
      <c r="AE212" s="149" t="s">
        <v>101</v>
      </c>
      <c r="AF212" s="149">
        <v>0</v>
      </c>
      <c r="AG212" s="149"/>
      <c r="AH212" s="149"/>
      <c r="AI212" s="149"/>
      <c r="AJ212" s="149"/>
      <c r="AK212" s="149"/>
      <c r="AL212" s="149"/>
      <c r="AM212" s="149"/>
      <c r="AN212" s="149"/>
      <c r="AO212" s="149"/>
      <c r="AP212" s="149"/>
      <c r="AQ212" s="149"/>
      <c r="AR212" s="149"/>
      <c r="AS212" s="149"/>
      <c r="AT212" s="149"/>
      <c r="AU212" s="149"/>
      <c r="AV212" s="149"/>
      <c r="AW212" s="149"/>
      <c r="AX212" s="149"/>
      <c r="AY212" s="149"/>
      <c r="AZ212" s="149"/>
      <c r="BA212" s="149"/>
      <c r="BB212" s="149"/>
      <c r="BC212" s="149"/>
      <c r="BD212" s="149"/>
      <c r="BE212" s="149"/>
      <c r="BF212" s="149"/>
      <c r="BG212" s="149"/>
      <c r="BH212" s="149"/>
    </row>
    <row r="213" spans="1:60" ht="22.5" outlineLevel="1">
      <c r="A213" s="150">
        <v>66</v>
      </c>
      <c r="B213" s="156" t="s">
        <v>268</v>
      </c>
      <c r="C213" s="190" t="s">
        <v>269</v>
      </c>
      <c r="D213" s="158" t="s">
        <v>98</v>
      </c>
      <c r="E213" s="165">
        <v>2</v>
      </c>
      <c r="F213" s="168"/>
      <c r="G213" s="169">
        <f>ROUND(E213*F213,2)</f>
        <v>0</v>
      </c>
      <c r="H213" s="168"/>
      <c r="I213" s="169">
        <f>ROUND(E213*H213,2)</f>
        <v>0</v>
      </c>
      <c r="J213" s="168"/>
      <c r="K213" s="169">
        <f>ROUND(E213*J213,2)</f>
        <v>0</v>
      </c>
      <c r="L213" s="169">
        <v>21</v>
      </c>
      <c r="M213" s="169">
        <f>G213*(1+L213/100)</f>
        <v>0</v>
      </c>
      <c r="N213" s="159">
        <v>0.00024</v>
      </c>
      <c r="O213" s="159">
        <f>ROUND(E213*N213,5)</f>
        <v>0.00048</v>
      </c>
      <c r="P213" s="159">
        <v>0</v>
      </c>
      <c r="Q213" s="159">
        <f>ROUND(E213*P213,5)</f>
        <v>0</v>
      </c>
      <c r="R213" s="159"/>
      <c r="S213" s="159"/>
      <c r="T213" s="160">
        <v>0.4</v>
      </c>
      <c r="U213" s="159">
        <f>ROUND(E213*T213,2)</f>
        <v>0.8</v>
      </c>
      <c r="V213" s="149"/>
      <c r="W213" s="149"/>
      <c r="X213" s="149"/>
      <c r="Y213" s="149"/>
      <c r="Z213" s="149"/>
      <c r="AA213" s="149"/>
      <c r="AB213" s="149"/>
      <c r="AC213" s="149"/>
      <c r="AD213" s="149"/>
      <c r="AE213" s="149" t="s">
        <v>99</v>
      </c>
      <c r="AF213" s="149"/>
      <c r="AG213" s="149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49"/>
      <c r="AR213" s="149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49"/>
      <c r="BH213" s="149"/>
    </row>
    <row r="214" spans="1:60" ht="12.75" outlineLevel="1">
      <c r="A214" s="150"/>
      <c r="B214" s="156"/>
      <c r="C214" s="191" t="s">
        <v>270</v>
      </c>
      <c r="D214" s="161"/>
      <c r="E214" s="166"/>
      <c r="F214" s="169"/>
      <c r="G214" s="169"/>
      <c r="H214" s="169"/>
      <c r="I214" s="169"/>
      <c r="J214" s="169"/>
      <c r="K214" s="169"/>
      <c r="L214" s="169"/>
      <c r="M214" s="169"/>
      <c r="N214" s="159"/>
      <c r="O214" s="159"/>
      <c r="P214" s="159"/>
      <c r="Q214" s="159"/>
      <c r="R214" s="159"/>
      <c r="S214" s="159"/>
      <c r="T214" s="160"/>
      <c r="U214" s="15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 t="s">
        <v>101</v>
      </c>
      <c r="AF214" s="149">
        <v>0</v>
      </c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</row>
    <row r="215" spans="1:60" ht="12.75" outlineLevel="1">
      <c r="A215" s="150"/>
      <c r="B215" s="156"/>
      <c r="C215" s="191" t="s">
        <v>228</v>
      </c>
      <c r="D215" s="161"/>
      <c r="E215" s="166">
        <v>2</v>
      </c>
      <c r="F215" s="169"/>
      <c r="G215" s="169"/>
      <c r="H215" s="169"/>
      <c r="I215" s="169"/>
      <c r="J215" s="169"/>
      <c r="K215" s="169"/>
      <c r="L215" s="169"/>
      <c r="M215" s="169"/>
      <c r="N215" s="159"/>
      <c r="O215" s="159"/>
      <c r="P215" s="159"/>
      <c r="Q215" s="159"/>
      <c r="R215" s="159"/>
      <c r="S215" s="159"/>
      <c r="T215" s="160"/>
      <c r="U215" s="159"/>
      <c r="V215" s="149"/>
      <c r="W215" s="149"/>
      <c r="X215" s="149"/>
      <c r="Y215" s="149"/>
      <c r="Z215" s="149"/>
      <c r="AA215" s="149"/>
      <c r="AB215" s="149"/>
      <c r="AC215" s="149"/>
      <c r="AD215" s="149"/>
      <c r="AE215" s="149" t="s">
        <v>101</v>
      </c>
      <c r="AF215" s="149">
        <v>0</v>
      </c>
      <c r="AG215" s="149"/>
      <c r="AH215" s="149"/>
      <c r="AI215" s="149"/>
      <c r="AJ215" s="149"/>
      <c r="AK215" s="149"/>
      <c r="AL215" s="149"/>
      <c r="AM215" s="149"/>
      <c r="AN215" s="149"/>
      <c r="AO215" s="149"/>
      <c r="AP215" s="149"/>
      <c r="AQ215" s="149"/>
      <c r="AR215" s="149"/>
      <c r="AS215" s="149"/>
      <c r="AT215" s="149"/>
      <c r="AU215" s="149"/>
      <c r="AV215" s="149"/>
      <c r="AW215" s="149"/>
      <c r="AX215" s="149"/>
      <c r="AY215" s="149"/>
      <c r="AZ215" s="149"/>
      <c r="BA215" s="149"/>
      <c r="BB215" s="149"/>
      <c r="BC215" s="149"/>
      <c r="BD215" s="149"/>
      <c r="BE215" s="149"/>
      <c r="BF215" s="149"/>
      <c r="BG215" s="149"/>
      <c r="BH215" s="149"/>
    </row>
    <row r="216" spans="1:60" ht="22.5" outlineLevel="1">
      <c r="A216" s="150">
        <v>67</v>
      </c>
      <c r="B216" s="156" t="s">
        <v>271</v>
      </c>
      <c r="C216" s="190" t="s">
        <v>272</v>
      </c>
      <c r="D216" s="158" t="s">
        <v>109</v>
      </c>
      <c r="E216" s="165">
        <v>0.4</v>
      </c>
      <c r="F216" s="168"/>
      <c r="G216" s="169">
        <f>ROUND(E216*F216,2)</f>
        <v>0</v>
      </c>
      <c r="H216" s="168"/>
      <c r="I216" s="169">
        <f>ROUND(E216*H216,2)</f>
        <v>0</v>
      </c>
      <c r="J216" s="168"/>
      <c r="K216" s="169">
        <f>ROUND(E216*J216,2)</f>
        <v>0</v>
      </c>
      <c r="L216" s="169">
        <v>21</v>
      </c>
      <c r="M216" s="169">
        <f>G216*(1+L216/100)</f>
        <v>0</v>
      </c>
      <c r="N216" s="159">
        <v>0</v>
      </c>
      <c r="O216" s="159">
        <f>ROUND(E216*N216,5)</f>
        <v>0</v>
      </c>
      <c r="P216" s="159">
        <v>0.011</v>
      </c>
      <c r="Q216" s="159">
        <f>ROUND(E216*P216,5)</f>
        <v>0.0044</v>
      </c>
      <c r="R216" s="159"/>
      <c r="S216" s="159"/>
      <c r="T216" s="160">
        <v>0.52</v>
      </c>
      <c r="U216" s="159">
        <f>ROUND(E216*T216,2)</f>
        <v>0.21</v>
      </c>
      <c r="V216" s="149"/>
      <c r="W216" s="149"/>
      <c r="X216" s="149"/>
      <c r="Y216" s="149"/>
      <c r="Z216" s="149"/>
      <c r="AA216" s="149"/>
      <c r="AB216" s="149"/>
      <c r="AC216" s="149"/>
      <c r="AD216" s="149"/>
      <c r="AE216" s="149" t="s">
        <v>99</v>
      </c>
      <c r="AF216" s="149"/>
      <c r="AG216" s="149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49"/>
      <c r="AR216" s="149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49"/>
      <c r="BC216" s="149"/>
      <c r="BD216" s="149"/>
      <c r="BE216" s="149"/>
      <c r="BF216" s="149"/>
      <c r="BG216" s="149"/>
      <c r="BH216" s="149"/>
    </row>
    <row r="217" spans="1:60" ht="12.75" outlineLevel="1">
      <c r="A217" s="150"/>
      <c r="B217" s="156"/>
      <c r="C217" s="191" t="s">
        <v>204</v>
      </c>
      <c r="D217" s="161"/>
      <c r="E217" s="166"/>
      <c r="F217" s="169"/>
      <c r="G217" s="169"/>
      <c r="H217" s="169"/>
      <c r="I217" s="169"/>
      <c r="J217" s="169"/>
      <c r="K217" s="169"/>
      <c r="L217" s="169"/>
      <c r="M217" s="169"/>
      <c r="N217" s="159"/>
      <c r="O217" s="159"/>
      <c r="P217" s="159"/>
      <c r="Q217" s="159"/>
      <c r="R217" s="159"/>
      <c r="S217" s="159"/>
      <c r="T217" s="160"/>
      <c r="U217" s="159"/>
      <c r="V217" s="149"/>
      <c r="W217" s="149"/>
      <c r="X217" s="149"/>
      <c r="Y217" s="149"/>
      <c r="Z217" s="149"/>
      <c r="AA217" s="149"/>
      <c r="AB217" s="149"/>
      <c r="AC217" s="149"/>
      <c r="AD217" s="149"/>
      <c r="AE217" s="149" t="s">
        <v>101</v>
      </c>
      <c r="AF217" s="149">
        <v>0</v>
      </c>
      <c r="AG217" s="149"/>
      <c r="AH217" s="149"/>
      <c r="AI217" s="149"/>
      <c r="AJ217" s="149"/>
      <c r="AK217" s="149"/>
      <c r="AL217" s="149"/>
      <c r="AM217" s="149"/>
      <c r="AN217" s="149"/>
      <c r="AO217" s="149"/>
      <c r="AP217" s="149"/>
      <c r="AQ217" s="149"/>
      <c r="AR217" s="149"/>
      <c r="AS217" s="149"/>
      <c r="AT217" s="149"/>
      <c r="AU217" s="149"/>
      <c r="AV217" s="149"/>
      <c r="AW217" s="149"/>
      <c r="AX217" s="149"/>
      <c r="AY217" s="149"/>
      <c r="AZ217" s="149"/>
      <c r="BA217" s="149"/>
      <c r="BB217" s="149"/>
      <c r="BC217" s="149"/>
      <c r="BD217" s="149"/>
      <c r="BE217" s="149"/>
      <c r="BF217" s="149"/>
      <c r="BG217" s="149"/>
      <c r="BH217" s="149"/>
    </row>
    <row r="218" spans="1:60" ht="12.75" outlineLevel="1">
      <c r="A218" s="150"/>
      <c r="B218" s="156"/>
      <c r="C218" s="191" t="s">
        <v>273</v>
      </c>
      <c r="D218" s="161"/>
      <c r="E218" s="166">
        <v>0.4</v>
      </c>
      <c r="F218" s="169"/>
      <c r="G218" s="169"/>
      <c r="H218" s="169"/>
      <c r="I218" s="169"/>
      <c r="J218" s="169"/>
      <c r="K218" s="169"/>
      <c r="L218" s="169"/>
      <c r="M218" s="169"/>
      <c r="N218" s="159"/>
      <c r="O218" s="159"/>
      <c r="P218" s="159"/>
      <c r="Q218" s="159"/>
      <c r="R218" s="159"/>
      <c r="S218" s="159"/>
      <c r="T218" s="160"/>
      <c r="U218" s="159"/>
      <c r="V218" s="149"/>
      <c r="W218" s="149"/>
      <c r="X218" s="149"/>
      <c r="Y218" s="149"/>
      <c r="Z218" s="149"/>
      <c r="AA218" s="149"/>
      <c r="AB218" s="149"/>
      <c r="AC218" s="149"/>
      <c r="AD218" s="149"/>
      <c r="AE218" s="149" t="s">
        <v>101</v>
      </c>
      <c r="AF218" s="149">
        <v>0</v>
      </c>
      <c r="AG218" s="149"/>
      <c r="AH218" s="149"/>
      <c r="AI218" s="149"/>
      <c r="AJ218" s="149"/>
      <c r="AK218" s="149"/>
      <c r="AL218" s="149"/>
      <c r="AM218" s="149"/>
      <c r="AN218" s="149"/>
      <c r="AO218" s="149"/>
      <c r="AP218" s="149"/>
      <c r="AQ218" s="149"/>
      <c r="AR218" s="149"/>
      <c r="AS218" s="149"/>
      <c r="AT218" s="149"/>
      <c r="AU218" s="149"/>
      <c r="AV218" s="149"/>
      <c r="AW218" s="149"/>
      <c r="AX218" s="149"/>
      <c r="AY218" s="149"/>
      <c r="AZ218" s="149"/>
      <c r="BA218" s="149"/>
      <c r="BB218" s="149"/>
      <c r="BC218" s="149"/>
      <c r="BD218" s="149"/>
      <c r="BE218" s="149"/>
      <c r="BF218" s="149"/>
      <c r="BG218" s="149"/>
      <c r="BH218" s="149"/>
    </row>
    <row r="219" spans="1:60" ht="22.5" outlineLevel="1">
      <c r="A219" s="150">
        <v>68</v>
      </c>
      <c r="B219" s="156" t="s">
        <v>274</v>
      </c>
      <c r="C219" s="190" t="s">
        <v>275</v>
      </c>
      <c r="D219" s="158" t="s">
        <v>109</v>
      </c>
      <c r="E219" s="165">
        <v>0.4</v>
      </c>
      <c r="F219" s="168"/>
      <c r="G219" s="169">
        <f>ROUND(E219*F219,2)</f>
        <v>0</v>
      </c>
      <c r="H219" s="168"/>
      <c r="I219" s="169">
        <f>ROUND(E219*H219,2)</f>
        <v>0</v>
      </c>
      <c r="J219" s="168"/>
      <c r="K219" s="169">
        <f>ROUND(E219*J219,2)</f>
        <v>0</v>
      </c>
      <c r="L219" s="169">
        <v>21</v>
      </c>
      <c r="M219" s="169">
        <f>G219*(1+L219/100)</f>
        <v>0</v>
      </c>
      <c r="N219" s="159">
        <v>0</v>
      </c>
      <c r="O219" s="159">
        <f>ROUND(E219*N219,5)</f>
        <v>0</v>
      </c>
      <c r="P219" s="159">
        <v>0.011</v>
      </c>
      <c r="Q219" s="159">
        <f>ROUND(E219*P219,5)</f>
        <v>0.0044</v>
      </c>
      <c r="R219" s="159"/>
      <c r="S219" s="159"/>
      <c r="T219" s="160">
        <v>0.52</v>
      </c>
      <c r="U219" s="159">
        <f>ROUND(E219*T219,2)</f>
        <v>0.21</v>
      </c>
      <c r="V219" s="149"/>
      <c r="W219" s="149"/>
      <c r="X219" s="149"/>
      <c r="Y219" s="149"/>
      <c r="Z219" s="149"/>
      <c r="AA219" s="149"/>
      <c r="AB219" s="149"/>
      <c r="AC219" s="149"/>
      <c r="AD219" s="149"/>
      <c r="AE219" s="149" t="s">
        <v>99</v>
      </c>
      <c r="AF219" s="149"/>
      <c r="AG219" s="149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49"/>
      <c r="AR219" s="149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49"/>
      <c r="BH219" s="149"/>
    </row>
    <row r="220" spans="1:60" ht="12.75" outlineLevel="1">
      <c r="A220" s="150"/>
      <c r="B220" s="156"/>
      <c r="C220" s="191" t="s">
        <v>204</v>
      </c>
      <c r="D220" s="161"/>
      <c r="E220" s="166"/>
      <c r="F220" s="169"/>
      <c r="G220" s="169"/>
      <c r="H220" s="169"/>
      <c r="I220" s="169"/>
      <c r="J220" s="169"/>
      <c r="K220" s="169"/>
      <c r="L220" s="169"/>
      <c r="M220" s="169"/>
      <c r="N220" s="159"/>
      <c r="O220" s="159"/>
      <c r="P220" s="159"/>
      <c r="Q220" s="159"/>
      <c r="R220" s="159"/>
      <c r="S220" s="159"/>
      <c r="T220" s="160"/>
      <c r="U220" s="159"/>
      <c r="V220" s="149"/>
      <c r="W220" s="149"/>
      <c r="X220" s="149"/>
      <c r="Y220" s="149"/>
      <c r="Z220" s="149"/>
      <c r="AA220" s="149"/>
      <c r="AB220" s="149"/>
      <c r="AC220" s="149"/>
      <c r="AD220" s="149"/>
      <c r="AE220" s="149" t="s">
        <v>101</v>
      </c>
      <c r="AF220" s="149">
        <v>0</v>
      </c>
      <c r="AG220" s="149"/>
      <c r="AH220" s="149"/>
      <c r="AI220" s="149"/>
      <c r="AJ220" s="149"/>
      <c r="AK220" s="149"/>
      <c r="AL220" s="149"/>
      <c r="AM220" s="149"/>
      <c r="AN220" s="149"/>
      <c r="AO220" s="149"/>
      <c r="AP220" s="149"/>
      <c r="AQ220" s="149"/>
      <c r="AR220" s="149"/>
      <c r="AS220" s="149"/>
      <c r="AT220" s="149"/>
      <c r="AU220" s="149"/>
      <c r="AV220" s="149"/>
      <c r="AW220" s="149"/>
      <c r="AX220" s="149"/>
      <c r="AY220" s="149"/>
      <c r="AZ220" s="149"/>
      <c r="BA220" s="149"/>
      <c r="BB220" s="149"/>
      <c r="BC220" s="149"/>
      <c r="BD220" s="149"/>
      <c r="BE220" s="149"/>
      <c r="BF220" s="149"/>
      <c r="BG220" s="149"/>
      <c r="BH220" s="149"/>
    </row>
    <row r="221" spans="1:60" ht="12.75" outlineLevel="1">
      <c r="A221" s="150"/>
      <c r="B221" s="156"/>
      <c r="C221" s="191" t="s">
        <v>276</v>
      </c>
      <c r="D221" s="161"/>
      <c r="E221" s="166">
        <v>0.4</v>
      </c>
      <c r="F221" s="169"/>
      <c r="G221" s="169"/>
      <c r="H221" s="169"/>
      <c r="I221" s="169"/>
      <c r="J221" s="169"/>
      <c r="K221" s="169"/>
      <c r="L221" s="169"/>
      <c r="M221" s="169"/>
      <c r="N221" s="159"/>
      <c r="O221" s="159"/>
      <c r="P221" s="159"/>
      <c r="Q221" s="159"/>
      <c r="R221" s="159"/>
      <c r="S221" s="159"/>
      <c r="T221" s="160"/>
      <c r="U221" s="159"/>
      <c r="V221" s="149"/>
      <c r="W221" s="149"/>
      <c r="X221" s="149"/>
      <c r="Y221" s="149"/>
      <c r="Z221" s="149"/>
      <c r="AA221" s="149"/>
      <c r="AB221" s="149"/>
      <c r="AC221" s="149"/>
      <c r="AD221" s="149"/>
      <c r="AE221" s="149" t="s">
        <v>101</v>
      </c>
      <c r="AF221" s="149">
        <v>0</v>
      </c>
      <c r="AG221" s="149"/>
      <c r="AH221" s="149"/>
      <c r="AI221" s="149"/>
      <c r="AJ221" s="149"/>
      <c r="AK221" s="149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49"/>
      <c r="BA221" s="149"/>
      <c r="BB221" s="149"/>
      <c r="BC221" s="149"/>
      <c r="BD221" s="149"/>
      <c r="BE221" s="149"/>
      <c r="BF221" s="149"/>
      <c r="BG221" s="149"/>
      <c r="BH221" s="149"/>
    </row>
    <row r="222" spans="1:60" ht="12.75" outlineLevel="1">
      <c r="A222" s="150">
        <v>69</v>
      </c>
      <c r="B222" s="156" t="s">
        <v>277</v>
      </c>
      <c r="C222" s="190" t="s">
        <v>278</v>
      </c>
      <c r="D222" s="158" t="s">
        <v>121</v>
      </c>
      <c r="E222" s="165">
        <v>75.92</v>
      </c>
      <c r="F222" s="168"/>
      <c r="G222" s="169">
        <f>ROUND(E222*F222,2)</f>
        <v>0</v>
      </c>
      <c r="H222" s="168"/>
      <c r="I222" s="169">
        <f>ROUND(E222*H222,2)</f>
        <v>0</v>
      </c>
      <c r="J222" s="168"/>
      <c r="K222" s="169">
        <f>ROUND(E222*J222,2)</f>
        <v>0</v>
      </c>
      <c r="L222" s="169">
        <v>21</v>
      </c>
      <c r="M222" s="169">
        <f>G222*(1+L222/100)</f>
        <v>0</v>
      </c>
      <c r="N222" s="159">
        <v>0</v>
      </c>
      <c r="O222" s="159">
        <f>ROUND(E222*N222,5)</f>
        <v>0</v>
      </c>
      <c r="P222" s="159">
        <v>0</v>
      </c>
      <c r="Q222" s="159">
        <f>ROUND(E222*P222,5)</f>
        <v>0</v>
      </c>
      <c r="R222" s="159"/>
      <c r="S222" s="159"/>
      <c r="T222" s="160">
        <v>0.06</v>
      </c>
      <c r="U222" s="159">
        <f>ROUND(E222*T222,2)</f>
        <v>4.56</v>
      </c>
      <c r="V222" s="149"/>
      <c r="W222" s="149"/>
      <c r="X222" s="149"/>
      <c r="Y222" s="149"/>
      <c r="Z222" s="149"/>
      <c r="AA222" s="149"/>
      <c r="AB222" s="149"/>
      <c r="AC222" s="149"/>
      <c r="AD222" s="149"/>
      <c r="AE222" s="149" t="s">
        <v>99</v>
      </c>
      <c r="AF222" s="149"/>
      <c r="AG222" s="149"/>
      <c r="AH222" s="149"/>
      <c r="AI222" s="149"/>
      <c r="AJ222" s="149"/>
      <c r="AK222" s="149"/>
      <c r="AL222" s="149"/>
      <c r="AM222" s="149"/>
      <c r="AN222" s="149"/>
      <c r="AO222" s="149"/>
      <c r="AP222" s="149"/>
      <c r="AQ222" s="149"/>
      <c r="AR222" s="149"/>
      <c r="AS222" s="149"/>
      <c r="AT222" s="149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49"/>
      <c r="BH222" s="149"/>
    </row>
    <row r="223" spans="1:60" ht="12.75" outlineLevel="1">
      <c r="A223" s="150"/>
      <c r="B223" s="156"/>
      <c r="C223" s="191" t="s">
        <v>188</v>
      </c>
      <c r="D223" s="161"/>
      <c r="E223" s="166"/>
      <c r="F223" s="169"/>
      <c r="G223" s="169"/>
      <c r="H223" s="169"/>
      <c r="I223" s="169"/>
      <c r="J223" s="169"/>
      <c r="K223" s="169"/>
      <c r="L223" s="169"/>
      <c r="M223" s="169"/>
      <c r="N223" s="159"/>
      <c r="O223" s="159"/>
      <c r="P223" s="159"/>
      <c r="Q223" s="159"/>
      <c r="R223" s="159"/>
      <c r="S223" s="159"/>
      <c r="T223" s="160"/>
      <c r="U223" s="159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49" t="s">
        <v>101</v>
      </c>
      <c r="AF223" s="149">
        <v>0</v>
      </c>
      <c r="AG223" s="149"/>
      <c r="AH223" s="149"/>
      <c r="AI223" s="149"/>
      <c r="AJ223" s="149"/>
      <c r="AK223" s="149"/>
      <c r="AL223" s="149"/>
      <c r="AM223" s="149"/>
      <c r="AN223" s="149"/>
      <c r="AO223" s="149"/>
      <c r="AP223" s="149"/>
      <c r="AQ223" s="149"/>
      <c r="AR223" s="149"/>
      <c r="AS223" s="149"/>
      <c r="AT223" s="149"/>
      <c r="AU223" s="149"/>
      <c r="AV223" s="149"/>
      <c r="AW223" s="149"/>
      <c r="AX223" s="149"/>
      <c r="AY223" s="149"/>
      <c r="AZ223" s="149"/>
      <c r="BA223" s="149"/>
      <c r="BB223" s="149"/>
      <c r="BC223" s="149"/>
      <c r="BD223" s="149"/>
      <c r="BE223" s="149"/>
      <c r="BF223" s="149"/>
      <c r="BG223" s="149"/>
      <c r="BH223" s="149"/>
    </row>
    <row r="224" spans="1:60" ht="12.75" outlineLevel="1">
      <c r="A224" s="150"/>
      <c r="B224" s="156"/>
      <c r="C224" s="191" t="s">
        <v>191</v>
      </c>
      <c r="D224" s="161"/>
      <c r="E224" s="166">
        <v>75.92</v>
      </c>
      <c r="F224" s="169"/>
      <c r="G224" s="169"/>
      <c r="H224" s="169"/>
      <c r="I224" s="169"/>
      <c r="J224" s="169"/>
      <c r="K224" s="169"/>
      <c r="L224" s="169"/>
      <c r="M224" s="169"/>
      <c r="N224" s="159"/>
      <c r="O224" s="159"/>
      <c r="P224" s="159"/>
      <c r="Q224" s="159"/>
      <c r="R224" s="159"/>
      <c r="S224" s="159"/>
      <c r="T224" s="160"/>
      <c r="U224" s="159"/>
      <c r="V224" s="149"/>
      <c r="W224" s="149"/>
      <c r="X224" s="149"/>
      <c r="Y224" s="149"/>
      <c r="Z224" s="149"/>
      <c r="AA224" s="149"/>
      <c r="AB224" s="149"/>
      <c r="AC224" s="149"/>
      <c r="AD224" s="149"/>
      <c r="AE224" s="149" t="s">
        <v>101</v>
      </c>
      <c r="AF224" s="149">
        <v>0</v>
      </c>
      <c r="AG224" s="149"/>
      <c r="AH224" s="149"/>
      <c r="AI224" s="149"/>
      <c r="AJ224" s="149"/>
      <c r="AK224" s="149"/>
      <c r="AL224" s="149"/>
      <c r="AM224" s="149"/>
      <c r="AN224" s="149"/>
      <c r="AO224" s="149"/>
      <c r="AP224" s="149"/>
      <c r="AQ224" s="149"/>
      <c r="AR224" s="149"/>
      <c r="AS224" s="149"/>
      <c r="AT224" s="149"/>
      <c r="AU224" s="149"/>
      <c r="AV224" s="149"/>
      <c r="AW224" s="149"/>
      <c r="AX224" s="149"/>
      <c r="AY224" s="149"/>
      <c r="AZ224" s="149"/>
      <c r="BA224" s="149"/>
      <c r="BB224" s="149"/>
      <c r="BC224" s="149"/>
      <c r="BD224" s="149"/>
      <c r="BE224" s="149"/>
      <c r="BF224" s="149"/>
      <c r="BG224" s="149"/>
      <c r="BH224" s="149"/>
    </row>
    <row r="225" spans="1:60" ht="12.75" outlineLevel="1">
      <c r="A225" s="150">
        <v>70</v>
      </c>
      <c r="B225" s="156" t="s">
        <v>279</v>
      </c>
      <c r="C225" s="190" t="s">
        <v>280</v>
      </c>
      <c r="D225" s="158" t="s">
        <v>121</v>
      </c>
      <c r="E225" s="165">
        <v>75.95</v>
      </c>
      <c r="F225" s="168"/>
      <c r="G225" s="169">
        <f>ROUND(E225*F225,2)</f>
        <v>0</v>
      </c>
      <c r="H225" s="168"/>
      <c r="I225" s="169">
        <f>ROUND(E225*H225,2)</f>
        <v>0</v>
      </c>
      <c r="J225" s="168"/>
      <c r="K225" s="169">
        <f>ROUND(E225*J225,2)</f>
        <v>0</v>
      </c>
      <c r="L225" s="169">
        <v>21</v>
      </c>
      <c r="M225" s="169">
        <f>G225*(1+L225/100)</f>
        <v>0</v>
      </c>
      <c r="N225" s="159">
        <v>0</v>
      </c>
      <c r="O225" s="159">
        <f>ROUND(E225*N225,5)</f>
        <v>0</v>
      </c>
      <c r="P225" s="159">
        <v>0</v>
      </c>
      <c r="Q225" s="159">
        <f>ROUND(E225*P225,5)</f>
        <v>0</v>
      </c>
      <c r="R225" s="159"/>
      <c r="S225" s="159"/>
      <c r="T225" s="160">
        <v>0.4</v>
      </c>
      <c r="U225" s="159">
        <f>ROUND(E225*T225,2)</f>
        <v>30.38</v>
      </c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49" t="s">
        <v>99</v>
      </c>
      <c r="AF225" s="149"/>
      <c r="AG225" s="149"/>
      <c r="AH225" s="149"/>
      <c r="AI225" s="149"/>
      <c r="AJ225" s="149"/>
      <c r="AK225" s="149"/>
      <c r="AL225" s="149"/>
      <c r="AM225" s="149"/>
      <c r="AN225" s="149"/>
      <c r="AO225" s="149"/>
      <c r="AP225" s="149"/>
      <c r="AQ225" s="149"/>
      <c r="AR225" s="149"/>
      <c r="AS225" s="149"/>
      <c r="AT225" s="149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49"/>
      <c r="BH225" s="149"/>
    </row>
    <row r="226" spans="1:60" ht="12.75" outlineLevel="1">
      <c r="A226" s="150"/>
      <c r="B226" s="156"/>
      <c r="C226" s="191" t="s">
        <v>281</v>
      </c>
      <c r="D226" s="161"/>
      <c r="E226" s="166"/>
      <c r="F226" s="169"/>
      <c r="G226" s="169"/>
      <c r="H226" s="169"/>
      <c r="I226" s="169"/>
      <c r="J226" s="169"/>
      <c r="K226" s="169"/>
      <c r="L226" s="169"/>
      <c r="M226" s="169"/>
      <c r="N226" s="159"/>
      <c r="O226" s="159"/>
      <c r="P226" s="159"/>
      <c r="Q226" s="159"/>
      <c r="R226" s="159"/>
      <c r="S226" s="159"/>
      <c r="T226" s="160"/>
      <c r="U226" s="159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49" t="s">
        <v>101</v>
      </c>
      <c r="AF226" s="149">
        <v>0</v>
      </c>
      <c r="AG226" s="149"/>
      <c r="AH226" s="149"/>
      <c r="AI226" s="149"/>
      <c r="AJ226" s="149"/>
      <c r="AK226" s="149"/>
      <c r="AL226" s="149"/>
      <c r="AM226" s="149"/>
      <c r="AN226" s="149"/>
      <c r="AO226" s="149"/>
      <c r="AP226" s="149"/>
      <c r="AQ226" s="149"/>
      <c r="AR226" s="149"/>
      <c r="AS226" s="149"/>
      <c r="AT226" s="149"/>
      <c r="AU226" s="149"/>
      <c r="AV226" s="149"/>
      <c r="AW226" s="149"/>
      <c r="AX226" s="149"/>
      <c r="AY226" s="149"/>
      <c r="AZ226" s="149"/>
      <c r="BA226" s="149"/>
      <c r="BB226" s="149"/>
      <c r="BC226" s="149"/>
      <c r="BD226" s="149"/>
      <c r="BE226" s="149"/>
      <c r="BF226" s="149"/>
      <c r="BG226" s="149"/>
      <c r="BH226" s="149"/>
    </row>
    <row r="227" spans="1:60" ht="12.75" outlineLevel="1">
      <c r="A227" s="150"/>
      <c r="B227" s="156"/>
      <c r="C227" s="191" t="s">
        <v>282</v>
      </c>
      <c r="D227" s="161"/>
      <c r="E227" s="166">
        <v>75.95</v>
      </c>
      <c r="F227" s="169"/>
      <c r="G227" s="169"/>
      <c r="H227" s="169"/>
      <c r="I227" s="169"/>
      <c r="J227" s="169"/>
      <c r="K227" s="169"/>
      <c r="L227" s="169"/>
      <c r="M227" s="169"/>
      <c r="N227" s="159"/>
      <c r="O227" s="159"/>
      <c r="P227" s="159"/>
      <c r="Q227" s="159"/>
      <c r="R227" s="159"/>
      <c r="S227" s="159"/>
      <c r="T227" s="160"/>
      <c r="U227" s="159"/>
      <c r="V227" s="149"/>
      <c r="W227" s="149"/>
      <c r="X227" s="149"/>
      <c r="Y227" s="149"/>
      <c r="Z227" s="149"/>
      <c r="AA227" s="149"/>
      <c r="AB227" s="149"/>
      <c r="AC227" s="149"/>
      <c r="AD227" s="149"/>
      <c r="AE227" s="149" t="s">
        <v>101</v>
      </c>
      <c r="AF227" s="149">
        <v>0</v>
      </c>
      <c r="AG227" s="149"/>
      <c r="AH227" s="149"/>
      <c r="AI227" s="149"/>
      <c r="AJ227" s="149"/>
      <c r="AK227" s="149"/>
      <c r="AL227" s="149"/>
      <c r="AM227" s="149"/>
      <c r="AN227" s="149"/>
      <c r="AO227" s="149"/>
      <c r="AP227" s="149"/>
      <c r="AQ227" s="149"/>
      <c r="AR227" s="149"/>
      <c r="AS227" s="149"/>
      <c r="AT227" s="149"/>
      <c r="AU227" s="149"/>
      <c r="AV227" s="149"/>
      <c r="AW227" s="149"/>
      <c r="AX227" s="149"/>
      <c r="AY227" s="149"/>
      <c r="AZ227" s="149"/>
      <c r="BA227" s="149"/>
      <c r="BB227" s="149"/>
      <c r="BC227" s="149"/>
      <c r="BD227" s="149"/>
      <c r="BE227" s="149"/>
      <c r="BF227" s="149"/>
      <c r="BG227" s="149"/>
      <c r="BH227" s="149"/>
    </row>
    <row r="228" spans="1:60" ht="12.75" outlineLevel="1">
      <c r="A228" s="150">
        <v>71</v>
      </c>
      <c r="B228" s="156" t="s">
        <v>283</v>
      </c>
      <c r="C228" s="190" t="s">
        <v>284</v>
      </c>
      <c r="D228" s="158" t="s">
        <v>98</v>
      </c>
      <c r="E228" s="165">
        <v>1</v>
      </c>
      <c r="F228" s="168"/>
      <c r="G228" s="169">
        <f>ROUND(E228*F228,2)</f>
        <v>0</v>
      </c>
      <c r="H228" s="168"/>
      <c r="I228" s="169">
        <f>ROUND(E228*H228,2)</f>
        <v>0</v>
      </c>
      <c r="J228" s="168"/>
      <c r="K228" s="169">
        <f>ROUND(E228*J228,2)</f>
        <v>0</v>
      </c>
      <c r="L228" s="169">
        <v>21</v>
      </c>
      <c r="M228" s="169">
        <f>G228*(1+L228/100)</f>
        <v>0</v>
      </c>
      <c r="N228" s="159">
        <v>0</v>
      </c>
      <c r="O228" s="159">
        <f>ROUND(E228*N228,5)</f>
        <v>0</v>
      </c>
      <c r="P228" s="159">
        <v>0</v>
      </c>
      <c r="Q228" s="159">
        <f>ROUND(E228*P228,5)</f>
        <v>0</v>
      </c>
      <c r="R228" s="159"/>
      <c r="S228" s="159"/>
      <c r="T228" s="160">
        <v>0.32</v>
      </c>
      <c r="U228" s="159">
        <f>ROUND(E228*T228,2)</f>
        <v>0.32</v>
      </c>
      <c r="V228" s="149"/>
      <c r="W228" s="149"/>
      <c r="X228" s="149"/>
      <c r="Y228" s="149"/>
      <c r="Z228" s="149"/>
      <c r="AA228" s="149"/>
      <c r="AB228" s="149"/>
      <c r="AC228" s="149"/>
      <c r="AD228" s="149"/>
      <c r="AE228" s="149" t="s">
        <v>99</v>
      </c>
      <c r="AF228" s="149"/>
      <c r="AG228" s="149"/>
      <c r="AH228" s="149"/>
      <c r="AI228" s="149"/>
      <c r="AJ228" s="149"/>
      <c r="AK228" s="149"/>
      <c r="AL228" s="149"/>
      <c r="AM228" s="149"/>
      <c r="AN228" s="149"/>
      <c r="AO228" s="149"/>
      <c r="AP228" s="149"/>
      <c r="AQ228" s="149"/>
      <c r="AR228" s="149"/>
      <c r="AS228" s="149"/>
      <c r="AT228" s="149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49"/>
      <c r="BH228" s="149"/>
    </row>
    <row r="229" spans="1:60" ht="12.75" outlineLevel="1">
      <c r="A229" s="150"/>
      <c r="B229" s="156"/>
      <c r="C229" s="191" t="s">
        <v>285</v>
      </c>
      <c r="D229" s="161"/>
      <c r="E229" s="166"/>
      <c r="F229" s="169"/>
      <c r="G229" s="169"/>
      <c r="H229" s="169"/>
      <c r="I229" s="169"/>
      <c r="J229" s="169"/>
      <c r="K229" s="169"/>
      <c r="L229" s="169"/>
      <c r="M229" s="169"/>
      <c r="N229" s="159"/>
      <c r="O229" s="159"/>
      <c r="P229" s="159"/>
      <c r="Q229" s="159"/>
      <c r="R229" s="159"/>
      <c r="S229" s="159"/>
      <c r="T229" s="160"/>
      <c r="U229" s="15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 t="s">
        <v>101</v>
      </c>
      <c r="AF229" s="149">
        <v>0</v>
      </c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49"/>
      <c r="BF229" s="149"/>
      <c r="BG229" s="149"/>
      <c r="BH229" s="149"/>
    </row>
    <row r="230" spans="1:60" ht="12.75" outlineLevel="1">
      <c r="A230" s="150"/>
      <c r="B230" s="156"/>
      <c r="C230" s="191" t="s">
        <v>51</v>
      </c>
      <c r="D230" s="161"/>
      <c r="E230" s="166">
        <v>1</v>
      </c>
      <c r="F230" s="169"/>
      <c r="G230" s="169"/>
      <c r="H230" s="169"/>
      <c r="I230" s="169"/>
      <c r="J230" s="169"/>
      <c r="K230" s="169"/>
      <c r="L230" s="169"/>
      <c r="M230" s="169"/>
      <c r="N230" s="159"/>
      <c r="O230" s="159"/>
      <c r="P230" s="159"/>
      <c r="Q230" s="159"/>
      <c r="R230" s="159"/>
      <c r="S230" s="159"/>
      <c r="T230" s="160"/>
      <c r="U230" s="15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 t="s">
        <v>101</v>
      </c>
      <c r="AF230" s="149">
        <v>0</v>
      </c>
      <c r="AG230" s="149"/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  <c r="BB230" s="149"/>
      <c r="BC230" s="149"/>
      <c r="BD230" s="149"/>
      <c r="BE230" s="149"/>
      <c r="BF230" s="149"/>
      <c r="BG230" s="149"/>
      <c r="BH230" s="149"/>
    </row>
    <row r="231" spans="1:60" ht="12.75" outlineLevel="1">
      <c r="A231" s="150">
        <v>72</v>
      </c>
      <c r="B231" s="156" t="s">
        <v>286</v>
      </c>
      <c r="C231" s="190" t="s">
        <v>287</v>
      </c>
      <c r="D231" s="158" t="s">
        <v>98</v>
      </c>
      <c r="E231" s="165">
        <v>3</v>
      </c>
      <c r="F231" s="168"/>
      <c r="G231" s="169">
        <f>ROUND(E231*F231,2)</f>
        <v>0</v>
      </c>
      <c r="H231" s="168"/>
      <c r="I231" s="169">
        <f>ROUND(E231*H231,2)</f>
        <v>0</v>
      </c>
      <c r="J231" s="168"/>
      <c r="K231" s="169">
        <f>ROUND(E231*J231,2)</f>
        <v>0</v>
      </c>
      <c r="L231" s="169">
        <v>21</v>
      </c>
      <c r="M231" s="169">
        <f>G231*(1+L231/100)</f>
        <v>0</v>
      </c>
      <c r="N231" s="159">
        <v>8E-05</v>
      </c>
      <c r="O231" s="159">
        <f>ROUND(E231*N231,5)</f>
        <v>0.00024</v>
      </c>
      <c r="P231" s="159">
        <v>0</v>
      </c>
      <c r="Q231" s="159">
        <f>ROUND(E231*P231,5)</f>
        <v>0</v>
      </c>
      <c r="R231" s="159"/>
      <c r="S231" s="159"/>
      <c r="T231" s="160">
        <v>4.75</v>
      </c>
      <c r="U231" s="159">
        <f>ROUND(E231*T231,2)</f>
        <v>14.25</v>
      </c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49" t="s">
        <v>99</v>
      </c>
      <c r="AF231" s="149"/>
      <c r="AG231" s="149"/>
      <c r="AH231" s="149"/>
      <c r="AI231" s="149"/>
      <c r="AJ231" s="149"/>
      <c r="AK231" s="149"/>
      <c r="AL231" s="149"/>
      <c r="AM231" s="149"/>
      <c r="AN231" s="149"/>
      <c r="AO231" s="149"/>
      <c r="AP231" s="149"/>
      <c r="AQ231" s="149"/>
      <c r="AR231" s="149"/>
      <c r="AS231" s="149"/>
      <c r="AT231" s="149"/>
      <c r="AU231" s="149"/>
      <c r="AV231" s="149"/>
      <c r="AW231" s="149"/>
      <c r="AX231" s="149"/>
      <c r="AY231" s="149"/>
      <c r="AZ231" s="149"/>
      <c r="BA231" s="149"/>
      <c r="BB231" s="149"/>
      <c r="BC231" s="149"/>
      <c r="BD231" s="149"/>
      <c r="BE231" s="149"/>
      <c r="BF231" s="149"/>
      <c r="BG231" s="149"/>
      <c r="BH231" s="149"/>
    </row>
    <row r="232" spans="1:60" ht="12.75" outlineLevel="1">
      <c r="A232" s="150"/>
      <c r="B232" s="156"/>
      <c r="C232" s="191" t="s">
        <v>281</v>
      </c>
      <c r="D232" s="161"/>
      <c r="E232" s="166"/>
      <c r="F232" s="169"/>
      <c r="G232" s="169"/>
      <c r="H232" s="169"/>
      <c r="I232" s="169"/>
      <c r="J232" s="169"/>
      <c r="K232" s="169"/>
      <c r="L232" s="169"/>
      <c r="M232" s="169"/>
      <c r="N232" s="159"/>
      <c r="O232" s="159"/>
      <c r="P232" s="159"/>
      <c r="Q232" s="159"/>
      <c r="R232" s="159"/>
      <c r="S232" s="159"/>
      <c r="T232" s="160"/>
      <c r="U232" s="159"/>
      <c r="V232" s="149"/>
      <c r="W232" s="149"/>
      <c r="X232" s="149"/>
      <c r="Y232" s="149"/>
      <c r="Z232" s="149"/>
      <c r="AA232" s="149"/>
      <c r="AB232" s="149"/>
      <c r="AC232" s="149"/>
      <c r="AD232" s="149"/>
      <c r="AE232" s="149" t="s">
        <v>101</v>
      </c>
      <c r="AF232" s="149">
        <v>0</v>
      </c>
      <c r="AG232" s="149"/>
      <c r="AH232" s="149"/>
      <c r="AI232" s="149"/>
      <c r="AJ232" s="149"/>
      <c r="AK232" s="149"/>
      <c r="AL232" s="149"/>
      <c r="AM232" s="149"/>
      <c r="AN232" s="149"/>
      <c r="AO232" s="149"/>
      <c r="AP232" s="149"/>
      <c r="AQ232" s="149"/>
      <c r="AR232" s="149"/>
      <c r="AS232" s="149"/>
      <c r="AT232" s="149"/>
      <c r="AU232" s="149"/>
      <c r="AV232" s="149"/>
      <c r="AW232" s="149"/>
      <c r="AX232" s="149"/>
      <c r="AY232" s="149"/>
      <c r="AZ232" s="149"/>
      <c r="BA232" s="149"/>
      <c r="BB232" s="149"/>
      <c r="BC232" s="149"/>
      <c r="BD232" s="149"/>
      <c r="BE232" s="149"/>
      <c r="BF232" s="149"/>
      <c r="BG232" s="149"/>
      <c r="BH232" s="149"/>
    </row>
    <row r="233" spans="1:60" ht="12.75" outlineLevel="1">
      <c r="A233" s="150"/>
      <c r="B233" s="156"/>
      <c r="C233" s="191" t="s">
        <v>102</v>
      </c>
      <c r="D233" s="161"/>
      <c r="E233" s="166">
        <v>3</v>
      </c>
      <c r="F233" s="169"/>
      <c r="G233" s="169"/>
      <c r="H233" s="169"/>
      <c r="I233" s="169"/>
      <c r="J233" s="169"/>
      <c r="K233" s="169"/>
      <c r="L233" s="169"/>
      <c r="M233" s="169"/>
      <c r="N233" s="159"/>
      <c r="O233" s="159"/>
      <c r="P233" s="159"/>
      <c r="Q233" s="159"/>
      <c r="R233" s="159"/>
      <c r="S233" s="159"/>
      <c r="T233" s="160"/>
      <c r="U233" s="159"/>
      <c r="V233" s="149"/>
      <c r="W233" s="149"/>
      <c r="X233" s="149"/>
      <c r="Y233" s="149"/>
      <c r="Z233" s="149"/>
      <c r="AA233" s="149"/>
      <c r="AB233" s="149"/>
      <c r="AC233" s="149"/>
      <c r="AD233" s="149"/>
      <c r="AE233" s="149" t="s">
        <v>101</v>
      </c>
      <c r="AF233" s="149">
        <v>0</v>
      </c>
      <c r="AG233" s="149"/>
      <c r="AH233" s="149"/>
      <c r="AI233" s="149"/>
      <c r="AJ233" s="149"/>
      <c r="AK233" s="149"/>
      <c r="AL233" s="149"/>
      <c r="AM233" s="149"/>
      <c r="AN233" s="149"/>
      <c r="AO233" s="149"/>
      <c r="AP233" s="149"/>
      <c r="AQ233" s="149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49"/>
      <c r="BB233" s="149"/>
      <c r="BC233" s="149"/>
      <c r="BD233" s="149"/>
      <c r="BE233" s="149"/>
      <c r="BF233" s="149"/>
      <c r="BG233" s="149"/>
      <c r="BH233" s="149"/>
    </row>
    <row r="234" spans="1:60" ht="12.75" outlineLevel="1">
      <c r="A234" s="150">
        <v>73</v>
      </c>
      <c r="B234" s="156" t="s">
        <v>288</v>
      </c>
      <c r="C234" s="190" t="s">
        <v>289</v>
      </c>
      <c r="D234" s="158" t="s">
        <v>290</v>
      </c>
      <c r="E234" s="165">
        <v>1</v>
      </c>
      <c r="F234" s="168"/>
      <c r="G234" s="169">
        <f>ROUND(E234*F234,2)</f>
        <v>0</v>
      </c>
      <c r="H234" s="168"/>
      <c r="I234" s="169">
        <f>ROUND(E234*H234,2)</f>
        <v>0</v>
      </c>
      <c r="J234" s="168"/>
      <c r="K234" s="169">
        <f>ROUND(E234*J234,2)</f>
        <v>0</v>
      </c>
      <c r="L234" s="169">
        <v>21</v>
      </c>
      <c r="M234" s="169">
        <f>G234*(1+L234/100)</f>
        <v>0</v>
      </c>
      <c r="N234" s="159">
        <v>0</v>
      </c>
      <c r="O234" s="159">
        <f>ROUND(E234*N234,5)</f>
        <v>0</v>
      </c>
      <c r="P234" s="159">
        <v>0</v>
      </c>
      <c r="Q234" s="159">
        <f>ROUND(E234*P234,5)</f>
        <v>0</v>
      </c>
      <c r="R234" s="159"/>
      <c r="S234" s="159"/>
      <c r="T234" s="160">
        <v>0.29</v>
      </c>
      <c r="U234" s="159">
        <f>ROUND(E234*T234,2)</f>
        <v>0.29</v>
      </c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 t="s">
        <v>99</v>
      </c>
      <c r="AF234" s="149"/>
      <c r="AG234" s="149"/>
      <c r="AH234" s="149"/>
      <c r="AI234" s="149"/>
      <c r="AJ234" s="149"/>
      <c r="AK234" s="149"/>
      <c r="AL234" s="149"/>
      <c r="AM234" s="149"/>
      <c r="AN234" s="149"/>
      <c r="AO234" s="149"/>
      <c r="AP234" s="149"/>
      <c r="AQ234" s="149"/>
      <c r="AR234" s="149"/>
      <c r="AS234" s="149"/>
      <c r="AT234" s="149"/>
      <c r="AU234" s="149"/>
      <c r="AV234" s="149"/>
      <c r="AW234" s="149"/>
      <c r="AX234" s="149"/>
      <c r="AY234" s="149"/>
      <c r="AZ234" s="149"/>
      <c r="BA234" s="149"/>
      <c r="BB234" s="149"/>
      <c r="BC234" s="149"/>
      <c r="BD234" s="149"/>
      <c r="BE234" s="149"/>
      <c r="BF234" s="149"/>
      <c r="BG234" s="149"/>
      <c r="BH234" s="149"/>
    </row>
    <row r="235" spans="1:60" ht="12.75" outlineLevel="1">
      <c r="A235" s="150"/>
      <c r="B235" s="156"/>
      <c r="C235" s="191" t="s">
        <v>285</v>
      </c>
      <c r="D235" s="161"/>
      <c r="E235" s="166"/>
      <c r="F235" s="169"/>
      <c r="G235" s="169"/>
      <c r="H235" s="169"/>
      <c r="I235" s="169"/>
      <c r="J235" s="169"/>
      <c r="K235" s="169"/>
      <c r="L235" s="169"/>
      <c r="M235" s="169"/>
      <c r="N235" s="159"/>
      <c r="O235" s="159"/>
      <c r="P235" s="159"/>
      <c r="Q235" s="159"/>
      <c r="R235" s="159"/>
      <c r="S235" s="159"/>
      <c r="T235" s="160"/>
      <c r="U235" s="15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 t="s">
        <v>101</v>
      </c>
      <c r="AF235" s="149">
        <v>0</v>
      </c>
      <c r="AG235" s="149"/>
      <c r="AH235" s="149"/>
      <c r="AI235" s="149"/>
      <c r="AJ235" s="149"/>
      <c r="AK235" s="149"/>
      <c r="AL235" s="149"/>
      <c r="AM235" s="149"/>
      <c r="AN235" s="149"/>
      <c r="AO235" s="149"/>
      <c r="AP235" s="149"/>
      <c r="AQ235" s="149"/>
      <c r="AR235" s="149"/>
      <c r="AS235" s="149"/>
      <c r="AT235" s="149"/>
      <c r="AU235" s="149"/>
      <c r="AV235" s="149"/>
      <c r="AW235" s="149"/>
      <c r="AX235" s="149"/>
      <c r="AY235" s="149"/>
      <c r="AZ235" s="149"/>
      <c r="BA235" s="149"/>
      <c r="BB235" s="149"/>
      <c r="BC235" s="149"/>
      <c r="BD235" s="149"/>
      <c r="BE235" s="149"/>
      <c r="BF235" s="149"/>
      <c r="BG235" s="149"/>
      <c r="BH235" s="149"/>
    </row>
    <row r="236" spans="1:60" ht="12.75" outlineLevel="1">
      <c r="A236" s="150"/>
      <c r="B236" s="156"/>
      <c r="C236" s="191" t="s">
        <v>51</v>
      </c>
      <c r="D236" s="161"/>
      <c r="E236" s="166">
        <v>1</v>
      </c>
      <c r="F236" s="169"/>
      <c r="G236" s="169"/>
      <c r="H236" s="169"/>
      <c r="I236" s="169"/>
      <c r="J236" s="169"/>
      <c r="K236" s="169"/>
      <c r="L236" s="169"/>
      <c r="M236" s="169"/>
      <c r="N236" s="159"/>
      <c r="O236" s="159"/>
      <c r="P236" s="159"/>
      <c r="Q236" s="159"/>
      <c r="R236" s="159"/>
      <c r="S236" s="159"/>
      <c r="T236" s="160"/>
      <c r="U236" s="15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 t="s">
        <v>101</v>
      </c>
      <c r="AF236" s="149">
        <v>0</v>
      </c>
      <c r="AG236" s="149"/>
      <c r="AH236" s="149"/>
      <c r="AI236" s="149"/>
      <c r="AJ236" s="149"/>
      <c r="AK236" s="149"/>
      <c r="AL236" s="149"/>
      <c r="AM236" s="149"/>
      <c r="AN236" s="149"/>
      <c r="AO236" s="149"/>
      <c r="AP236" s="149"/>
      <c r="AQ236" s="149"/>
      <c r="AR236" s="149"/>
      <c r="AS236" s="149"/>
      <c r="AT236" s="149"/>
      <c r="AU236" s="149"/>
      <c r="AV236" s="149"/>
      <c r="AW236" s="149"/>
      <c r="AX236" s="149"/>
      <c r="AY236" s="149"/>
      <c r="AZ236" s="149"/>
      <c r="BA236" s="149"/>
      <c r="BB236" s="149"/>
      <c r="BC236" s="149"/>
      <c r="BD236" s="149"/>
      <c r="BE236" s="149"/>
      <c r="BF236" s="149"/>
      <c r="BG236" s="149"/>
      <c r="BH236" s="149"/>
    </row>
    <row r="237" spans="1:60" ht="22.5" outlineLevel="1">
      <c r="A237" s="150">
        <v>74</v>
      </c>
      <c r="B237" s="156" t="s">
        <v>291</v>
      </c>
      <c r="C237" s="190" t="s">
        <v>292</v>
      </c>
      <c r="D237" s="158" t="s">
        <v>293</v>
      </c>
      <c r="E237" s="165">
        <v>3</v>
      </c>
      <c r="F237" s="168"/>
      <c r="G237" s="169">
        <f>ROUND(E237*F237,2)</f>
        <v>0</v>
      </c>
      <c r="H237" s="168"/>
      <c r="I237" s="169">
        <f>ROUND(E237*H237,2)</f>
        <v>0</v>
      </c>
      <c r="J237" s="168"/>
      <c r="K237" s="169">
        <f>ROUND(E237*J237,2)</f>
        <v>0</v>
      </c>
      <c r="L237" s="169">
        <v>21</v>
      </c>
      <c r="M237" s="169">
        <f>G237*(1+L237/100)</f>
        <v>0</v>
      </c>
      <c r="N237" s="159">
        <v>0.55262</v>
      </c>
      <c r="O237" s="159">
        <f>ROUND(E237*N237,5)</f>
        <v>1.65786</v>
      </c>
      <c r="P237" s="159">
        <v>0</v>
      </c>
      <c r="Q237" s="159">
        <f>ROUND(E237*P237,5)</f>
        <v>0</v>
      </c>
      <c r="R237" s="159"/>
      <c r="S237" s="159"/>
      <c r="T237" s="160">
        <v>1.57</v>
      </c>
      <c r="U237" s="159">
        <f>ROUND(E237*T237,2)</f>
        <v>4.71</v>
      </c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 t="s">
        <v>99</v>
      </c>
      <c r="AF237" s="149"/>
      <c r="AG237" s="149"/>
      <c r="AH237" s="149"/>
      <c r="AI237" s="149"/>
      <c r="AJ237" s="149"/>
      <c r="AK237" s="149"/>
      <c r="AL237" s="149"/>
      <c r="AM237" s="149"/>
      <c r="AN237" s="149"/>
      <c r="AO237" s="149"/>
      <c r="AP237" s="149"/>
      <c r="AQ237" s="149"/>
      <c r="AR237" s="149"/>
      <c r="AS237" s="149"/>
      <c r="AT237" s="149"/>
      <c r="AU237" s="149"/>
      <c r="AV237" s="149"/>
      <c r="AW237" s="149"/>
      <c r="AX237" s="149"/>
      <c r="AY237" s="149"/>
      <c r="AZ237" s="149"/>
      <c r="BA237" s="149"/>
      <c r="BB237" s="149"/>
      <c r="BC237" s="149"/>
      <c r="BD237" s="149"/>
      <c r="BE237" s="149"/>
      <c r="BF237" s="149"/>
      <c r="BG237" s="149"/>
      <c r="BH237" s="149"/>
    </row>
    <row r="238" spans="1:60" ht="12.75" outlineLevel="1">
      <c r="A238" s="150"/>
      <c r="B238" s="156"/>
      <c r="C238" s="191" t="s">
        <v>285</v>
      </c>
      <c r="D238" s="161"/>
      <c r="E238" s="166"/>
      <c r="F238" s="169"/>
      <c r="G238" s="169"/>
      <c r="H238" s="169"/>
      <c r="I238" s="169"/>
      <c r="J238" s="169"/>
      <c r="K238" s="169"/>
      <c r="L238" s="169"/>
      <c r="M238" s="169"/>
      <c r="N238" s="159"/>
      <c r="O238" s="159"/>
      <c r="P238" s="159"/>
      <c r="Q238" s="159"/>
      <c r="R238" s="159"/>
      <c r="S238" s="159"/>
      <c r="T238" s="160"/>
      <c r="U238" s="15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 t="s">
        <v>101</v>
      </c>
      <c r="AF238" s="149">
        <v>0</v>
      </c>
      <c r="AG238" s="149"/>
      <c r="AH238" s="149"/>
      <c r="AI238" s="149"/>
      <c r="AJ238" s="149"/>
      <c r="AK238" s="149"/>
      <c r="AL238" s="149"/>
      <c r="AM238" s="149"/>
      <c r="AN238" s="149"/>
      <c r="AO238" s="149"/>
      <c r="AP238" s="149"/>
      <c r="AQ238" s="149"/>
      <c r="AR238" s="149"/>
      <c r="AS238" s="149"/>
      <c r="AT238" s="149"/>
      <c r="AU238" s="149"/>
      <c r="AV238" s="149"/>
      <c r="AW238" s="149"/>
      <c r="AX238" s="149"/>
      <c r="AY238" s="149"/>
      <c r="AZ238" s="149"/>
      <c r="BA238" s="149"/>
      <c r="BB238" s="149"/>
      <c r="BC238" s="149"/>
      <c r="BD238" s="149"/>
      <c r="BE238" s="149"/>
      <c r="BF238" s="149"/>
      <c r="BG238" s="149"/>
      <c r="BH238" s="149"/>
    </row>
    <row r="239" spans="1:60" ht="12.75" outlineLevel="1">
      <c r="A239" s="150"/>
      <c r="B239" s="156"/>
      <c r="C239" s="191" t="s">
        <v>102</v>
      </c>
      <c r="D239" s="161"/>
      <c r="E239" s="166">
        <v>3</v>
      </c>
      <c r="F239" s="169"/>
      <c r="G239" s="169"/>
      <c r="H239" s="169"/>
      <c r="I239" s="169"/>
      <c r="J239" s="169"/>
      <c r="K239" s="169"/>
      <c r="L239" s="169"/>
      <c r="M239" s="169"/>
      <c r="N239" s="159"/>
      <c r="O239" s="159"/>
      <c r="P239" s="159"/>
      <c r="Q239" s="159"/>
      <c r="R239" s="159"/>
      <c r="S239" s="159"/>
      <c r="T239" s="160"/>
      <c r="U239" s="15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 t="s">
        <v>101</v>
      </c>
      <c r="AF239" s="149">
        <v>0</v>
      </c>
      <c r="AG239" s="149"/>
      <c r="AH239" s="149"/>
      <c r="AI239" s="149"/>
      <c r="AJ239" s="149"/>
      <c r="AK239" s="149"/>
      <c r="AL239" s="149"/>
      <c r="AM239" s="149"/>
      <c r="AN239" s="149"/>
      <c r="AO239" s="149"/>
      <c r="AP239" s="149"/>
      <c r="AQ239" s="149"/>
      <c r="AR239" s="149"/>
      <c r="AS239" s="149"/>
      <c r="AT239" s="149"/>
      <c r="AU239" s="149"/>
      <c r="AV239" s="149"/>
      <c r="AW239" s="149"/>
      <c r="AX239" s="149"/>
      <c r="AY239" s="149"/>
      <c r="AZ239" s="149"/>
      <c r="BA239" s="149"/>
      <c r="BB239" s="149"/>
      <c r="BC239" s="149"/>
      <c r="BD239" s="149"/>
      <c r="BE239" s="149"/>
      <c r="BF239" s="149"/>
      <c r="BG239" s="149"/>
      <c r="BH239" s="149"/>
    </row>
    <row r="240" spans="1:60" ht="12.75" outlineLevel="1">
      <c r="A240" s="150">
        <v>75</v>
      </c>
      <c r="B240" s="156" t="s">
        <v>294</v>
      </c>
      <c r="C240" s="190" t="s">
        <v>295</v>
      </c>
      <c r="D240" s="158" t="s">
        <v>121</v>
      </c>
      <c r="E240" s="165">
        <v>32.4</v>
      </c>
      <c r="F240" s="168"/>
      <c r="G240" s="169">
        <f>ROUND(E240*F240,2)</f>
        <v>0</v>
      </c>
      <c r="H240" s="168"/>
      <c r="I240" s="169">
        <f>ROUND(E240*H240,2)</f>
        <v>0</v>
      </c>
      <c r="J240" s="168"/>
      <c r="K240" s="169">
        <f>ROUND(E240*J240,2)</f>
        <v>0</v>
      </c>
      <c r="L240" s="169">
        <v>21</v>
      </c>
      <c r="M240" s="169">
        <f>G240*(1+L240/100)</f>
        <v>0</v>
      </c>
      <c r="N240" s="159">
        <v>0</v>
      </c>
      <c r="O240" s="159">
        <f>ROUND(E240*N240,5)</f>
        <v>0</v>
      </c>
      <c r="P240" s="159">
        <v>0.04786</v>
      </c>
      <c r="Q240" s="159">
        <f>ROUND(E240*P240,5)</f>
        <v>1.55066</v>
      </c>
      <c r="R240" s="159"/>
      <c r="S240" s="159"/>
      <c r="T240" s="160">
        <v>1.42</v>
      </c>
      <c r="U240" s="159">
        <f>ROUND(E240*T240,2)</f>
        <v>46.01</v>
      </c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 t="s">
        <v>99</v>
      </c>
      <c r="AF240" s="149"/>
      <c r="AG240" s="149"/>
      <c r="AH240" s="149"/>
      <c r="AI240" s="149"/>
      <c r="AJ240" s="149"/>
      <c r="AK240" s="149"/>
      <c r="AL240" s="149"/>
      <c r="AM240" s="149"/>
      <c r="AN240" s="149"/>
      <c r="AO240" s="149"/>
      <c r="AP240" s="149"/>
      <c r="AQ240" s="149"/>
      <c r="AR240" s="149"/>
      <c r="AS240" s="149"/>
      <c r="AT240" s="149"/>
      <c r="AU240" s="149"/>
      <c r="AV240" s="149"/>
      <c r="AW240" s="149"/>
      <c r="AX240" s="149"/>
      <c r="AY240" s="149"/>
      <c r="AZ240" s="149"/>
      <c r="BA240" s="149"/>
      <c r="BB240" s="149"/>
      <c r="BC240" s="149"/>
      <c r="BD240" s="149"/>
      <c r="BE240" s="149"/>
      <c r="BF240" s="149"/>
      <c r="BG240" s="149"/>
      <c r="BH240" s="149"/>
    </row>
    <row r="241" spans="1:60" ht="12.75" outlineLevel="1">
      <c r="A241" s="150"/>
      <c r="B241" s="156"/>
      <c r="C241" s="191" t="s">
        <v>100</v>
      </c>
      <c r="D241" s="161"/>
      <c r="E241" s="166"/>
      <c r="F241" s="169"/>
      <c r="G241" s="169"/>
      <c r="H241" s="169"/>
      <c r="I241" s="169"/>
      <c r="J241" s="169"/>
      <c r="K241" s="169"/>
      <c r="L241" s="169"/>
      <c r="M241" s="169"/>
      <c r="N241" s="159"/>
      <c r="O241" s="159"/>
      <c r="P241" s="159"/>
      <c r="Q241" s="159"/>
      <c r="R241" s="159"/>
      <c r="S241" s="159"/>
      <c r="T241" s="160"/>
      <c r="U241" s="15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 t="s">
        <v>101</v>
      </c>
      <c r="AF241" s="149">
        <v>0</v>
      </c>
      <c r="AG241" s="149"/>
      <c r="AH241" s="149"/>
      <c r="AI241" s="149"/>
      <c r="AJ241" s="149"/>
      <c r="AK241" s="149"/>
      <c r="AL241" s="149"/>
      <c r="AM241" s="149"/>
      <c r="AN241" s="149"/>
      <c r="AO241" s="149"/>
      <c r="AP241" s="149"/>
      <c r="AQ241" s="149"/>
      <c r="AR241" s="149"/>
      <c r="AS241" s="149"/>
      <c r="AT241" s="149"/>
      <c r="AU241" s="149"/>
      <c r="AV241" s="149"/>
      <c r="AW241" s="149"/>
      <c r="AX241" s="149"/>
      <c r="AY241" s="149"/>
      <c r="AZ241" s="149"/>
      <c r="BA241" s="149"/>
      <c r="BB241" s="149"/>
      <c r="BC241" s="149"/>
      <c r="BD241" s="149"/>
      <c r="BE241" s="149"/>
      <c r="BF241" s="149"/>
      <c r="BG241" s="149"/>
      <c r="BH241" s="149"/>
    </row>
    <row r="242" spans="1:60" ht="12.75" outlineLevel="1">
      <c r="A242" s="150"/>
      <c r="B242" s="156"/>
      <c r="C242" s="191" t="s">
        <v>296</v>
      </c>
      <c r="D242" s="161"/>
      <c r="E242" s="166">
        <v>32.4</v>
      </c>
      <c r="F242" s="169"/>
      <c r="G242" s="169"/>
      <c r="H242" s="169"/>
      <c r="I242" s="169"/>
      <c r="J242" s="169"/>
      <c r="K242" s="169"/>
      <c r="L242" s="169"/>
      <c r="M242" s="169"/>
      <c r="N242" s="159"/>
      <c r="O242" s="159"/>
      <c r="P242" s="159"/>
      <c r="Q242" s="159"/>
      <c r="R242" s="159"/>
      <c r="S242" s="159"/>
      <c r="T242" s="160"/>
      <c r="U242" s="159"/>
      <c r="V242" s="149"/>
      <c r="W242" s="149"/>
      <c r="X242" s="149"/>
      <c r="Y242" s="149"/>
      <c r="Z242" s="149"/>
      <c r="AA242" s="149"/>
      <c r="AB242" s="149"/>
      <c r="AC242" s="149"/>
      <c r="AD242" s="149"/>
      <c r="AE242" s="149" t="s">
        <v>101</v>
      </c>
      <c r="AF242" s="149">
        <v>0</v>
      </c>
      <c r="AG242" s="149"/>
      <c r="AH242" s="149"/>
      <c r="AI242" s="149"/>
      <c r="AJ242" s="149"/>
      <c r="AK242" s="149"/>
      <c r="AL242" s="149"/>
      <c r="AM242" s="149"/>
      <c r="AN242" s="149"/>
      <c r="AO242" s="149"/>
      <c r="AP242" s="149"/>
      <c r="AQ242" s="149"/>
      <c r="AR242" s="149"/>
      <c r="AS242" s="149"/>
      <c r="AT242" s="149"/>
      <c r="AU242" s="149"/>
      <c r="AV242" s="149"/>
      <c r="AW242" s="149"/>
      <c r="AX242" s="149"/>
      <c r="AY242" s="149"/>
      <c r="AZ242" s="149"/>
      <c r="BA242" s="149"/>
      <c r="BB242" s="149"/>
      <c r="BC242" s="149"/>
      <c r="BD242" s="149"/>
      <c r="BE242" s="149"/>
      <c r="BF242" s="149"/>
      <c r="BG242" s="149"/>
      <c r="BH242" s="149"/>
    </row>
    <row r="243" spans="1:60" ht="22.5" outlineLevel="1">
      <c r="A243" s="150">
        <v>76</v>
      </c>
      <c r="B243" s="156" t="s">
        <v>297</v>
      </c>
      <c r="C243" s="190" t="s">
        <v>298</v>
      </c>
      <c r="D243" s="158" t="s">
        <v>121</v>
      </c>
      <c r="E243" s="165">
        <v>35.65</v>
      </c>
      <c r="F243" s="168"/>
      <c r="G243" s="169">
        <f>ROUND(E243*F243,2)</f>
        <v>0</v>
      </c>
      <c r="H243" s="168"/>
      <c r="I243" s="169">
        <f>ROUND(E243*H243,2)</f>
        <v>0</v>
      </c>
      <c r="J243" s="168"/>
      <c r="K243" s="169">
        <f>ROUND(E243*J243,2)</f>
        <v>0</v>
      </c>
      <c r="L243" s="169">
        <v>21</v>
      </c>
      <c r="M243" s="169">
        <f>G243*(1+L243/100)</f>
        <v>0</v>
      </c>
      <c r="N243" s="159">
        <v>0.1</v>
      </c>
      <c r="O243" s="159">
        <f>ROUND(E243*N243,5)</f>
        <v>3.565</v>
      </c>
      <c r="P243" s="159">
        <v>0</v>
      </c>
      <c r="Q243" s="159">
        <f>ROUND(E243*P243,5)</f>
        <v>0</v>
      </c>
      <c r="R243" s="159"/>
      <c r="S243" s="159"/>
      <c r="T243" s="160">
        <v>0.63</v>
      </c>
      <c r="U243" s="159">
        <f>ROUND(E243*T243,2)</f>
        <v>22.46</v>
      </c>
      <c r="V243" s="149"/>
      <c r="W243" s="149"/>
      <c r="X243" s="149"/>
      <c r="Y243" s="149"/>
      <c r="Z243" s="149"/>
      <c r="AA243" s="149"/>
      <c r="AB243" s="149"/>
      <c r="AC243" s="149"/>
      <c r="AD243" s="149"/>
      <c r="AE243" s="149" t="s">
        <v>99</v>
      </c>
      <c r="AF243" s="149"/>
      <c r="AG243" s="149"/>
      <c r="AH243" s="149"/>
      <c r="AI243" s="149"/>
      <c r="AJ243" s="149"/>
      <c r="AK243" s="149"/>
      <c r="AL243" s="149"/>
      <c r="AM243" s="149"/>
      <c r="AN243" s="149"/>
      <c r="AO243" s="149"/>
      <c r="AP243" s="149"/>
      <c r="AQ243" s="149"/>
      <c r="AR243" s="149"/>
      <c r="AS243" s="149"/>
      <c r="AT243" s="149"/>
      <c r="AU243" s="149"/>
      <c r="AV243" s="149"/>
      <c r="AW243" s="149"/>
      <c r="AX243" s="149"/>
      <c r="AY243" s="149"/>
      <c r="AZ243" s="149"/>
      <c r="BA243" s="149"/>
      <c r="BB243" s="149"/>
      <c r="BC243" s="149"/>
      <c r="BD243" s="149"/>
      <c r="BE243" s="149"/>
      <c r="BF243" s="149"/>
      <c r="BG243" s="149"/>
      <c r="BH243" s="149"/>
    </row>
    <row r="244" spans="1:60" ht="12.75" outlineLevel="1">
      <c r="A244" s="150"/>
      <c r="B244" s="156"/>
      <c r="C244" s="191" t="s">
        <v>100</v>
      </c>
      <c r="D244" s="161"/>
      <c r="E244" s="166"/>
      <c r="F244" s="169"/>
      <c r="G244" s="169"/>
      <c r="H244" s="169"/>
      <c r="I244" s="169"/>
      <c r="J244" s="169"/>
      <c r="K244" s="169"/>
      <c r="L244" s="169"/>
      <c r="M244" s="169"/>
      <c r="N244" s="159"/>
      <c r="O244" s="159"/>
      <c r="P244" s="159"/>
      <c r="Q244" s="159"/>
      <c r="R244" s="159"/>
      <c r="S244" s="159"/>
      <c r="T244" s="160"/>
      <c r="U244" s="159"/>
      <c r="V244" s="149"/>
      <c r="W244" s="149"/>
      <c r="X244" s="149"/>
      <c r="Y244" s="149"/>
      <c r="Z244" s="149"/>
      <c r="AA244" s="149"/>
      <c r="AB244" s="149"/>
      <c r="AC244" s="149"/>
      <c r="AD244" s="149"/>
      <c r="AE244" s="149" t="s">
        <v>101</v>
      </c>
      <c r="AF244" s="149">
        <v>0</v>
      </c>
      <c r="AG244" s="149"/>
      <c r="AH244" s="149"/>
      <c r="AI244" s="149"/>
      <c r="AJ244" s="149"/>
      <c r="AK244" s="149"/>
      <c r="AL244" s="149"/>
      <c r="AM244" s="149"/>
      <c r="AN244" s="149"/>
      <c r="AO244" s="149"/>
      <c r="AP244" s="149"/>
      <c r="AQ244" s="149"/>
      <c r="AR244" s="149"/>
      <c r="AS244" s="149"/>
      <c r="AT244" s="149"/>
      <c r="AU244" s="149"/>
      <c r="AV244" s="149"/>
      <c r="AW244" s="149"/>
      <c r="AX244" s="149"/>
      <c r="AY244" s="149"/>
      <c r="AZ244" s="149"/>
      <c r="BA244" s="149"/>
      <c r="BB244" s="149"/>
      <c r="BC244" s="149"/>
      <c r="BD244" s="149"/>
      <c r="BE244" s="149"/>
      <c r="BF244" s="149"/>
      <c r="BG244" s="149"/>
      <c r="BH244" s="149"/>
    </row>
    <row r="245" spans="1:60" ht="12.75" outlineLevel="1">
      <c r="A245" s="150"/>
      <c r="B245" s="156"/>
      <c r="C245" s="191" t="s">
        <v>299</v>
      </c>
      <c r="D245" s="161"/>
      <c r="E245" s="166">
        <v>35.65</v>
      </c>
      <c r="F245" s="169"/>
      <c r="G245" s="169"/>
      <c r="H245" s="169"/>
      <c r="I245" s="169"/>
      <c r="J245" s="169"/>
      <c r="K245" s="169"/>
      <c r="L245" s="169"/>
      <c r="M245" s="169"/>
      <c r="N245" s="159"/>
      <c r="O245" s="159"/>
      <c r="P245" s="159"/>
      <c r="Q245" s="159"/>
      <c r="R245" s="159"/>
      <c r="S245" s="159"/>
      <c r="T245" s="160"/>
      <c r="U245" s="159"/>
      <c r="V245" s="149"/>
      <c r="W245" s="149"/>
      <c r="X245" s="149"/>
      <c r="Y245" s="149"/>
      <c r="Z245" s="149"/>
      <c r="AA245" s="149"/>
      <c r="AB245" s="149"/>
      <c r="AC245" s="149"/>
      <c r="AD245" s="149"/>
      <c r="AE245" s="149" t="s">
        <v>101</v>
      </c>
      <c r="AF245" s="149">
        <v>0</v>
      </c>
      <c r="AG245" s="149"/>
      <c r="AH245" s="149"/>
      <c r="AI245" s="149"/>
      <c r="AJ245" s="149"/>
      <c r="AK245" s="149"/>
      <c r="AL245" s="149"/>
      <c r="AM245" s="149"/>
      <c r="AN245" s="149"/>
      <c r="AO245" s="149"/>
      <c r="AP245" s="149"/>
      <c r="AQ245" s="149"/>
      <c r="AR245" s="149"/>
      <c r="AS245" s="149"/>
      <c r="AT245" s="149"/>
      <c r="AU245" s="149"/>
      <c r="AV245" s="149"/>
      <c r="AW245" s="149"/>
      <c r="AX245" s="149"/>
      <c r="AY245" s="149"/>
      <c r="AZ245" s="149"/>
      <c r="BA245" s="149"/>
      <c r="BB245" s="149"/>
      <c r="BC245" s="149"/>
      <c r="BD245" s="149"/>
      <c r="BE245" s="149"/>
      <c r="BF245" s="149"/>
      <c r="BG245" s="149"/>
      <c r="BH245" s="149"/>
    </row>
    <row r="246" spans="1:31" ht="12.75">
      <c r="A246" s="151" t="s">
        <v>94</v>
      </c>
      <c r="B246" s="157" t="s">
        <v>59</v>
      </c>
      <c r="C246" s="192" t="s">
        <v>60</v>
      </c>
      <c r="D246" s="162"/>
      <c r="E246" s="167"/>
      <c r="F246" s="170"/>
      <c r="G246" s="170">
        <f>SUMIF(AE247:AE252,"&lt;&gt;NOR",G247:G252)</f>
        <v>0</v>
      </c>
      <c r="H246" s="170"/>
      <c r="I246" s="170">
        <f>SUM(I247:I252)</f>
        <v>0</v>
      </c>
      <c r="J246" s="170"/>
      <c r="K246" s="170">
        <f>SUM(K247:K252)</f>
        <v>0</v>
      </c>
      <c r="L246" s="170"/>
      <c r="M246" s="170">
        <f>SUM(M247:M252)</f>
        <v>0</v>
      </c>
      <c r="N246" s="163"/>
      <c r="O246" s="163">
        <f>SUM(O247:O252)</f>
        <v>0</v>
      </c>
      <c r="P246" s="163"/>
      <c r="Q246" s="163">
        <f>SUM(Q247:Q252)</f>
        <v>0</v>
      </c>
      <c r="R246" s="163"/>
      <c r="S246" s="163"/>
      <c r="T246" s="164"/>
      <c r="U246" s="163">
        <f>SUM(U247:U252)</f>
        <v>5.8100000000000005</v>
      </c>
      <c r="AE246" t="s">
        <v>95</v>
      </c>
    </row>
    <row r="247" spans="1:60" ht="12.75" outlineLevel="1">
      <c r="A247" s="150">
        <v>77</v>
      </c>
      <c r="B247" s="156" t="s">
        <v>300</v>
      </c>
      <c r="C247" s="190" t="s">
        <v>301</v>
      </c>
      <c r="D247" s="158" t="s">
        <v>121</v>
      </c>
      <c r="E247" s="165">
        <v>30.6</v>
      </c>
      <c r="F247" s="168"/>
      <c r="G247" s="169">
        <f>ROUND(E247*F247,2)</f>
        <v>0</v>
      </c>
      <c r="H247" s="168"/>
      <c r="I247" s="169">
        <f>ROUND(E247*H247,2)</f>
        <v>0</v>
      </c>
      <c r="J247" s="168"/>
      <c r="K247" s="169">
        <f>ROUND(E247*J247,2)</f>
        <v>0</v>
      </c>
      <c r="L247" s="169">
        <v>21</v>
      </c>
      <c r="M247" s="169">
        <f>G247*(1+L247/100)</f>
        <v>0</v>
      </c>
      <c r="N247" s="159">
        <v>0</v>
      </c>
      <c r="O247" s="159">
        <f>ROUND(E247*N247,5)</f>
        <v>0</v>
      </c>
      <c r="P247" s="159">
        <v>0</v>
      </c>
      <c r="Q247" s="159">
        <f>ROUND(E247*P247,5)</f>
        <v>0</v>
      </c>
      <c r="R247" s="159"/>
      <c r="S247" s="159"/>
      <c r="T247" s="160">
        <v>0.07</v>
      </c>
      <c r="U247" s="159">
        <f>ROUND(E247*T247,2)</f>
        <v>2.14</v>
      </c>
      <c r="V247" s="149"/>
      <c r="W247" s="149"/>
      <c r="X247" s="149"/>
      <c r="Y247" s="149"/>
      <c r="Z247" s="149"/>
      <c r="AA247" s="149"/>
      <c r="AB247" s="149"/>
      <c r="AC247" s="149"/>
      <c r="AD247" s="149"/>
      <c r="AE247" s="149" t="s">
        <v>99</v>
      </c>
      <c r="AF247" s="149"/>
      <c r="AG247" s="149"/>
      <c r="AH247" s="149"/>
      <c r="AI247" s="149"/>
      <c r="AJ247" s="149"/>
      <c r="AK247" s="149"/>
      <c r="AL247" s="149"/>
      <c r="AM247" s="149"/>
      <c r="AN247" s="149"/>
      <c r="AO247" s="149"/>
      <c r="AP247" s="149"/>
      <c r="AQ247" s="149"/>
      <c r="AR247" s="149"/>
      <c r="AS247" s="149"/>
      <c r="AT247" s="149"/>
      <c r="AU247" s="149"/>
      <c r="AV247" s="149"/>
      <c r="AW247" s="149"/>
      <c r="AX247" s="149"/>
      <c r="AY247" s="149"/>
      <c r="AZ247" s="149"/>
      <c r="BA247" s="149"/>
      <c r="BB247" s="149"/>
      <c r="BC247" s="149"/>
      <c r="BD247" s="149"/>
      <c r="BE247" s="149"/>
      <c r="BF247" s="149"/>
      <c r="BG247" s="149"/>
      <c r="BH247" s="149"/>
    </row>
    <row r="248" spans="1:60" ht="12.75" outlineLevel="1">
      <c r="A248" s="150"/>
      <c r="B248" s="156"/>
      <c r="C248" s="191" t="s">
        <v>100</v>
      </c>
      <c r="D248" s="161"/>
      <c r="E248" s="166"/>
      <c r="F248" s="169"/>
      <c r="G248" s="169"/>
      <c r="H248" s="169"/>
      <c r="I248" s="169"/>
      <c r="J248" s="169"/>
      <c r="K248" s="169"/>
      <c r="L248" s="169"/>
      <c r="M248" s="169"/>
      <c r="N248" s="159"/>
      <c r="O248" s="159"/>
      <c r="P248" s="159"/>
      <c r="Q248" s="159"/>
      <c r="R248" s="159"/>
      <c r="S248" s="159"/>
      <c r="T248" s="160"/>
      <c r="U248" s="159"/>
      <c r="V248" s="149"/>
      <c r="W248" s="149"/>
      <c r="X248" s="149"/>
      <c r="Y248" s="149"/>
      <c r="Z248" s="149"/>
      <c r="AA248" s="149"/>
      <c r="AB248" s="149"/>
      <c r="AC248" s="149"/>
      <c r="AD248" s="149"/>
      <c r="AE248" s="149" t="s">
        <v>101</v>
      </c>
      <c r="AF248" s="149">
        <v>0</v>
      </c>
      <c r="AG248" s="149"/>
      <c r="AH248" s="149"/>
      <c r="AI248" s="149"/>
      <c r="AJ248" s="149"/>
      <c r="AK248" s="149"/>
      <c r="AL248" s="149"/>
      <c r="AM248" s="149"/>
      <c r="AN248" s="149"/>
      <c r="AO248" s="149"/>
      <c r="AP248" s="149"/>
      <c r="AQ248" s="149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49"/>
      <c r="BB248" s="149"/>
      <c r="BC248" s="149"/>
      <c r="BD248" s="149"/>
      <c r="BE248" s="149"/>
      <c r="BF248" s="149"/>
      <c r="BG248" s="149"/>
      <c r="BH248" s="149"/>
    </row>
    <row r="249" spans="1:60" ht="12.75" outlineLevel="1">
      <c r="A249" s="150"/>
      <c r="B249" s="156"/>
      <c r="C249" s="191" t="s">
        <v>302</v>
      </c>
      <c r="D249" s="161"/>
      <c r="E249" s="166">
        <v>30.6</v>
      </c>
      <c r="F249" s="169"/>
      <c r="G249" s="169"/>
      <c r="H249" s="169"/>
      <c r="I249" s="169"/>
      <c r="J249" s="169"/>
      <c r="K249" s="169"/>
      <c r="L249" s="169"/>
      <c r="M249" s="169"/>
      <c r="N249" s="159"/>
      <c r="O249" s="159"/>
      <c r="P249" s="159"/>
      <c r="Q249" s="159"/>
      <c r="R249" s="159"/>
      <c r="S249" s="159"/>
      <c r="T249" s="160"/>
      <c r="U249" s="15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 t="s">
        <v>101</v>
      </c>
      <c r="AF249" s="149">
        <v>0</v>
      </c>
      <c r="AG249" s="149"/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</row>
    <row r="250" spans="1:60" ht="12.75" outlineLevel="1">
      <c r="A250" s="150">
        <v>78</v>
      </c>
      <c r="B250" s="156" t="s">
        <v>303</v>
      </c>
      <c r="C250" s="190" t="s">
        <v>304</v>
      </c>
      <c r="D250" s="158" t="s">
        <v>121</v>
      </c>
      <c r="E250" s="165">
        <v>30.6</v>
      </c>
      <c r="F250" s="168"/>
      <c r="G250" s="169">
        <f>ROUND(E250*F250,2)</f>
        <v>0</v>
      </c>
      <c r="H250" s="168"/>
      <c r="I250" s="169">
        <f>ROUND(E250*H250,2)</f>
        <v>0</v>
      </c>
      <c r="J250" s="168"/>
      <c r="K250" s="169">
        <f>ROUND(E250*J250,2)</f>
        <v>0</v>
      </c>
      <c r="L250" s="169">
        <v>21</v>
      </c>
      <c r="M250" s="169">
        <f>G250*(1+L250/100)</f>
        <v>0</v>
      </c>
      <c r="N250" s="159">
        <v>0</v>
      </c>
      <c r="O250" s="159">
        <f>ROUND(E250*N250,5)</f>
        <v>0</v>
      </c>
      <c r="P250" s="159">
        <v>0</v>
      </c>
      <c r="Q250" s="159">
        <f>ROUND(E250*P250,5)</f>
        <v>0</v>
      </c>
      <c r="R250" s="159"/>
      <c r="S250" s="159"/>
      <c r="T250" s="160">
        <v>0.12</v>
      </c>
      <c r="U250" s="159">
        <f>ROUND(E250*T250,2)</f>
        <v>3.67</v>
      </c>
      <c r="V250" s="149"/>
      <c r="W250" s="149"/>
      <c r="X250" s="149"/>
      <c r="Y250" s="149"/>
      <c r="Z250" s="149"/>
      <c r="AA250" s="149"/>
      <c r="AB250" s="149"/>
      <c r="AC250" s="149"/>
      <c r="AD250" s="149"/>
      <c r="AE250" s="149" t="s">
        <v>99</v>
      </c>
      <c r="AF250" s="149"/>
      <c r="AG250" s="149"/>
      <c r="AH250" s="149"/>
      <c r="AI250" s="149"/>
      <c r="AJ250" s="149"/>
      <c r="AK250" s="149"/>
      <c r="AL250" s="149"/>
      <c r="AM250" s="149"/>
      <c r="AN250" s="149"/>
      <c r="AO250" s="149"/>
      <c r="AP250" s="149"/>
      <c r="AQ250" s="149"/>
      <c r="AR250" s="149"/>
      <c r="AS250" s="149"/>
      <c r="AT250" s="149"/>
      <c r="AU250" s="149"/>
      <c r="AV250" s="149"/>
      <c r="AW250" s="149"/>
      <c r="AX250" s="149"/>
      <c r="AY250" s="149"/>
      <c r="AZ250" s="149"/>
      <c r="BA250" s="149"/>
      <c r="BB250" s="149"/>
      <c r="BC250" s="149"/>
      <c r="BD250" s="149"/>
      <c r="BE250" s="149"/>
      <c r="BF250" s="149"/>
      <c r="BG250" s="149"/>
      <c r="BH250" s="149"/>
    </row>
    <row r="251" spans="1:60" ht="12.75" outlineLevel="1">
      <c r="A251" s="150"/>
      <c r="B251" s="156"/>
      <c r="C251" s="191" t="s">
        <v>100</v>
      </c>
      <c r="D251" s="161"/>
      <c r="E251" s="166"/>
      <c r="F251" s="169"/>
      <c r="G251" s="169"/>
      <c r="H251" s="169"/>
      <c r="I251" s="169"/>
      <c r="J251" s="169"/>
      <c r="K251" s="169"/>
      <c r="L251" s="169"/>
      <c r="M251" s="169"/>
      <c r="N251" s="159"/>
      <c r="O251" s="159"/>
      <c r="P251" s="159"/>
      <c r="Q251" s="159"/>
      <c r="R251" s="159"/>
      <c r="S251" s="159"/>
      <c r="T251" s="160"/>
      <c r="U251" s="159"/>
      <c r="V251" s="149"/>
      <c r="W251" s="149"/>
      <c r="X251" s="149"/>
      <c r="Y251" s="149"/>
      <c r="Z251" s="149"/>
      <c r="AA251" s="149"/>
      <c r="AB251" s="149"/>
      <c r="AC251" s="149"/>
      <c r="AD251" s="149"/>
      <c r="AE251" s="149" t="s">
        <v>101</v>
      </c>
      <c r="AF251" s="149">
        <v>0</v>
      </c>
      <c r="AG251" s="149"/>
      <c r="AH251" s="149"/>
      <c r="AI251" s="149"/>
      <c r="AJ251" s="149"/>
      <c r="AK251" s="149"/>
      <c r="AL251" s="149"/>
      <c r="AM251" s="149"/>
      <c r="AN251" s="149"/>
      <c r="AO251" s="149"/>
      <c r="AP251" s="149"/>
      <c r="AQ251" s="149"/>
      <c r="AR251" s="149"/>
      <c r="AS251" s="149"/>
      <c r="AT251" s="149"/>
      <c r="AU251" s="149"/>
      <c r="AV251" s="149"/>
      <c r="AW251" s="149"/>
      <c r="AX251" s="149"/>
      <c r="AY251" s="149"/>
      <c r="AZ251" s="149"/>
      <c r="BA251" s="149"/>
      <c r="BB251" s="149"/>
      <c r="BC251" s="149"/>
      <c r="BD251" s="149"/>
      <c r="BE251" s="149"/>
      <c r="BF251" s="149"/>
      <c r="BG251" s="149"/>
      <c r="BH251" s="149"/>
    </row>
    <row r="252" spans="1:60" ht="12.75" outlineLevel="1">
      <c r="A252" s="150"/>
      <c r="B252" s="156"/>
      <c r="C252" s="191" t="s">
        <v>302</v>
      </c>
      <c r="D252" s="161"/>
      <c r="E252" s="166">
        <v>30.6</v>
      </c>
      <c r="F252" s="169"/>
      <c r="G252" s="169"/>
      <c r="H252" s="169"/>
      <c r="I252" s="169"/>
      <c r="J252" s="169"/>
      <c r="K252" s="169"/>
      <c r="L252" s="169"/>
      <c r="M252" s="169"/>
      <c r="N252" s="159"/>
      <c r="O252" s="159"/>
      <c r="P252" s="159"/>
      <c r="Q252" s="159"/>
      <c r="R252" s="159"/>
      <c r="S252" s="159"/>
      <c r="T252" s="160"/>
      <c r="U252" s="159"/>
      <c r="V252" s="149"/>
      <c r="W252" s="149"/>
      <c r="X252" s="149"/>
      <c r="Y252" s="149"/>
      <c r="Z252" s="149"/>
      <c r="AA252" s="149"/>
      <c r="AB252" s="149"/>
      <c r="AC252" s="149"/>
      <c r="AD252" s="149"/>
      <c r="AE252" s="149" t="s">
        <v>101</v>
      </c>
      <c r="AF252" s="149">
        <v>0</v>
      </c>
      <c r="AG252" s="149"/>
      <c r="AH252" s="149"/>
      <c r="AI252" s="149"/>
      <c r="AJ252" s="149"/>
      <c r="AK252" s="149"/>
      <c r="AL252" s="149"/>
      <c r="AM252" s="149"/>
      <c r="AN252" s="149"/>
      <c r="AO252" s="149"/>
      <c r="AP252" s="149"/>
      <c r="AQ252" s="149"/>
      <c r="AR252" s="149"/>
      <c r="AS252" s="149"/>
      <c r="AT252" s="149"/>
      <c r="AU252" s="149"/>
      <c r="AV252" s="149"/>
      <c r="AW252" s="149"/>
      <c r="AX252" s="149"/>
      <c r="AY252" s="149"/>
      <c r="AZ252" s="149"/>
      <c r="BA252" s="149"/>
      <c r="BB252" s="149"/>
      <c r="BC252" s="149"/>
      <c r="BD252" s="149"/>
      <c r="BE252" s="149"/>
      <c r="BF252" s="149"/>
      <c r="BG252" s="149"/>
      <c r="BH252" s="149"/>
    </row>
    <row r="253" spans="1:31" ht="12.75">
      <c r="A253" s="151" t="s">
        <v>94</v>
      </c>
      <c r="B253" s="157" t="s">
        <v>61</v>
      </c>
      <c r="C253" s="192" t="s">
        <v>62</v>
      </c>
      <c r="D253" s="162"/>
      <c r="E253" s="167"/>
      <c r="F253" s="170"/>
      <c r="G253" s="170">
        <f>SUMIF(AE254:AE268,"&lt;&gt;NOR",G254:G268)</f>
        <v>0</v>
      </c>
      <c r="H253" s="170"/>
      <c r="I253" s="170">
        <f>SUM(I254:I268)</f>
        <v>0</v>
      </c>
      <c r="J253" s="170"/>
      <c r="K253" s="170">
        <f>SUM(K254:K268)</f>
        <v>0</v>
      </c>
      <c r="L253" s="170"/>
      <c r="M253" s="170">
        <f>SUM(M254:M268)</f>
        <v>0</v>
      </c>
      <c r="N253" s="163"/>
      <c r="O253" s="163">
        <f>SUM(O254:O268)</f>
        <v>0</v>
      </c>
      <c r="P253" s="163"/>
      <c r="Q253" s="163">
        <f>SUM(Q254:Q268)</f>
        <v>0</v>
      </c>
      <c r="R253" s="163"/>
      <c r="S253" s="163"/>
      <c r="T253" s="164"/>
      <c r="U253" s="163">
        <f>SUM(U254:U268)</f>
        <v>3.21</v>
      </c>
      <c r="AE253" t="s">
        <v>95</v>
      </c>
    </row>
    <row r="254" spans="1:60" ht="12.75" outlineLevel="1">
      <c r="A254" s="150">
        <v>79</v>
      </c>
      <c r="B254" s="156" t="s">
        <v>305</v>
      </c>
      <c r="C254" s="190" t="s">
        <v>306</v>
      </c>
      <c r="D254" s="158" t="s">
        <v>178</v>
      </c>
      <c r="E254" s="165">
        <v>26.65</v>
      </c>
      <c r="F254" s="168"/>
      <c r="G254" s="169">
        <f>ROUND(E254*F254,2)</f>
        <v>0</v>
      </c>
      <c r="H254" s="168"/>
      <c r="I254" s="169">
        <f>ROUND(E254*H254,2)</f>
        <v>0</v>
      </c>
      <c r="J254" s="168"/>
      <c r="K254" s="169">
        <f>ROUND(E254*J254,2)</f>
        <v>0</v>
      </c>
      <c r="L254" s="169">
        <v>21</v>
      </c>
      <c r="M254" s="169">
        <f>G254*(1+L254/100)</f>
        <v>0</v>
      </c>
      <c r="N254" s="159">
        <v>0</v>
      </c>
      <c r="O254" s="159">
        <f>ROUND(E254*N254,5)</f>
        <v>0</v>
      </c>
      <c r="P254" s="159">
        <v>0</v>
      </c>
      <c r="Q254" s="159">
        <f>ROUND(E254*P254,5)</f>
        <v>0</v>
      </c>
      <c r="R254" s="159"/>
      <c r="S254" s="159"/>
      <c r="T254" s="160">
        <v>0.1</v>
      </c>
      <c r="U254" s="159">
        <f>ROUND(E254*T254,2)</f>
        <v>2.67</v>
      </c>
      <c r="V254" s="149"/>
      <c r="W254" s="149"/>
      <c r="X254" s="149"/>
      <c r="Y254" s="149"/>
      <c r="Z254" s="149"/>
      <c r="AA254" s="149"/>
      <c r="AB254" s="149"/>
      <c r="AC254" s="149"/>
      <c r="AD254" s="149"/>
      <c r="AE254" s="149" t="s">
        <v>99</v>
      </c>
      <c r="AF254" s="149"/>
      <c r="AG254" s="149"/>
      <c r="AH254" s="149"/>
      <c r="AI254" s="149"/>
      <c r="AJ254" s="149"/>
      <c r="AK254" s="149"/>
      <c r="AL254" s="149"/>
      <c r="AM254" s="149"/>
      <c r="AN254" s="149"/>
      <c r="AO254" s="149"/>
      <c r="AP254" s="149"/>
      <c r="AQ254" s="149"/>
      <c r="AR254" s="149"/>
      <c r="AS254" s="149"/>
      <c r="AT254" s="149"/>
      <c r="AU254" s="149"/>
      <c r="AV254" s="149"/>
      <c r="AW254" s="149"/>
      <c r="AX254" s="149"/>
      <c r="AY254" s="149"/>
      <c r="AZ254" s="149"/>
      <c r="BA254" s="149"/>
      <c r="BB254" s="149"/>
      <c r="BC254" s="149"/>
      <c r="BD254" s="149"/>
      <c r="BE254" s="149"/>
      <c r="BF254" s="149"/>
      <c r="BG254" s="149"/>
      <c r="BH254" s="149"/>
    </row>
    <row r="255" spans="1:60" ht="12.75" outlineLevel="1">
      <c r="A255" s="150"/>
      <c r="B255" s="156"/>
      <c r="C255" s="191" t="s">
        <v>131</v>
      </c>
      <c r="D255" s="161"/>
      <c r="E255" s="166"/>
      <c r="F255" s="169"/>
      <c r="G255" s="169"/>
      <c r="H255" s="169"/>
      <c r="I255" s="169"/>
      <c r="J255" s="169"/>
      <c r="K255" s="169"/>
      <c r="L255" s="169"/>
      <c r="M255" s="169"/>
      <c r="N255" s="159"/>
      <c r="O255" s="159"/>
      <c r="P255" s="159"/>
      <c r="Q255" s="159"/>
      <c r="R255" s="159"/>
      <c r="S255" s="159"/>
      <c r="T255" s="160"/>
      <c r="U255" s="159"/>
      <c r="V255" s="149"/>
      <c r="W255" s="149"/>
      <c r="X255" s="149"/>
      <c r="Y255" s="149"/>
      <c r="Z255" s="149"/>
      <c r="AA255" s="149"/>
      <c r="AB255" s="149"/>
      <c r="AC255" s="149"/>
      <c r="AD255" s="149"/>
      <c r="AE255" s="149" t="s">
        <v>101</v>
      </c>
      <c r="AF255" s="149">
        <v>0</v>
      </c>
      <c r="AG255" s="149"/>
      <c r="AH255" s="149"/>
      <c r="AI255" s="149"/>
      <c r="AJ255" s="149"/>
      <c r="AK255" s="149"/>
      <c r="AL255" s="149"/>
      <c r="AM255" s="149"/>
      <c r="AN255" s="149"/>
      <c r="AO255" s="149"/>
      <c r="AP255" s="149"/>
      <c r="AQ255" s="149"/>
      <c r="AR255" s="149"/>
      <c r="AS255" s="149"/>
      <c r="AT255" s="149"/>
      <c r="AU255" s="149"/>
      <c r="AV255" s="149"/>
      <c r="AW255" s="149"/>
      <c r="AX255" s="149"/>
      <c r="AY255" s="149"/>
      <c r="AZ255" s="149"/>
      <c r="BA255" s="149"/>
      <c r="BB255" s="149"/>
      <c r="BC255" s="149"/>
      <c r="BD255" s="149"/>
      <c r="BE255" s="149"/>
      <c r="BF255" s="149"/>
      <c r="BG255" s="149"/>
      <c r="BH255" s="149"/>
    </row>
    <row r="256" spans="1:60" ht="12.75" outlineLevel="1">
      <c r="A256" s="150"/>
      <c r="B256" s="156"/>
      <c r="C256" s="191" t="s">
        <v>307</v>
      </c>
      <c r="D256" s="161"/>
      <c r="E256" s="166">
        <v>26.65</v>
      </c>
      <c r="F256" s="169"/>
      <c r="G256" s="169"/>
      <c r="H256" s="169"/>
      <c r="I256" s="169"/>
      <c r="J256" s="169"/>
      <c r="K256" s="169"/>
      <c r="L256" s="169"/>
      <c r="M256" s="169"/>
      <c r="N256" s="159"/>
      <c r="O256" s="159"/>
      <c r="P256" s="159"/>
      <c r="Q256" s="159"/>
      <c r="R256" s="159"/>
      <c r="S256" s="159"/>
      <c r="T256" s="160"/>
      <c r="U256" s="159"/>
      <c r="V256" s="149"/>
      <c r="W256" s="149"/>
      <c r="X256" s="149"/>
      <c r="Y256" s="149"/>
      <c r="Z256" s="149"/>
      <c r="AA256" s="149"/>
      <c r="AB256" s="149"/>
      <c r="AC256" s="149"/>
      <c r="AD256" s="149"/>
      <c r="AE256" s="149" t="s">
        <v>101</v>
      </c>
      <c r="AF256" s="149">
        <v>0</v>
      </c>
      <c r="AG256" s="149"/>
      <c r="AH256" s="149"/>
      <c r="AI256" s="149"/>
      <c r="AJ256" s="149"/>
      <c r="AK256" s="149"/>
      <c r="AL256" s="149"/>
      <c r="AM256" s="149"/>
      <c r="AN256" s="149"/>
      <c r="AO256" s="149"/>
      <c r="AP256" s="149"/>
      <c r="AQ256" s="149"/>
      <c r="AR256" s="149"/>
      <c r="AS256" s="149"/>
      <c r="AT256" s="149"/>
      <c r="AU256" s="149"/>
      <c r="AV256" s="149"/>
      <c r="AW256" s="149"/>
      <c r="AX256" s="149"/>
      <c r="AY256" s="149"/>
      <c r="AZ256" s="149"/>
      <c r="BA256" s="149"/>
      <c r="BB256" s="149"/>
      <c r="BC256" s="149"/>
      <c r="BD256" s="149"/>
      <c r="BE256" s="149"/>
      <c r="BF256" s="149"/>
      <c r="BG256" s="149"/>
      <c r="BH256" s="149"/>
    </row>
    <row r="257" spans="1:60" ht="12.75" outlineLevel="1">
      <c r="A257" s="150">
        <v>80</v>
      </c>
      <c r="B257" s="156" t="s">
        <v>308</v>
      </c>
      <c r="C257" s="190" t="s">
        <v>309</v>
      </c>
      <c r="D257" s="158" t="s">
        <v>178</v>
      </c>
      <c r="E257" s="165">
        <v>26.65</v>
      </c>
      <c r="F257" s="168"/>
      <c r="G257" s="169">
        <f>ROUND(E257*F257,2)</f>
        <v>0</v>
      </c>
      <c r="H257" s="168"/>
      <c r="I257" s="169">
        <f>ROUND(E257*H257,2)</f>
        <v>0</v>
      </c>
      <c r="J257" s="168"/>
      <c r="K257" s="169">
        <f>ROUND(E257*J257,2)</f>
        <v>0</v>
      </c>
      <c r="L257" s="169">
        <v>21</v>
      </c>
      <c r="M257" s="169">
        <f>G257*(1+L257/100)</f>
        <v>0</v>
      </c>
      <c r="N257" s="159">
        <v>0</v>
      </c>
      <c r="O257" s="159">
        <f>ROUND(E257*N257,5)</f>
        <v>0</v>
      </c>
      <c r="P257" s="159">
        <v>0</v>
      </c>
      <c r="Q257" s="159">
        <f>ROUND(E257*P257,5)</f>
        <v>0</v>
      </c>
      <c r="R257" s="159"/>
      <c r="S257" s="159"/>
      <c r="T257" s="160">
        <v>0.01</v>
      </c>
      <c r="U257" s="159">
        <f>ROUND(E257*T257,2)</f>
        <v>0.27</v>
      </c>
      <c r="V257" s="149"/>
      <c r="W257" s="149"/>
      <c r="X257" s="149"/>
      <c r="Y257" s="149"/>
      <c r="Z257" s="149"/>
      <c r="AA257" s="149"/>
      <c r="AB257" s="149"/>
      <c r="AC257" s="149"/>
      <c r="AD257" s="149"/>
      <c r="AE257" s="149" t="s">
        <v>99</v>
      </c>
      <c r="AF257" s="149"/>
      <c r="AG257" s="149"/>
      <c r="AH257" s="149"/>
      <c r="AI257" s="149"/>
      <c r="AJ257" s="149"/>
      <c r="AK257" s="149"/>
      <c r="AL257" s="149"/>
      <c r="AM257" s="149"/>
      <c r="AN257" s="149"/>
      <c r="AO257" s="149"/>
      <c r="AP257" s="149"/>
      <c r="AQ257" s="149"/>
      <c r="AR257" s="149"/>
      <c r="AS257" s="149"/>
      <c r="AT257" s="149"/>
      <c r="AU257" s="149"/>
      <c r="AV257" s="149"/>
      <c r="AW257" s="149"/>
      <c r="AX257" s="149"/>
      <c r="AY257" s="149"/>
      <c r="AZ257" s="149"/>
      <c r="BA257" s="149"/>
      <c r="BB257" s="149"/>
      <c r="BC257" s="149"/>
      <c r="BD257" s="149"/>
      <c r="BE257" s="149"/>
      <c r="BF257" s="149"/>
      <c r="BG257" s="149"/>
      <c r="BH257" s="149"/>
    </row>
    <row r="258" spans="1:60" ht="12.75" outlineLevel="1">
      <c r="A258" s="150"/>
      <c r="B258" s="156"/>
      <c r="C258" s="191" t="s">
        <v>131</v>
      </c>
      <c r="D258" s="161"/>
      <c r="E258" s="166"/>
      <c r="F258" s="203"/>
      <c r="G258" s="169"/>
      <c r="H258" s="169"/>
      <c r="I258" s="169"/>
      <c r="J258" s="169"/>
      <c r="K258" s="169"/>
      <c r="L258" s="169"/>
      <c r="M258" s="169"/>
      <c r="N258" s="159"/>
      <c r="O258" s="159"/>
      <c r="P258" s="159"/>
      <c r="Q258" s="159"/>
      <c r="R258" s="159"/>
      <c r="S258" s="159"/>
      <c r="T258" s="160"/>
      <c r="U258" s="159"/>
      <c r="V258" s="149"/>
      <c r="W258" s="149"/>
      <c r="X258" s="149"/>
      <c r="Y258" s="149"/>
      <c r="Z258" s="149"/>
      <c r="AA258" s="149"/>
      <c r="AB258" s="149"/>
      <c r="AC258" s="149"/>
      <c r="AD258" s="149"/>
      <c r="AE258" s="149" t="s">
        <v>101</v>
      </c>
      <c r="AF258" s="149">
        <v>0</v>
      </c>
      <c r="AG258" s="149"/>
      <c r="AH258" s="149"/>
      <c r="AI258" s="149"/>
      <c r="AJ258" s="149"/>
      <c r="AK258" s="149"/>
      <c r="AL258" s="149"/>
      <c r="AM258" s="149"/>
      <c r="AN258" s="149"/>
      <c r="AO258" s="149"/>
      <c r="AP258" s="149"/>
      <c r="AQ258" s="149"/>
      <c r="AR258" s="149"/>
      <c r="AS258" s="149"/>
      <c r="AT258" s="149"/>
      <c r="AU258" s="149"/>
      <c r="AV258" s="149"/>
      <c r="AW258" s="149"/>
      <c r="AX258" s="149"/>
      <c r="AY258" s="149"/>
      <c r="AZ258" s="149"/>
      <c r="BA258" s="149"/>
      <c r="BB258" s="149"/>
      <c r="BC258" s="149"/>
      <c r="BD258" s="149"/>
      <c r="BE258" s="149"/>
      <c r="BF258" s="149"/>
      <c r="BG258" s="149"/>
      <c r="BH258" s="149"/>
    </row>
    <row r="259" spans="1:60" ht="12.75" outlineLevel="1">
      <c r="A259" s="150"/>
      <c r="B259" s="156"/>
      <c r="C259" s="191" t="s">
        <v>310</v>
      </c>
      <c r="D259" s="161"/>
      <c r="E259" s="166">
        <v>26.65</v>
      </c>
      <c r="F259" s="169"/>
      <c r="G259" s="169"/>
      <c r="H259" s="169"/>
      <c r="I259" s="169"/>
      <c r="J259" s="169"/>
      <c r="K259" s="169"/>
      <c r="L259" s="169"/>
      <c r="M259" s="169"/>
      <c r="N259" s="159"/>
      <c r="O259" s="159"/>
      <c r="P259" s="159"/>
      <c r="Q259" s="159"/>
      <c r="R259" s="159"/>
      <c r="S259" s="159"/>
      <c r="T259" s="160"/>
      <c r="U259" s="159"/>
      <c r="V259" s="149"/>
      <c r="W259" s="149"/>
      <c r="X259" s="149"/>
      <c r="Y259" s="149"/>
      <c r="Z259" s="149"/>
      <c r="AA259" s="149"/>
      <c r="AB259" s="149"/>
      <c r="AC259" s="149"/>
      <c r="AD259" s="149"/>
      <c r="AE259" s="149" t="s">
        <v>101</v>
      </c>
      <c r="AF259" s="149">
        <v>0</v>
      </c>
      <c r="AG259" s="149"/>
      <c r="AH259" s="149"/>
      <c r="AI259" s="149"/>
      <c r="AJ259" s="149"/>
      <c r="AK259" s="149"/>
      <c r="AL259" s="149"/>
      <c r="AM259" s="149"/>
      <c r="AN259" s="149"/>
      <c r="AO259" s="149"/>
      <c r="AP259" s="149"/>
      <c r="AQ259" s="149"/>
      <c r="AR259" s="149"/>
      <c r="AS259" s="149"/>
      <c r="AT259" s="149"/>
      <c r="AU259" s="149"/>
      <c r="AV259" s="149"/>
      <c r="AW259" s="149"/>
      <c r="AX259" s="149"/>
      <c r="AY259" s="149"/>
      <c r="AZ259" s="149"/>
      <c r="BA259" s="149"/>
      <c r="BB259" s="149"/>
      <c r="BC259" s="149"/>
      <c r="BD259" s="149"/>
      <c r="BE259" s="149"/>
      <c r="BF259" s="149"/>
      <c r="BG259" s="149"/>
      <c r="BH259" s="149"/>
    </row>
    <row r="260" spans="1:60" ht="12.75" outlineLevel="1">
      <c r="A260" s="150">
        <v>81</v>
      </c>
      <c r="B260" s="156" t="s">
        <v>311</v>
      </c>
      <c r="C260" s="190" t="s">
        <v>312</v>
      </c>
      <c r="D260" s="158" t="s">
        <v>178</v>
      </c>
      <c r="E260" s="165">
        <v>26.65</v>
      </c>
      <c r="F260" s="168"/>
      <c r="G260" s="169">
        <f>ROUND(E260*F260,2)</f>
        <v>0</v>
      </c>
      <c r="H260" s="168"/>
      <c r="I260" s="169">
        <f>ROUND(E260*H260,2)</f>
        <v>0</v>
      </c>
      <c r="J260" s="168"/>
      <c r="K260" s="169">
        <f>ROUND(E260*J260,2)</f>
        <v>0</v>
      </c>
      <c r="L260" s="169">
        <v>21</v>
      </c>
      <c r="M260" s="169">
        <f>G260*(1+L260/100)</f>
        <v>0</v>
      </c>
      <c r="N260" s="159">
        <v>0</v>
      </c>
      <c r="O260" s="159">
        <f>ROUND(E260*N260,5)</f>
        <v>0</v>
      </c>
      <c r="P260" s="159">
        <v>0</v>
      </c>
      <c r="Q260" s="159">
        <f>ROUND(E260*P260,5)</f>
        <v>0</v>
      </c>
      <c r="R260" s="159"/>
      <c r="S260" s="159"/>
      <c r="T260" s="160">
        <v>0</v>
      </c>
      <c r="U260" s="159">
        <f>ROUND(E260*T260,2)</f>
        <v>0</v>
      </c>
      <c r="V260" s="149"/>
      <c r="W260" s="149"/>
      <c r="X260" s="149"/>
      <c r="Y260" s="149"/>
      <c r="Z260" s="149"/>
      <c r="AA260" s="149"/>
      <c r="AB260" s="149"/>
      <c r="AC260" s="149"/>
      <c r="AD260" s="149"/>
      <c r="AE260" s="149" t="s">
        <v>99</v>
      </c>
      <c r="AF260" s="149"/>
      <c r="AG260" s="149"/>
      <c r="AH260" s="149"/>
      <c r="AI260" s="149"/>
      <c r="AJ260" s="149"/>
      <c r="AK260" s="149"/>
      <c r="AL260" s="149"/>
      <c r="AM260" s="149"/>
      <c r="AN260" s="149"/>
      <c r="AO260" s="149"/>
      <c r="AP260" s="149"/>
      <c r="AQ260" s="149"/>
      <c r="AR260" s="149"/>
      <c r="AS260" s="149"/>
      <c r="AT260" s="149"/>
      <c r="AU260" s="149"/>
      <c r="AV260" s="149"/>
      <c r="AW260" s="149"/>
      <c r="AX260" s="149"/>
      <c r="AY260" s="149"/>
      <c r="AZ260" s="149"/>
      <c r="BA260" s="149"/>
      <c r="BB260" s="149"/>
      <c r="BC260" s="149"/>
      <c r="BD260" s="149"/>
      <c r="BE260" s="149"/>
      <c r="BF260" s="149"/>
      <c r="BG260" s="149"/>
      <c r="BH260" s="149"/>
    </row>
    <row r="261" spans="1:60" ht="12.75" outlineLevel="1">
      <c r="A261" s="150"/>
      <c r="B261" s="156"/>
      <c r="C261" s="191" t="s">
        <v>131</v>
      </c>
      <c r="D261" s="161"/>
      <c r="E261" s="166"/>
      <c r="F261" s="169"/>
      <c r="G261" s="169"/>
      <c r="H261" s="169"/>
      <c r="I261" s="169"/>
      <c r="J261" s="169"/>
      <c r="K261" s="169"/>
      <c r="L261" s="169"/>
      <c r="M261" s="169"/>
      <c r="N261" s="159"/>
      <c r="O261" s="159"/>
      <c r="P261" s="159"/>
      <c r="Q261" s="159"/>
      <c r="R261" s="159"/>
      <c r="S261" s="159"/>
      <c r="T261" s="160"/>
      <c r="U261" s="159"/>
      <c r="V261" s="149"/>
      <c r="W261" s="149"/>
      <c r="X261" s="149"/>
      <c r="Y261" s="149"/>
      <c r="Z261" s="149"/>
      <c r="AA261" s="149"/>
      <c r="AB261" s="149"/>
      <c r="AC261" s="149"/>
      <c r="AD261" s="149"/>
      <c r="AE261" s="149" t="s">
        <v>101</v>
      </c>
      <c r="AF261" s="149">
        <v>0</v>
      </c>
      <c r="AG261" s="149"/>
      <c r="AH261" s="149"/>
      <c r="AI261" s="149"/>
      <c r="AJ261" s="149"/>
      <c r="AK261" s="149"/>
      <c r="AL261" s="149"/>
      <c r="AM261" s="149"/>
      <c r="AN261" s="149"/>
      <c r="AO261" s="149"/>
      <c r="AP261" s="149"/>
      <c r="AQ261" s="149"/>
      <c r="AR261" s="149"/>
      <c r="AS261" s="149"/>
      <c r="AT261" s="149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49"/>
      <c r="BH261" s="149"/>
    </row>
    <row r="262" spans="1:60" ht="12.75" outlineLevel="1">
      <c r="A262" s="150"/>
      <c r="B262" s="156"/>
      <c r="C262" s="191" t="s">
        <v>310</v>
      </c>
      <c r="D262" s="161"/>
      <c r="E262" s="166">
        <v>26.65</v>
      </c>
      <c r="F262" s="169"/>
      <c r="G262" s="169"/>
      <c r="H262" s="169"/>
      <c r="I262" s="169"/>
      <c r="J262" s="169"/>
      <c r="K262" s="169"/>
      <c r="L262" s="169"/>
      <c r="M262" s="169"/>
      <c r="N262" s="159"/>
      <c r="O262" s="159"/>
      <c r="P262" s="159"/>
      <c r="Q262" s="159"/>
      <c r="R262" s="159"/>
      <c r="S262" s="159"/>
      <c r="T262" s="160"/>
      <c r="U262" s="15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49" t="s">
        <v>101</v>
      </c>
      <c r="AF262" s="149">
        <v>0</v>
      </c>
      <c r="AG262" s="149"/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</row>
    <row r="263" spans="1:60" ht="12.75" outlineLevel="1">
      <c r="A263" s="150">
        <v>82</v>
      </c>
      <c r="B263" s="156" t="s">
        <v>313</v>
      </c>
      <c r="C263" s="190" t="s">
        <v>314</v>
      </c>
      <c r="D263" s="158" t="s">
        <v>178</v>
      </c>
      <c r="E263" s="165">
        <v>26.65</v>
      </c>
      <c r="F263" s="168"/>
      <c r="G263" s="169">
        <f>ROUND(E263*F263,2)</f>
        <v>0</v>
      </c>
      <c r="H263" s="168"/>
      <c r="I263" s="169">
        <f>ROUND(E263*H263,2)</f>
        <v>0</v>
      </c>
      <c r="J263" s="168"/>
      <c r="K263" s="169">
        <f>ROUND(E263*J263,2)</f>
        <v>0</v>
      </c>
      <c r="L263" s="169">
        <v>21</v>
      </c>
      <c r="M263" s="169">
        <f>G263*(1+L263/100)</f>
        <v>0</v>
      </c>
      <c r="N263" s="159">
        <v>0</v>
      </c>
      <c r="O263" s="159">
        <f>ROUND(E263*N263,5)</f>
        <v>0</v>
      </c>
      <c r="P263" s="159">
        <v>0</v>
      </c>
      <c r="Q263" s="159">
        <f>ROUND(E263*P263,5)</f>
        <v>0</v>
      </c>
      <c r="R263" s="159"/>
      <c r="S263" s="159"/>
      <c r="T263" s="160">
        <v>0.01</v>
      </c>
      <c r="U263" s="159">
        <f>ROUND(E263*T263,2)</f>
        <v>0.27</v>
      </c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49" t="s">
        <v>99</v>
      </c>
      <c r="AF263" s="149"/>
      <c r="AG263" s="149"/>
      <c r="AH263" s="149"/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9"/>
      <c r="BG263" s="149"/>
      <c r="BH263" s="149"/>
    </row>
    <row r="264" spans="1:60" ht="12.75" outlineLevel="1">
      <c r="A264" s="150"/>
      <c r="B264" s="156"/>
      <c r="C264" s="191" t="s">
        <v>131</v>
      </c>
      <c r="D264" s="161"/>
      <c r="E264" s="166"/>
      <c r="F264" s="169"/>
      <c r="G264" s="169"/>
      <c r="H264" s="169"/>
      <c r="I264" s="169"/>
      <c r="J264" s="169"/>
      <c r="K264" s="169"/>
      <c r="L264" s="169"/>
      <c r="M264" s="169"/>
      <c r="N264" s="159"/>
      <c r="O264" s="159"/>
      <c r="P264" s="159"/>
      <c r="Q264" s="159"/>
      <c r="R264" s="159"/>
      <c r="S264" s="159"/>
      <c r="T264" s="160"/>
      <c r="U264" s="159"/>
      <c r="V264" s="149"/>
      <c r="W264" s="149"/>
      <c r="X264" s="149"/>
      <c r="Y264" s="149"/>
      <c r="Z264" s="149"/>
      <c r="AA264" s="149"/>
      <c r="AB264" s="149"/>
      <c r="AC264" s="149"/>
      <c r="AD264" s="149"/>
      <c r="AE264" s="149" t="s">
        <v>101</v>
      </c>
      <c r="AF264" s="149">
        <v>0</v>
      </c>
      <c r="AG264" s="149"/>
      <c r="AH264" s="149"/>
      <c r="AI264" s="149"/>
      <c r="AJ264" s="149"/>
      <c r="AK264" s="149"/>
      <c r="AL264" s="149"/>
      <c r="AM264" s="149"/>
      <c r="AN264" s="149"/>
      <c r="AO264" s="149"/>
      <c r="AP264" s="149"/>
      <c r="AQ264" s="149"/>
      <c r="AR264" s="149"/>
      <c r="AS264" s="149"/>
      <c r="AT264" s="149"/>
      <c r="AU264" s="149"/>
      <c r="AV264" s="149"/>
      <c r="AW264" s="149"/>
      <c r="AX264" s="149"/>
      <c r="AY264" s="149"/>
      <c r="AZ264" s="149"/>
      <c r="BA264" s="149"/>
      <c r="BB264" s="149"/>
      <c r="BC264" s="149"/>
      <c r="BD264" s="149"/>
      <c r="BE264" s="149"/>
      <c r="BF264" s="149"/>
      <c r="BG264" s="149"/>
      <c r="BH264" s="149"/>
    </row>
    <row r="265" spans="1:60" ht="12.75" outlineLevel="1">
      <c r="A265" s="150"/>
      <c r="B265" s="156"/>
      <c r="C265" s="191" t="s">
        <v>310</v>
      </c>
      <c r="D265" s="161"/>
      <c r="E265" s="166">
        <v>26.65</v>
      </c>
      <c r="F265" s="169"/>
      <c r="G265" s="169"/>
      <c r="H265" s="169"/>
      <c r="I265" s="169"/>
      <c r="J265" s="169"/>
      <c r="K265" s="169"/>
      <c r="L265" s="169"/>
      <c r="M265" s="169"/>
      <c r="N265" s="159"/>
      <c r="O265" s="159"/>
      <c r="P265" s="159"/>
      <c r="Q265" s="159"/>
      <c r="R265" s="159"/>
      <c r="S265" s="159"/>
      <c r="T265" s="160"/>
      <c r="U265" s="159"/>
      <c r="V265" s="149"/>
      <c r="W265" s="149"/>
      <c r="X265" s="149"/>
      <c r="Y265" s="149"/>
      <c r="Z265" s="149"/>
      <c r="AA265" s="149"/>
      <c r="AB265" s="149"/>
      <c r="AC265" s="149"/>
      <c r="AD265" s="149"/>
      <c r="AE265" s="149" t="s">
        <v>101</v>
      </c>
      <c r="AF265" s="149">
        <v>0</v>
      </c>
      <c r="AG265" s="149"/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</row>
    <row r="266" spans="1:60" ht="12.75" outlineLevel="1">
      <c r="A266" s="150">
        <v>83</v>
      </c>
      <c r="B266" s="156" t="s">
        <v>315</v>
      </c>
      <c r="C266" s="190" t="s">
        <v>316</v>
      </c>
      <c r="D266" s="158" t="s">
        <v>178</v>
      </c>
      <c r="E266" s="165">
        <v>26.65</v>
      </c>
      <c r="F266" s="168"/>
      <c r="G266" s="169">
        <f>ROUND(E266*F266,2)</f>
        <v>0</v>
      </c>
      <c r="H266" s="168"/>
      <c r="I266" s="169">
        <f>ROUND(E266*H266,2)</f>
        <v>0</v>
      </c>
      <c r="J266" s="168"/>
      <c r="K266" s="169">
        <f>ROUND(E266*J266,2)</f>
        <v>0</v>
      </c>
      <c r="L266" s="169">
        <v>21</v>
      </c>
      <c r="M266" s="169">
        <f>G266*(1+L266/100)</f>
        <v>0</v>
      </c>
      <c r="N266" s="159">
        <v>0</v>
      </c>
      <c r="O266" s="159">
        <f>ROUND(E266*N266,5)</f>
        <v>0</v>
      </c>
      <c r="P266" s="159">
        <v>0</v>
      </c>
      <c r="Q266" s="159">
        <f>ROUND(E266*P266,5)</f>
        <v>0</v>
      </c>
      <c r="R266" s="159"/>
      <c r="S266" s="159"/>
      <c r="T266" s="160">
        <v>0</v>
      </c>
      <c r="U266" s="159">
        <f>ROUND(E266*T266,2)</f>
        <v>0</v>
      </c>
      <c r="V266" s="149"/>
      <c r="W266" s="149"/>
      <c r="X266" s="149"/>
      <c r="Y266" s="149"/>
      <c r="Z266" s="149"/>
      <c r="AA266" s="149"/>
      <c r="AB266" s="149"/>
      <c r="AC266" s="149"/>
      <c r="AD266" s="149"/>
      <c r="AE266" s="149" t="s">
        <v>99</v>
      </c>
      <c r="AF266" s="149"/>
      <c r="AG266" s="149"/>
      <c r="AH266" s="149"/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9"/>
      <c r="BG266" s="149"/>
      <c r="BH266" s="149"/>
    </row>
    <row r="267" spans="1:60" ht="12.75" outlineLevel="1">
      <c r="A267" s="150"/>
      <c r="B267" s="156"/>
      <c r="C267" s="191" t="s">
        <v>131</v>
      </c>
      <c r="D267" s="161"/>
      <c r="E267" s="166"/>
      <c r="F267" s="169"/>
      <c r="G267" s="169"/>
      <c r="H267" s="169"/>
      <c r="I267" s="169"/>
      <c r="J267" s="169"/>
      <c r="K267" s="169"/>
      <c r="L267" s="169"/>
      <c r="M267" s="169"/>
      <c r="N267" s="159"/>
      <c r="O267" s="159"/>
      <c r="P267" s="159"/>
      <c r="Q267" s="159"/>
      <c r="R267" s="159"/>
      <c r="S267" s="159"/>
      <c r="T267" s="160"/>
      <c r="U267" s="159"/>
      <c r="V267" s="149"/>
      <c r="W267" s="149"/>
      <c r="X267" s="149"/>
      <c r="Y267" s="149"/>
      <c r="Z267" s="149"/>
      <c r="AA267" s="149"/>
      <c r="AB267" s="149"/>
      <c r="AC267" s="149"/>
      <c r="AD267" s="149"/>
      <c r="AE267" s="149" t="s">
        <v>101</v>
      </c>
      <c r="AF267" s="149">
        <v>0</v>
      </c>
      <c r="AG267" s="149"/>
      <c r="AH267" s="149"/>
      <c r="AI267" s="149"/>
      <c r="AJ267" s="149"/>
      <c r="AK267" s="149"/>
      <c r="AL267" s="149"/>
      <c r="AM267" s="149"/>
      <c r="AN267" s="149"/>
      <c r="AO267" s="149"/>
      <c r="AP267" s="149"/>
      <c r="AQ267" s="149"/>
      <c r="AR267" s="149"/>
      <c r="AS267" s="149"/>
      <c r="AT267" s="149"/>
      <c r="AU267" s="149"/>
      <c r="AV267" s="149"/>
      <c r="AW267" s="149"/>
      <c r="AX267" s="149"/>
      <c r="AY267" s="149"/>
      <c r="AZ267" s="149"/>
      <c r="BA267" s="149"/>
      <c r="BB267" s="149"/>
      <c r="BC267" s="149"/>
      <c r="BD267" s="149"/>
      <c r="BE267" s="149"/>
      <c r="BF267" s="149"/>
      <c r="BG267" s="149"/>
      <c r="BH267" s="149"/>
    </row>
    <row r="268" spans="1:60" ht="12.75" outlineLevel="1">
      <c r="A268" s="150"/>
      <c r="B268" s="156"/>
      <c r="C268" s="191" t="s">
        <v>310</v>
      </c>
      <c r="D268" s="161"/>
      <c r="E268" s="166">
        <v>26.65</v>
      </c>
      <c r="F268" s="169"/>
      <c r="G268" s="169"/>
      <c r="H268" s="169"/>
      <c r="I268" s="169"/>
      <c r="J268" s="169"/>
      <c r="K268" s="169"/>
      <c r="L268" s="169"/>
      <c r="M268" s="169"/>
      <c r="N268" s="159"/>
      <c r="O268" s="159"/>
      <c r="P268" s="159"/>
      <c r="Q268" s="159"/>
      <c r="R268" s="159"/>
      <c r="S268" s="159"/>
      <c r="T268" s="160"/>
      <c r="U268" s="159"/>
      <c r="V268" s="149"/>
      <c r="W268" s="149"/>
      <c r="X268" s="149"/>
      <c r="Y268" s="149"/>
      <c r="Z268" s="149"/>
      <c r="AA268" s="149"/>
      <c r="AB268" s="149"/>
      <c r="AC268" s="149"/>
      <c r="AD268" s="149"/>
      <c r="AE268" s="149" t="s">
        <v>101</v>
      </c>
      <c r="AF268" s="149">
        <v>0</v>
      </c>
      <c r="AG268" s="149"/>
      <c r="AH268" s="149"/>
      <c r="AI268" s="149"/>
      <c r="AJ268" s="149"/>
      <c r="AK268" s="149"/>
      <c r="AL268" s="149"/>
      <c r="AM268" s="149"/>
      <c r="AN268" s="149"/>
      <c r="AO268" s="149"/>
      <c r="AP268" s="149"/>
      <c r="AQ268" s="149"/>
      <c r="AR268" s="149"/>
      <c r="AS268" s="149"/>
      <c r="AT268" s="149"/>
      <c r="AU268" s="149"/>
      <c r="AV268" s="149"/>
      <c r="AW268" s="149"/>
      <c r="AX268" s="149"/>
      <c r="AY268" s="149"/>
      <c r="AZ268" s="149"/>
      <c r="BA268" s="149"/>
      <c r="BB268" s="149"/>
      <c r="BC268" s="149"/>
      <c r="BD268" s="149"/>
      <c r="BE268" s="149"/>
      <c r="BF268" s="149"/>
      <c r="BG268" s="149"/>
      <c r="BH268" s="149"/>
    </row>
    <row r="269" spans="1:31" ht="12.75">
      <c r="A269" s="151" t="s">
        <v>94</v>
      </c>
      <c r="B269" s="157" t="s">
        <v>63</v>
      </c>
      <c r="C269" s="192" t="s">
        <v>64</v>
      </c>
      <c r="D269" s="162"/>
      <c r="E269" s="167"/>
      <c r="F269" s="170"/>
      <c r="G269" s="170">
        <f>SUMIF(AE270:AE272,"&lt;&gt;NOR",G270:G272)</f>
        <v>0</v>
      </c>
      <c r="H269" s="170"/>
      <c r="I269" s="170">
        <f>SUM(I270:I272)</f>
        <v>0</v>
      </c>
      <c r="J269" s="170"/>
      <c r="K269" s="170">
        <f>SUM(K270:K272)</f>
        <v>0</v>
      </c>
      <c r="L269" s="170"/>
      <c r="M269" s="170">
        <f>SUM(M270:M272)</f>
        <v>0</v>
      </c>
      <c r="N269" s="163"/>
      <c r="O269" s="163">
        <f>SUM(O270:O272)</f>
        <v>0</v>
      </c>
      <c r="P269" s="163"/>
      <c r="Q269" s="163">
        <f>SUM(Q270:Q272)</f>
        <v>0</v>
      </c>
      <c r="R269" s="163"/>
      <c r="S269" s="163"/>
      <c r="T269" s="164"/>
      <c r="U269" s="163">
        <f>SUM(U270:U272)</f>
        <v>19.55</v>
      </c>
      <c r="AE269" t="s">
        <v>95</v>
      </c>
    </row>
    <row r="270" spans="1:60" ht="12.75" outlineLevel="1">
      <c r="A270" s="150">
        <v>84</v>
      </c>
      <c r="B270" s="156" t="s">
        <v>317</v>
      </c>
      <c r="C270" s="190" t="s">
        <v>318</v>
      </c>
      <c r="D270" s="158" t="s">
        <v>178</v>
      </c>
      <c r="E270" s="165">
        <v>108.6</v>
      </c>
      <c r="F270" s="168"/>
      <c r="G270" s="169">
        <f>ROUND(E270*F270,2)</f>
        <v>0</v>
      </c>
      <c r="H270" s="168"/>
      <c r="I270" s="169">
        <f>ROUND(E270*H270,2)</f>
        <v>0</v>
      </c>
      <c r="J270" s="168"/>
      <c r="K270" s="169">
        <f>ROUND(E270*J270,2)</f>
        <v>0</v>
      </c>
      <c r="L270" s="169">
        <v>21</v>
      </c>
      <c r="M270" s="169">
        <f>G270*(1+L270/100)</f>
        <v>0</v>
      </c>
      <c r="N270" s="159">
        <v>0</v>
      </c>
      <c r="O270" s="159">
        <f>ROUND(E270*N270,5)</f>
        <v>0</v>
      </c>
      <c r="P270" s="159">
        <v>0</v>
      </c>
      <c r="Q270" s="159">
        <f>ROUND(E270*P270,5)</f>
        <v>0</v>
      </c>
      <c r="R270" s="159"/>
      <c r="S270" s="159"/>
      <c r="T270" s="160">
        <v>0.18</v>
      </c>
      <c r="U270" s="159">
        <f>ROUND(E270*T270,2)</f>
        <v>19.55</v>
      </c>
      <c r="V270" s="149"/>
      <c r="W270" s="149"/>
      <c r="X270" s="149"/>
      <c r="Y270" s="149"/>
      <c r="Z270" s="149"/>
      <c r="AA270" s="149"/>
      <c r="AB270" s="149"/>
      <c r="AC270" s="149"/>
      <c r="AD270" s="149"/>
      <c r="AE270" s="149" t="s">
        <v>99</v>
      </c>
      <c r="AF270" s="149"/>
      <c r="AG270" s="149"/>
      <c r="AH270" s="149"/>
      <c r="AI270" s="149"/>
      <c r="AJ270" s="149"/>
      <c r="AK270" s="149"/>
      <c r="AL270" s="149"/>
      <c r="AM270" s="149"/>
      <c r="AN270" s="149"/>
      <c r="AO270" s="149"/>
      <c r="AP270" s="149"/>
      <c r="AQ270" s="149"/>
      <c r="AR270" s="149"/>
      <c r="AS270" s="149"/>
      <c r="AT270" s="149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49"/>
      <c r="BE270" s="149"/>
      <c r="BF270" s="149"/>
      <c r="BG270" s="149"/>
      <c r="BH270" s="149"/>
    </row>
    <row r="271" spans="1:60" ht="12.75" outlineLevel="1">
      <c r="A271" s="150"/>
      <c r="B271" s="156"/>
      <c r="C271" s="191" t="s">
        <v>131</v>
      </c>
      <c r="D271" s="161"/>
      <c r="E271" s="166"/>
      <c r="F271" s="169"/>
      <c r="G271" s="169"/>
      <c r="H271" s="169"/>
      <c r="I271" s="169"/>
      <c r="J271" s="169"/>
      <c r="K271" s="169"/>
      <c r="L271" s="169"/>
      <c r="M271" s="169"/>
      <c r="N271" s="159"/>
      <c r="O271" s="159"/>
      <c r="P271" s="159"/>
      <c r="Q271" s="159"/>
      <c r="R271" s="159"/>
      <c r="S271" s="159"/>
      <c r="T271" s="160"/>
      <c r="U271" s="159"/>
      <c r="V271" s="149"/>
      <c r="W271" s="149"/>
      <c r="X271" s="149"/>
      <c r="Y271" s="149"/>
      <c r="Z271" s="149"/>
      <c r="AA271" s="149"/>
      <c r="AB271" s="149"/>
      <c r="AC271" s="149"/>
      <c r="AD271" s="149"/>
      <c r="AE271" s="149" t="s">
        <v>101</v>
      </c>
      <c r="AF271" s="149">
        <v>0</v>
      </c>
      <c r="AG271" s="149"/>
      <c r="AH271" s="149"/>
      <c r="AI271" s="149"/>
      <c r="AJ271" s="149"/>
      <c r="AK271" s="149"/>
      <c r="AL271" s="149"/>
      <c r="AM271" s="149"/>
      <c r="AN271" s="149"/>
      <c r="AO271" s="149"/>
      <c r="AP271" s="149"/>
      <c r="AQ271" s="149"/>
      <c r="AR271" s="149"/>
      <c r="AS271" s="149"/>
      <c r="AT271" s="149"/>
      <c r="AU271" s="149"/>
      <c r="AV271" s="149"/>
      <c r="AW271" s="149"/>
      <c r="AX271" s="149"/>
      <c r="AY271" s="149"/>
      <c r="AZ271" s="149"/>
      <c r="BA271" s="149"/>
      <c r="BB271" s="149"/>
      <c r="BC271" s="149"/>
      <c r="BD271" s="149"/>
      <c r="BE271" s="149"/>
      <c r="BF271" s="149"/>
      <c r="BG271" s="149"/>
      <c r="BH271" s="149"/>
    </row>
    <row r="272" spans="1:60" ht="12.75" outlineLevel="1">
      <c r="A272" s="150"/>
      <c r="B272" s="156"/>
      <c r="C272" s="191" t="s">
        <v>319</v>
      </c>
      <c r="D272" s="161"/>
      <c r="E272" s="166">
        <v>108.6</v>
      </c>
      <c r="F272" s="169"/>
      <c r="G272" s="169"/>
      <c r="H272" s="169"/>
      <c r="I272" s="169"/>
      <c r="J272" s="169"/>
      <c r="K272" s="169"/>
      <c r="L272" s="169"/>
      <c r="M272" s="169"/>
      <c r="N272" s="159"/>
      <c r="O272" s="159"/>
      <c r="P272" s="159"/>
      <c r="Q272" s="159"/>
      <c r="R272" s="159"/>
      <c r="S272" s="159"/>
      <c r="T272" s="160"/>
      <c r="U272" s="159"/>
      <c r="V272" s="149"/>
      <c r="W272" s="149"/>
      <c r="X272" s="149"/>
      <c r="Y272" s="149"/>
      <c r="Z272" s="149"/>
      <c r="AA272" s="149"/>
      <c r="AB272" s="149"/>
      <c r="AC272" s="149"/>
      <c r="AD272" s="149"/>
      <c r="AE272" s="149" t="s">
        <v>101</v>
      </c>
      <c r="AF272" s="149">
        <v>0</v>
      </c>
      <c r="AG272" s="149"/>
      <c r="AH272" s="149"/>
      <c r="AI272" s="149"/>
      <c r="AJ272" s="149"/>
      <c r="AK272" s="149"/>
      <c r="AL272" s="149"/>
      <c r="AM272" s="149"/>
      <c r="AN272" s="149"/>
      <c r="AO272" s="149"/>
      <c r="AP272" s="149"/>
      <c r="AQ272" s="149"/>
      <c r="AR272" s="149"/>
      <c r="AS272" s="149"/>
      <c r="AT272" s="149"/>
      <c r="AU272" s="149"/>
      <c r="AV272" s="149"/>
      <c r="AW272" s="149"/>
      <c r="AX272" s="149"/>
      <c r="AY272" s="149"/>
      <c r="AZ272" s="149"/>
      <c r="BA272" s="149"/>
      <c r="BB272" s="149"/>
      <c r="BC272" s="149"/>
      <c r="BD272" s="149"/>
      <c r="BE272" s="149"/>
      <c r="BF272" s="149"/>
      <c r="BG272" s="149"/>
      <c r="BH272" s="149"/>
    </row>
    <row r="273" spans="1:31" ht="12.75">
      <c r="A273" s="151" t="s">
        <v>94</v>
      </c>
      <c r="B273" s="157" t="s">
        <v>65</v>
      </c>
      <c r="C273" s="192" t="s">
        <v>66</v>
      </c>
      <c r="D273" s="162"/>
      <c r="E273" s="167"/>
      <c r="F273" s="170"/>
      <c r="G273" s="170">
        <f>SUMIF(AE274:AE279,"&lt;&gt;NOR",G274:G279)</f>
        <v>0</v>
      </c>
      <c r="H273" s="170"/>
      <c r="I273" s="170">
        <f>SUM(I274:I279)</f>
        <v>0</v>
      </c>
      <c r="J273" s="170"/>
      <c r="K273" s="170">
        <f>SUM(K274:K279)</f>
        <v>0</v>
      </c>
      <c r="L273" s="170"/>
      <c r="M273" s="170">
        <f>SUM(M274:M279)</f>
        <v>0</v>
      </c>
      <c r="N273" s="163"/>
      <c r="O273" s="163">
        <f>SUM(O274:O279)</f>
        <v>0.00478</v>
      </c>
      <c r="P273" s="163"/>
      <c r="Q273" s="163">
        <f>SUM(Q274:Q279)</f>
        <v>0</v>
      </c>
      <c r="R273" s="163"/>
      <c r="S273" s="163"/>
      <c r="T273" s="164"/>
      <c r="U273" s="163">
        <f>SUM(U274:U279)</f>
        <v>3.99</v>
      </c>
      <c r="AE273" t="s">
        <v>95</v>
      </c>
    </row>
    <row r="274" spans="1:60" ht="12.75" outlineLevel="1">
      <c r="A274" s="150">
        <v>85</v>
      </c>
      <c r="B274" s="156" t="s">
        <v>320</v>
      </c>
      <c r="C274" s="190" t="s">
        <v>321</v>
      </c>
      <c r="D274" s="158" t="s">
        <v>121</v>
      </c>
      <c r="E274" s="165">
        <v>79.716</v>
      </c>
      <c r="F274" s="168"/>
      <c r="G274" s="169">
        <f>ROUND(E274*F274,2)</f>
        <v>0</v>
      </c>
      <c r="H274" s="168"/>
      <c r="I274" s="169">
        <f>ROUND(E274*H274,2)</f>
        <v>0</v>
      </c>
      <c r="J274" s="168"/>
      <c r="K274" s="169">
        <f>ROUND(E274*J274,2)</f>
        <v>0</v>
      </c>
      <c r="L274" s="169">
        <v>21</v>
      </c>
      <c r="M274" s="169">
        <f>G274*(1+L274/100)</f>
        <v>0</v>
      </c>
      <c r="N274" s="159">
        <v>0</v>
      </c>
      <c r="O274" s="159">
        <f>ROUND(E274*N274,5)</f>
        <v>0</v>
      </c>
      <c r="P274" s="159">
        <v>0</v>
      </c>
      <c r="Q274" s="159">
        <f>ROUND(E274*P274,5)</f>
        <v>0</v>
      </c>
      <c r="R274" s="159"/>
      <c r="S274" s="159"/>
      <c r="T274" s="160">
        <v>0.05</v>
      </c>
      <c r="U274" s="159">
        <f>ROUND(E274*T274,2)</f>
        <v>3.99</v>
      </c>
      <c r="V274" s="149"/>
      <c r="W274" s="149"/>
      <c r="X274" s="149"/>
      <c r="Y274" s="149"/>
      <c r="Z274" s="149"/>
      <c r="AA274" s="149"/>
      <c r="AB274" s="149"/>
      <c r="AC274" s="149"/>
      <c r="AD274" s="149"/>
      <c r="AE274" s="149" t="s">
        <v>99</v>
      </c>
      <c r="AF274" s="149"/>
      <c r="AG274" s="149"/>
      <c r="AH274" s="149"/>
      <c r="AI274" s="149"/>
      <c r="AJ274" s="149"/>
      <c r="AK274" s="149"/>
      <c r="AL274" s="149"/>
      <c r="AM274" s="149"/>
      <c r="AN274" s="149"/>
      <c r="AO274" s="149"/>
      <c r="AP274" s="149"/>
      <c r="AQ274" s="149"/>
      <c r="AR274" s="149"/>
      <c r="AS274" s="149"/>
      <c r="AT274" s="149"/>
      <c r="AU274" s="149"/>
      <c r="AV274" s="149"/>
      <c r="AW274" s="149"/>
      <c r="AX274" s="149"/>
      <c r="AY274" s="149"/>
      <c r="AZ274" s="149"/>
      <c r="BA274" s="149"/>
      <c r="BB274" s="149"/>
      <c r="BC274" s="149"/>
      <c r="BD274" s="149"/>
      <c r="BE274" s="149"/>
      <c r="BF274" s="149"/>
      <c r="BG274" s="149"/>
      <c r="BH274" s="149"/>
    </row>
    <row r="275" spans="1:60" ht="12.75" outlineLevel="1">
      <c r="A275" s="150"/>
      <c r="B275" s="156"/>
      <c r="C275" s="191" t="s">
        <v>322</v>
      </c>
      <c r="D275" s="161"/>
      <c r="E275" s="166"/>
      <c r="F275" s="169"/>
      <c r="G275" s="169"/>
      <c r="H275" s="169"/>
      <c r="I275" s="169"/>
      <c r="J275" s="169"/>
      <c r="K275" s="169"/>
      <c r="L275" s="169"/>
      <c r="M275" s="169"/>
      <c r="N275" s="159"/>
      <c r="O275" s="159"/>
      <c r="P275" s="159"/>
      <c r="Q275" s="159"/>
      <c r="R275" s="159"/>
      <c r="S275" s="159"/>
      <c r="T275" s="160"/>
      <c r="U275" s="159"/>
      <c r="V275" s="149"/>
      <c r="W275" s="149"/>
      <c r="X275" s="149"/>
      <c r="Y275" s="149"/>
      <c r="Z275" s="149"/>
      <c r="AA275" s="149"/>
      <c r="AB275" s="149"/>
      <c r="AC275" s="149"/>
      <c r="AD275" s="149"/>
      <c r="AE275" s="149" t="s">
        <v>101</v>
      </c>
      <c r="AF275" s="149">
        <v>0</v>
      </c>
      <c r="AG275" s="149"/>
      <c r="AH275" s="149"/>
      <c r="AI275" s="149"/>
      <c r="AJ275" s="149"/>
      <c r="AK275" s="149"/>
      <c r="AL275" s="149"/>
      <c r="AM275" s="149"/>
      <c r="AN275" s="149"/>
      <c r="AO275" s="149"/>
      <c r="AP275" s="149"/>
      <c r="AQ275" s="149"/>
      <c r="AR275" s="149"/>
      <c r="AS275" s="149"/>
      <c r="AT275" s="149"/>
      <c r="AU275" s="149"/>
      <c r="AV275" s="149"/>
      <c r="AW275" s="149"/>
      <c r="AX275" s="149"/>
      <c r="AY275" s="149"/>
      <c r="AZ275" s="149"/>
      <c r="BA275" s="149"/>
      <c r="BB275" s="149"/>
      <c r="BC275" s="149"/>
      <c r="BD275" s="149"/>
      <c r="BE275" s="149"/>
      <c r="BF275" s="149"/>
      <c r="BG275" s="149"/>
      <c r="BH275" s="149"/>
    </row>
    <row r="276" spans="1:60" ht="12.75" outlineLevel="1">
      <c r="A276" s="150"/>
      <c r="B276" s="156"/>
      <c r="C276" s="191" t="s">
        <v>323</v>
      </c>
      <c r="D276" s="161"/>
      <c r="E276" s="166">
        <v>79.716</v>
      </c>
      <c r="F276" s="169"/>
      <c r="G276" s="169"/>
      <c r="H276" s="169"/>
      <c r="I276" s="169"/>
      <c r="J276" s="169"/>
      <c r="K276" s="169"/>
      <c r="L276" s="169"/>
      <c r="M276" s="169"/>
      <c r="N276" s="159"/>
      <c r="O276" s="159"/>
      <c r="P276" s="159"/>
      <c r="Q276" s="159"/>
      <c r="R276" s="159"/>
      <c r="S276" s="159"/>
      <c r="T276" s="160"/>
      <c r="U276" s="159"/>
      <c r="V276" s="149"/>
      <c r="W276" s="149"/>
      <c r="X276" s="149"/>
      <c r="Y276" s="149"/>
      <c r="Z276" s="149"/>
      <c r="AA276" s="149"/>
      <c r="AB276" s="149"/>
      <c r="AC276" s="149"/>
      <c r="AD276" s="149"/>
      <c r="AE276" s="149" t="s">
        <v>101</v>
      </c>
      <c r="AF276" s="149">
        <v>0</v>
      </c>
      <c r="AG276" s="149"/>
      <c r="AH276" s="149"/>
      <c r="AI276" s="149"/>
      <c r="AJ276" s="149"/>
      <c r="AK276" s="149"/>
      <c r="AL276" s="149"/>
      <c r="AM276" s="149"/>
      <c r="AN276" s="149"/>
      <c r="AO276" s="149"/>
      <c r="AP276" s="149"/>
      <c r="AQ276" s="149"/>
      <c r="AR276" s="149"/>
      <c r="AS276" s="149"/>
      <c r="AT276" s="149"/>
      <c r="AU276" s="149"/>
      <c r="AV276" s="149"/>
      <c r="AW276" s="149"/>
      <c r="AX276" s="149"/>
      <c r="AY276" s="149"/>
      <c r="AZ276" s="149"/>
      <c r="BA276" s="149"/>
      <c r="BB276" s="149"/>
      <c r="BC276" s="149"/>
      <c r="BD276" s="149"/>
      <c r="BE276" s="149"/>
      <c r="BF276" s="149"/>
      <c r="BG276" s="149"/>
      <c r="BH276" s="149"/>
    </row>
    <row r="277" spans="1:60" ht="12.75" outlineLevel="1">
      <c r="A277" s="150">
        <v>86</v>
      </c>
      <c r="B277" s="156" t="s">
        <v>324</v>
      </c>
      <c r="C277" s="190" t="s">
        <v>325</v>
      </c>
      <c r="D277" s="158" t="s">
        <v>121</v>
      </c>
      <c r="E277" s="165">
        <v>79.716</v>
      </c>
      <c r="F277" s="168"/>
      <c r="G277" s="169">
        <f>ROUND(E277*F277,2)</f>
        <v>0</v>
      </c>
      <c r="H277" s="168"/>
      <c r="I277" s="169">
        <f>ROUND(E277*H277,2)</f>
        <v>0</v>
      </c>
      <c r="J277" s="168"/>
      <c r="K277" s="169">
        <f>ROUND(E277*J277,2)</f>
        <v>0</v>
      </c>
      <c r="L277" s="169">
        <v>21</v>
      </c>
      <c r="M277" s="169">
        <f>G277*(1+L277/100)</f>
        <v>0</v>
      </c>
      <c r="N277" s="159">
        <v>6E-05</v>
      </c>
      <c r="O277" s="159">
        <f>ROUND(E277*N277,5)</f>
        <v>0.00478</v>
      </c>
      <c r="P277" s="159">
        <v>0</v>
      </c>
      <c r="Q277" s="159">
        <f>ROUND(E277*P277,5)</f>
        <v>0</v>
      </c>
      <c r="R277" s="159"/>
      <c r="S277" s="159"/>
      <c r="T277" s="160">
        <v>0</v>
      </c>
      <c r="U277" s="159">
        <f>ROUND(E277*T277,2)</f>
        <v>0</v>
      </c>
      <c r="V277" s="149"/>
      <c r="W277" s="149"/>
      <c r="X277" s="149"/>
      <c r="Y277" s="149"/>
      <c r="Z277" s="149"/>
      <c r="AA277" s="149"/>
      <c r="AB277" s="149"/>
      <c r="AC277" s="149"/>
      <c r="AD277" s="149"/>
      <c r="AE277" s="149" t="s">
        <v>194</v>
      </c>
      <c r="AF277" s="149"/>
      <c r="AG277" s="149"/>
      <c r="AH277" s="149"/>
      <c r="AI277" s="149"/>
      <c r="AJ277" s="149"/>
      <c r="AK277" s="149"/>
      <c r="AL277" s="149"/>
      <c r="AM277" s="149"/>
      <c r="AN277" s="149"/>
      <c r="AO277" s="149"/>
      <c r="AP277" s="149"/>
      <c r="AQ277" s="149"/>
      <c r="AR277" s="149"/>
      <c r="AS277" s="149"/>
      <c r="AT277" s="149"/>
      <c r="AU277" s="149"/>
      <c r="AV277" s="149"/>
      <c r="AW277" s="149"/>
      <c r="AX277" s="149"/>
      <c r="AY277" s="149"/>
      <c r="AZ277" s="149"/>
      <c r="BA277" s="149"/>
      <c r="BB277" s="149"/>
      <c r="BC277" s="149"/>
      <c r="BD277" s="149"/>
      <c r="BE277" s="149"/>
      <c r="BF277" s="149"/>
      <c r="BG277" s="149"/>
      <c r="BH277" s="149"/>
    </row>
    <row r="278" spans="1:60" ht="12.75" outlineLevel="1">
      <c r="A278" s="150"/>
      <c r="B278" s="156"/>
      <c r="C278" s="191" t="s">
        <v>322</v>
      </c>
      <c r="D278" s="161"/>
      <c r="E278" s="166"/>
      <c r="F278" s="169"/>
      <c r="G278" s="169"/>
      <c r="H278" s="169"/>
      <c r="I278" s="169"/>
      <c r="J278" s="169"/>
      <c r="K278" s="169"/>
      <c r="L278" s="169"/>
      <c r="M278" s="169"/>
      <c r="N278" s="159"/>
      <c r="O278" s="159"/>
      <c r="P278" s="159"/>
      <c r="Q278" s="159"/>
      <c r="R278" s="159"/>
      <c r="S278" s="159"/>
      <c r="T278" s="160"/>
      <c r="U278" s="159"/>
      <c r="V278" s="149"/>
      <c r="W278" s="149"/>
      <c r="X278" s="149"/>
      <c r="Y278" s="149"/>
      <c r="Z278" s="149"/>
      <c r="AA278" s="149"/>
      <c r="AB278" s="149"/>
      <c r="AC278" s="149"/>
      <c r="AD278" s="149"/>
      <c r="AE278" s="149" t="s">
        <v>101</v>
      </c>
      <c r="AF278" s="149">
        <v>0</v>
      </c>
      <c r="AG278" s="149"/>
      <c r="AH278" s="149"/>
      <c r="AI278" s="149"/>
      <c r="AJ278" s="149"/>
      <c r="AK278" s="149"/>
      <c r="AL278" s="149"/>
      <c r="AM278" s="149"/>
      <c r="AN278" s="149"/>
      <c r="AO278" s="149"/>
      <c r="AP278" s="149"/>
      <c r="AQ278" s="149"/>
      <c r="AR278" s="149"/>
      <c r="AS278" s="149"/>
      <c r="AT278" s="149"/>
      <c r="AU278" s="149"/>
      <c r="AV278" s="149"/>
      <c r="AW278" s="149"/>
      <c r="AX278" s="149"/>
      <c r="AY278" s="149"/>
      <c r="AZ278" s="149"/>
      <c r="BA278" s="149"/>
      <c r="BB278" s="149"/>
      <c r="BC278" s="149"/>
      <c r="BD278" s="149"/>
      <c r="BE278" s="149"/>
      <c r="BF278" s="149"/>
      <c r="BG278" s="149"/>
      <c r="BH278" s="149"/>
    </row>
    <row r="279" spans="1:60" ht="12.75" outlineLevel="1">
      <c r="A279" s="179"/>
      <c r="B279" s="180"/>
      <c r="C279" s="193" t="s">
        <v>323</v>
      </c>
      <c r="D279" s="181"/>
      <c r="E279" s="182">
        <v>79.716</v>
      </c>
      <c r="F279" s="183"/>
      <c r="G279" s="183"/>
      <c r="H279" s="183"/>
      <c r="I279" s="183"/>
      <c r="J279" s="183"/>
      <c r="K279" s="183"/>
      <c r="L279" s="183"/>
      <c r="M279" s="183"/>
      <c r="N279" s="184"/>
      <c r="O279" s="184"/>
      <c r="P279" s="184"/>
      <c r="Q279" s="184"/>
      <c r="R279" s="184"/>
      <c r="S279" s="184"/>
      <c r="T279" s="185"/>
      <c r="U279" s="184"/>
      <c r="V279" s="149"/>
      <c r="W279" s="149"/>
      <c r="X279" s="149"/>
      <c r="Y279" s="149"/>
      <c r="Z279" s="149"/>
      <c r="AA279" s="149"/>
      <c r="AB279" s="149"/>
      <c r="AC279" s="149"/>
      <c r="AD279" s="149"/>
      <c r="AE279" s="149" t="s">
        <v>101</v>
      </c>
      <c r="AF279" s="149">
        <v>0</v>
      </c>
      <c r="AG279" s="149"/>
      <c r="AH279" s="149"/>
      <c r="AI279" s="149"/>
      <c r="AJ279" s="149"/>
      <c r="AK279" s="149"/>
      <c r="AL279" s="149"/>
      <c r="AM279" s="149"/>
      <c r="AN279" s="149"/>
      <c r="AO279" s="149"/>
      <c r="AP279" s="149"/>
      <c r="AQ279" s="149"/>
      <c r="AR279" s="149"/>
      <c r="AS279" s="149"/>
      <c r="AT279" s="149"/>
      <c r="AU279" s="149"/>
      <c r="AV279" s="149"/>
      <c r="AW279" s="149"/>
      <c r="AX279" s="149"/>
      <c r="AY279" s="149"/>
      <c r="AZ279" s="149"/>
      <c r="BA279" s="149"/>
      <c r="BB279" s="149"/>
      <c r="BC279" s="149"/>
      <c r="BD279" s="149"/>
      <c r="BE279" s="149"/>
      <c r="BF279" s="149"/>
      <c r="BG279" s="149"/>
      <c r="BH279" s="149"/>
    </row>
    <row r="280" spans="1:30" ht="12.75">
      <c r="A280" s="6"/>
      <c r="B280" s="7" t="s">
        <v>326</v>
      </c>
      <c r="C280" s="194" t="s">
        <v>326</v>
      </c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AC280">
        <v>15</v>
      </c>
      <c r="AD280">
        <v>21</v>
      </c>
    </row>
    <row r="281" spans="1:31" ht="12.75">
      <c r="A281" s="186"/>
      <c r="B281" s="187">
        <v>26</v>
      </c>
      <c r="C281" s="195" t="s">
        <v>326</v>
      </c>
      <c r="D281" s="188"/>
      <c r="E281" s="188"/>
      <c r="F281" s="188"/>
      <c r="G281" s="189">
        <f>G8+G76+G88+G95+G246+G253+G269+G273</f>
        <v>0</v>
      </c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AC281">
        <f>SUMIF(L7:L279,AC280,G7:G279)</f>
        <v>0</v>
      </c>
      <c r="AD281">
        <f>SUMIF(L7:L279,AD280,G7:G279)</f>
        <v>0</v>
      </c>
      <c r="AE281" t="s">
        <v>327</v>
      </c>
    </row>
    <row r="282" spans="1:21" ht="12.75">
      <c r="A282" s="6"/>
      <c r="B282" s="7" t="s">
        <v>326</v>
      </c>
      <c r="C282" s="194" t="s">
        <v>326</v>
      </c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ht="12.75">
      <c r="A283" s="6"/>
      <c r="B283" s="7" t="s">
        <v>326</v>
      </c>
      <c r="C283" s="194" t="s">
        <v>326</v>
      </c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ht="12.75">
      <c r="A284" s="263">
        <v>33</v>
      </c>
      <c r="B284" s="263"/>
      <c r="C284" s="264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31" ht="12.75">
      <c r="A285" s="265"/>
      <c r="B285" s="266"/>
      <c r="C285" s="267"/>
      <c r="D285" s="266"/>
      <c r="E285" s="266"/>
      <c r="F285" s="266"/>
      <c r="G285" s="268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AE285" t="s">
        <v>328</v>
      </c>
    </row>
    <row r="286" spans="1:21" ht="12.75">
      <c r="A286" s="269"/>
      <c r="B286" s="270"/>
      <c r="C286" s="271"/>
      <c r="D286" s="270"/>
      <c r="E286" s="270"/>
      <c r="F286" s="270"/>
      <c r="G286" s="272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ht="12.75">
      <c r="A287" s="269"/>
      <c r="B287" s="270"/>
      <c r="C287" s="271"/>
      <c r="D287" s="270"/>
      <c r="E287" s="270"/>
      <c r="F287" s="270"/>
      <c r="G287" s="272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 ht="12.75">
      <c r="A288" s="269"/>
      <c r="B288" s="270"/>
      <c r="C288" s="271"/>
      <c r="D288" s="270"/>
      <c r="E288" s="270"/>
      <c r="F288" s="270"/>
      <c r="G288" s="272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 ht="12.75">
      <c r="A289" s="273"/>
      <c r="B289" s="274"/>
      <c r="C289" s="275"/>
      <c r="D289" s="274"/>
      <c r="E289" s="274"/>
      <c r="F289" s="274"/>
      <c r="G289" s="27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 ht="12.75">
      <c r="A290" s="6"/>
      <c r="B290" s="7" t="s">
        <v>326</v>
      </c>
      <c r="C290" s="194" t="s">
        <v>326</v>
      </c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3:31" ht="12.75">
      <c r="C291" s="196"/>
      <c r="AE291" t="s">
        <v>329</v>
      </c>
    </row>
  </sheetData>
  <sheetProtection password="C5E7" sheet="1"/>
  <mergeCells count="6">
    <mergeCell ref="A1:G1"/>
    <mergeCell ref="C2:G2"/>
    <mergeCell ref="C3:G3"/>
    <mergeCell ref="C4:G4"/>
    <mergeCell ref="A284:C284"/>
    <mergeCell ref="A285:G289"/>
  </mergeCells>
  <printOptions/>
  <pageMargins left="0.590551181102362" right="0.393700787401575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2014-02-28T09:52:57Z</cp:lastPrinted>
  <dcterms:created xsi:type="dcterms:W3CDTF">2009-04-08T07:15:50Z</dcterms:created>
  <dcterms:modified xsi:type="dcterms:W3CDTF">2018-06-26T13:05:38Z</dcterms:modified>
  <cp:category/>
  <cp:version/>
  <cp:contentType/>
  <cp:contentStatus/>
</cp:coreProperties>
</file>