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ybloj\Desktop\projekty\MěÚ Mikulov 2019\"/>
    </mc:Choice>
  </mc:AlternateContent>
  <xr:revisionPtr revIDLastSave="0" documentId="8_{A7DC34B4-9E6F-45A5-9459-F65CBC337C80}" xr6:coauthVersionLast="40" xr6:coauthVersionMax="40" xr10:uidLastSave="{00000000-0000-0000-0000-000000000000}"/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Pol'!$A$1:$U$39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9" i="1" l="1"/>
  <c r="I48" i="1"/>
  <c r="I47" i="1"/>
  <c r="G39" i="1"/>
  <c r="F39" i="1"/>
  <c r="H39" i="1" s="1"/>
  <c r="H40" i="1" s="1"/>
  <c r="G29" i="12"/>
  <c r="AC29" i="12"/>
  <c r="AD29" i="12"/>
  <c r="U8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I13" i="12"/>
  <c r="K13" i="12"/>
  <c r="M13" i="12"/>
  <c r="O13" i="12"/>
  <c r="Q13" i="12"/>
  <c r="U13" i="12"/>
  <c r="G14" i="12"/>
  <c r="I14" i="12"/>
  <c r="K14" i="12"/>
  <c r="M14" i="12"/>
  <c r="O14" i="12"/>
  <c r="Q14" i="12"/>
  <c r="U14" i="12"/>
  <c r="G15" i="12"/>
  <c r="G16" i="12"/>
  <c r="M16" i="12" s="1"/>
  <c r="M15" i="12" s="1"/>
  <c r="I16" i="12"/>
  <c r="I15" i="12" s="1"/>
  <c r="K16" i="12"/>
  <c r="K15" i="12" s="1"/>
  <c r="O16" i="12"/>
  <c r="O15" i="12" s="1"/>
  <c r="Q16" i="12"/>
  <c r="U16" i="12"/>
  <c r="U15" i="12" s="1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Q15" i="12" s="1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U24" i="12"/>
  <c r="G25" i="12"/>
  <c r="M25" i="12" s="1"/>
  <c r="M24" i="12" s="1"/>
  <c r="I25" i="12"/>
  <c r="K25" i="12"/>
  <c r="K24" i="12" s="1"/>
  <c r="O25" i="12"/>
  <c r="Q25" i="12"/>
  <c r="Q24" i="12" s="1"/>
  <c r="U25" i="12"/>
  <c r="G26" i="12"/>
  <c r="G24" i="12" s="1"/>
  <c r="I26" i="12"/>
  <c r="K26" i="12"/>
  <c r="M26" i="12"/>
  <c r="O26" i="12"/>
  <c r="Q26" i="12"/>
  <c r="U26" i="12"/>
  <c r="G27" i="12"/>
  <c r="I27" i="12"/>
  <c r="I24" i="12" s="1"/>
  <c r="K27" i="12"/>
  <c r="M27" i="12"/>
  <c r="O27" i="12"/>
  <c r="O24" i="12" s="1"/>
  <c r="Q27" i="12"/>
  <c r="U27" i="12"/>
  <c r="I20" i="1"/>
  <c r="I19" i="1"/>
  <c r="I18" i="1"/>
  <c r="I17" i="1"/>
  <c r="I16" i="1"/>
  <c r="I50" i="1"/>
  <c r="G27" i="1"/>
  <c r="F40" i="1"/>
  <c r="G23" i="1" s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/>
  <c r="G28" i="1"/>
  <c r="M9" i="12"/>
  <c r="M8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<sst xmlns="http://schemas.openxmlformats.org/spreadsheetml/2006/main" count="193" uniqueCount="117">
  <si>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</si>
  <si>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</si>
  <si>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</si>
  <si>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</si>
  <si>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</si>
  <si>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</si>
  <si>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</si>
  <si>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</si>
  <si>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</si>
  <si>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</si>
  <si>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</si>
  <si>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</si>
  <si>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</si>
  <si>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</si>
  <si>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</si>
  <si>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</si>
  <si>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</si>
  <si>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</si>
  <si>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</si>
  <si>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</si>
  <si>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</si>
  <si>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</si>
  <si>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</si>
  <si>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</si>
  <si>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</si>
  <si>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</si>
  <si>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</si>
  <si>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</si>
  <si>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</si>
  <si>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</si>
  <si>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</si>
  <si>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</si>
  <si>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</si>
  <si>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</si>
  <si>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</si>
  <si>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</si>
  <si>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</si>
  <si>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</si>
  <si>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</si>
  <si>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</si>
  <si>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</si>
  <si>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</si>
  <si>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</si>
  <si>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</si>
  <si>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</si>
  <si>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Revitalizace klimatizací v budově MěÚ Mikulov, II. etapa</t>
  </si>
  <si>
    <t>Město Mikulov</t>
  </si>
  <si>
    <t>Náměstí 158/1</t>
  </si>
  <si>
    <t>Mikulov</t>
  </si>
  <si>
    <t>69201</t>
  </si>
  <si>
    <t>00283347</t>
  </si>
  <si>
    <t>CZ00283347</t>
  </si>
  <si>
    <t>A-TECHNOLOGY s.r.o.</t>
  </si>
  <si>
    <t>Střelecká 108</t>
  </si>
  <si>
    <t>Valtice</t>
  </si>
  <si>
    <t>69142</t>
  </si>
  <si>
    <t>27689301</t>
  </si>
  <si>
    <t>Celkem za stavbu</t>
  </si>
  <si>
    <t>CZK</t>
  </si>
  <si>
    <t>Rekapitulace dílů</t>
  </si>
  <si>
    <t>Typ dílu</t>
  </si>
  <si>
    <t>1</t>
  </si>
  <si>
    <t>Zařízení č.11</t>
  </si>
  <si>
    <t>2</t>
  </si>
  <si>
    <t>Zařízení č.12</t>
  </si>
  <si>
    <t>3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</si>
  <si>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</si>
  <si>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</si>
  <si>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</si>
  <si>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</si>
  <si>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</si>
  <si>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</si>
  <si>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</si>
  <si>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</si>
  <si>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</si>
  <si>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</si>
  <si>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</si>
  <si>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</si>
  <si>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</si>
  <si>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</si>
  <si>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</si>
  <si>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</si>
  <si>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</si>
  <si>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</si>
  <si>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</si>
  <si>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</si>
  <si>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</si>
  <si>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</si>
  <si>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</si>
  <si>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</si>
  <si>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</si>
  <si>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</si>
  <si>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</si>
  <si>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</si>
  <si>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</si>
  <si>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 xml:space="preserve">Venkovní jednotka DAIKIN SINGL, 2,5/2,8kW </t>
  </si>
  <si>
    <t>kus</t>
  </si>
  <si>
    <t>POL3_0</t>
  </si>
  <si>
    <t>Vnitřní jednotka DAIKIN FTXB25C, 2,5/2,8kW</t>
  </si>
  <si>
    <t>Montáž venkovní jednotky</t>
  </si>
  <si>
    <t>POL1_0</t>
  </si>
  <si>
    <t>Montáž vnitřní jednotky</t>
  </si>
  <si>
    <t>Chlaďařské práce, spuštění a zaškolení</t>
  </si>
  <si>
    <t>Doprava a režie</t>
  </si>
  <si>
    <t xml:space="preserve">Venkovní jednotka DAIKIN MULTI 3MXM40N, 4,0/4,6kW </t>
  </si>
  <si>
    <t>Vnitřní jednotka DAIKIN FTXM20M, 2,0/2,5kW</t>
  </si>
  <si>
    <t>Jeřábnické práce</t>
  </si>
  <si>
    <t>hod</t>
  </si>
  <si>
    <t>Chladivo R32</t>
  </si>
  <si>
    <t>kg</t>
  </si>
  <si>
    <t>Demontáž stávajících jednotek a odsání chladiva</t>
  </si>
  <si>
    <t>soubor</t>
  </si>
  <si>
    <t>Ekologická likvidace chládících zařízení, dle množství chladiva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</si>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</sst>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hidden="1" customHeight="1" x14ac:dyDescent="0.2">
      <c r="A3" s="4"/>
      <c r="B3" s="111" t="s">
        <v>43</v>
      </c>
      <c r="C3" s="112"/>
      <c r="D3" s="113"/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 t="s">
        <v>51</v>
      </c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52</v>
      </c>
      <c r="E11" s="124"/>
      <c r="F11" s="124"/>
      <c r="G11" s="124"/>
      <c r="H11" s="28" t="s">
        <v>33</v>
      </c>
      <c r="I11" s="128" t="s">
        <v>56</v>
      </c>
      <c r="J11" s="11"/>
    </row>
    <row r="12" spans="1:15" ht="15.75" customHeight="1" x14ac:dyDescent="0.2">
      <c r="A12" s="4"/>
      <c r="B12" s="41"/>
      <c r="C12" s="26"/>
      <c r="D12" s="125" t="s">
        <v>53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55</v>
      </c>
      <c r="D13" s="126" t="s">
        <v>54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SUMIF(F47:F49,A16,I47:I49)+SUMIF(F47:F49,"PSU",I47:I49)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SUMIF(F47:F49,A17,I47:I49)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SUMIF(F47:F49,A18,I47:I49)</f>
        <v>0</v>
      </c>
      <c r="J18" s="93"/>
    </row>
    <row r="19" spans="1:10" ht="23.25" customHeight="1" x14ac:dyDescent="0.2">
      <c r="A19" s="193" t="s">
        <v>66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SUMIF(F47:F49,A19,I47:I49)</f>
        <v>0</v>
      </c>
      <c r="J19" s="93"/>
    </row>
    <row r="20" spans="1:10" ht="23.25" customHeight="1" x14ac:dyDescent="0.2">
      <c r="A20" s="193" t="s">
        <v>67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SUMIF(F47:F49,A20,I47:I49)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43515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Pol'!AC29</f>
        <v>0</v>
      </c>
      <c r="G39" s="148">
        <f>' Pol'!AD29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57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59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60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61</v>
      </c>
      <c r="C47" s="175" t="s">
        <v>62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63</v>
      </c>
      <c r="C48" s="165" t="s">
        <v>64</v>
      </c>
      <c r="D48" s="167"/>
      <c r="E48" s="167"/>
      <c r="F48" s="183" t="s">
        <v>23</v>
      </c>
      <c r="G48" s="184"/>
      <c r="H48" s="184"/>
      <c r="I48" s="185">
        <f>' Pol'!G15</f>
        <v>0</v>
      </c>
      <c r="J48" s="185"/>
    </row>
    <row r="49" spans="1:10" ht="25.5" customHeight="1" x14ac:dyDescent="0.2">
      <c r="A49" s="163"/>
      <c r="B49" s="177" t="s">
        <v>65</v>
      </c>
      <c r="C49" s="178" t="s">
        <v>27</v>
      </c>
      <c r="D49" s="179"/>
      <c r="E49" s="179"/>
      <c r="F49" s="186" t="s">
        <v>23</v>
      </c>
      <c r="G49" s="187"/>
      <c r="H49" s="187"/>
      <c r="I49" s="188">
        <f>' Pol'!G24</f>
        <v>0</v>
      </c>
      <c r="J49" s="188"/>
    </row>
    <row r="50" spans="1:10" ht="25.5" customHeight="1" x14ac:dyDescent="0.2">
      <c r="A50" s="164"/>
      <c r="B50" s="170" t="s">
        <v>1</v>
      </c>
      <c r="C50" s="170"/>
      <c r="D50" s="171"/>
      <c r="E50" s="171"/>
      <c r="F50" s="189"/>
      <c r="G50" s="190"/>
      <c r="H50" s="190"/>
      <c r="I50" s="191">
        <f>SUM(I47:I49)</f>
        <v>0</v>
      </c>
      <c r="J50" s="191"/>
    </row>
    <row r="51" spans="1:10" x14ac:dyDescent="0.2">
      <c r="F51" s="192"/>
      <c r="G51" s="130"/>
      <c r="H51" s="192"/>
      <c r="I51" s="130"/>
      <c r="J51" s="130"/>
    </row>
    <row r="52" spans="1:10" x14ac:dyDescent="0.2">
      <c r="F52" s="192"/>
      <c r="G52" s="130"/>
      <c r="H52" s="192"/>
      <c r="I52" s="130"/>
      <c r="J52" s="130"/>
    </row>
    <row r="53" spans="1:10" x14ac:dyDescent="0.2">
      <c r="F53" s="192"/>
      <c r="G53" s="130"/>
      <c r="H53" s="192"/>
      <c r="I53" s="130"/>
      <c r="J5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9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69</v>
      </c>
    </row>
    <row r="2" spans="1:60" ht="24.95" customHeight="1" x14ac:dyDescent="0.2">
      <c r="A2" s="202" t="s">
        <v>68</v>
      </c>
      <c r="B2" s="196"/>
      <c r="C2" s="197" t="s">
        <v>45</v>
      </c>
      <c r="D2" s="198"/>
      <c r="E2" s="198"/>
      <c r="F2" s="198"/>
      <c r="G2" s="204"/>
      <c r="AE2" t="s">
        <v>70</v>
      </c>
    </row>
    <row r="3" spans="1:60" ht="24.95" hidden="1" customHeight="1" x14ac:dyDescent="0.2">
      <c r="A3" s="203" t="s">
        <v>7</v>
      </c>
      <c r="B3" s="201"/>
      <c r="C3" s="199"/>
      <c r="D3" s="200"/>
      <c r="E3" s="200"/>
      <c r="F3" s="200"/>
      <c r="G3" s="205"/>
      <c r="AE3" t="s">
        <v>71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72</v>
      </c>
    </row>
    <row r="5" spans="1:60" hidden="1" x14ac:dyDescent="0.2">
      <c r="A5" s="206" t="s">
        <v>73</v>
      </c>
      <c r="B5" s="207"/>
      <c r="C5" s="208"/>
      <c r="D5" s="209"/>
      <c r="E5" s="209"/>
      <c r="F5" s="209"/>
      <c r="G5" s="210"/>
      <c r="AE5" t="s">
        <v>74</v>
      </c>
    </row>
    <row r="7" spans="1:60" ht="38.25" x14ac:dyDescent="0.2">
      <c r="A7" s="215" t="s">
        <v>75</v>
      </c>
      <c r="B7" s="216" t="s">
        <v>76</v>
      </c>
      <c r="C7" s="216" t="s">
        <v>77</v>
      </c>
      <c r="D7" s="215" t="s">
        <v>78</v>
      </c>
      <c r="E7" s="215" t="s">
        <v>79</v>
      </c>
      <c r="F7" s="211" t="s">
        <v>80</v>
      </c>
      <c r="G7" s="232" t="s">
        <v>28</v>
      </c>
      <c r="H7" s="233" t="s">
        <v>29</v>
      </c>
      <c r="I7" s="233" t="s">
        <v>81</v>
      </c>
      <c r="J7" s="233" t="s">
        <v>30</v>
      </c>
      <c r="K7" s="233" t="s">
        <v>82</v>
      </c>
      <c r="L7" s="233" t="s">
        <v>83</v>
      </c>
      <c r="M7" s="233" t="s">
        <v>84</v>
      </c>
      <c r="N7" s="233" t="s">
        <v>85</v>
      </c>
      <c r="O7" s="233" t="s">
        <v>86</v>
      </c>
      <c r="P7" s="233" t="s">
        <v>87</v>
      </c>
      <c r="Q7" s="233" t="s">
        <v>88</v>
      </c>
      <c r="R7" s="233" t="s">
        <v>89</v>
      </c>
      <c r="S7" s="233" t="s">
        <v>90</v>
      </c>
      <c r="T7" s="233" t="s">
        <v>91</v>
      </c>
      <c r="U7" s="218" t="s">
        <v>92</v>
      </c>
    </row>
    <row r="8" spans="1:60" x14ac:dyDescent="0.2">
      <c r="A8" s="234" t="s">
        <v>93</v>
      </c>
      <c r="B8" s="235" t="s">
        <v>61</v>
      </c>
      <c r="C8" s="236" t="s">
        <v>62</v>
      </c>
      <c r="D8" s="237"/>
      <c r="E8" s="238"/>
      <c r="F8" s="239"/>
      <c r="G8" s="239">
        <f>SUMIF(AE9:AE14,"&lt;&gt;NOR",G9:G14)</f>
        <v>0</v>
      </c>
      <c r="H8" s="239"/>
      <c r="I8" s="239">
        <f>SUM(I9:I14)</f>
        <v>0</v>
      </c>
      <c r="J8" s="239"/>
      <c r="K8" s="239">
        <f>SUM(K9:K14)</f>
        <v>0</v>
      </c>
      <c r="L8" s="239"/>
      <c r="M8" s="239">
        <f>SUM(M9:M14)</f>
        <v>0</v>
      </c>
      <c r="N8" s="217"/>
      <c r="O8" s="217">
        <f>SUM(O9:O14)</f>
        <v>0</v>
      </c>
      <c r="P8" s="217"/>
      <c r="Q8" s="217">
        <f>SUM(Q9:Q14)</f>
        <v>0</v>
      </c>
      <c r="R8" s="217"/>
      <c r="S8" s="217"/>
      <c r="T8" s="234"/>
      <c r="U8" s="217">
        <f>SUM(U9:U14)</f>
        <v>0</v>
      </c>
      <c r="AE8" t="s">
        <v>94</v>
      </c>
    </row>
    <row r="9" spans="1:60" outlineLevel="1" x14ac:dyDescent="0.2">
      <c r="A9" s="213">
        <v>1</v>
      </c>
      <c r="B9" s="219"/>
      <c r="C9" s="262" t="s">
        <v>95</v>
      </c>
      <c r="D9" s="221" t="s">
        <v>96</v>
      </c>
      <c r="E9" s="227">
        <v>1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0</v>
      </c>
      <c r="M9" s="230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0</v>
      </c>
      <c r="U9" s="222">
        <f>ROUND(E9*T9,2)</f>
        <v>0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97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>
        <v>2</v>
      </c>
      <c r="B10" s="219"/>
      <c r="C10" s="262" t="s">
        <v>98</v>
      </c>
      <c r="D10" s="221" t="s">
        <v>96</v>
      </c>
      <c r="E10" s="227">
        <v>1</v>
      </c>
      <c r="F10" s="229"/>
      <c r="G10" s="230">
        <f>ROUND(E10*F10,2)</f>
        <v>0</v>
      </c>
      <c r="H10" s="229"/>
      <c r="I10" s="230">
        <f>ROUND(E10*H10,2)</f>
        <v>0</v>
      </c>
      <c r="J10" s="229"/>
      <c r="K10" s="230">
        <f>ROUND(E10*J10,2)</f>
        <v>0</v>
      </c>
      <c r="L10" s="230">
        <v>0</v>
      </c>
      <c r="M10" s="230">
        <f>G10*(1+L10/100)</f>
        <v>0</v>
      </c>
      <c r="N10" s="222">
        <v>0</v>
      </c>
      <c r="O10" s="222">
        <f>ROUND(E10*N10,5)</f>
        <v>0</v>
      </c>
      <c r="P10" s="222">
        <v>0</v>
      </c>
      <c r="Q10" s="222">
        <f>ROUND(E10*P10,5)</f>
        <v>0</v>
      </c>
      <c r="R10" s="222"/>
      <c r="S10" s="222"/>
      <c r="T10" s="223">
        <v>0</v>
      </c>
      <c r="U10" s="222">
        <f>ROUND(E10*T10,2)</f>
        <v>0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97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3</v>
      </c>
      <c r="B11" s="219"/>
      <c r="C11" s="262" t="s">
        <v>99</v>
      </c>
      <c r="D11" s="221" t="s">
        <v>96</v>
      </c>
      <c r="E11" s="227">
        <v>1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0</v>
      </c>
      <c r="M11" s="230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0</v>
      </c>
      <c r="U11" s="222">
        <f>ROUND(E11*T11,2)</f>
        <v>0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100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4</v>
      </c>
      <c r="B12" s="219"/>
      <c r="C12" s="262" t="s">
        <v>101</v>
      </c>
      <c r="D12" s="221" t="s">
        <v>96</v>
      </c>
      <c r="E12" s="227">
        <v>1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0</v>
      </c>
      <c r="M12" s="230">
        <f>G12*(1+L12/100)</f>
        <v>0</v>
      </c>
      <c r="N12" s="222">
        <v>0</v>
      </c>
      <c r="O12" s="222">
        <f>ROUND(E12*N12,5)</f>
        <v>0</v>
      </c>
      <c r="P12" s="222">
        <v>0</v>
      </c>
      <c r="Q12" s="222">
        <f>ROUND(E12*P12,5)</f>
        <v>0</v>
      </c>
      <c r="R12" s="222"/>
      <c r="S12" s="222"/>
      <c r="T12" s="223">
        <v>0</v>
      </c>
      <c r="U12" s="222">
        <f>ROUND(E12*T12,2)</f>
        <v>0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100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>
        <v>5</v>
      </c>
      <c r="B13" s="219"/>
      <c r="C13" s="262" t="s">
        <v>102</v>
      </c>
      <c r="D13" s="221" t="s">
        <v>96</v>
      </c>
      <c r="E13" s="227">
        <v>1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0</v>
      </c>
      <c r="M13" s="230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0</v>
      </c>
      <c r="U13" s="222">
        <f>ROUND(E13*T13,2)</f>
        <v>0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100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>
        <v>6</v>
      </c>
      <c r="B14" s="219"/>
      <c r="C14" s="262" t="s">
        <v>103</v>
      </c>
      <c r="D14" s="221" t="s">
        <v>96</v>
      </c>
      <c r="E14" s="227">
        <v>1</v>
      </c>
      <c r="F14" s="229"/>
      <c r="G14" s="230">
        <f>ROUND(E14*F14,2)</f>
        <v>0</v>
      </c>
      <c r="H14" s="229"/>
      <c r="I14" s="230">
        <f>ROUND(E14*H14,2)</f>
        <v>0</v>
      </c>
      <c r="J14" s="229"/>
      <c r="K14" s="230">
        <f>ROUND(E14*J14,2)</f>
        <v>0</v>
      </c>
      <c r="L14" s="230">
        <v>0</v>
      </c>
      <c r="M14" s="230">
        <f>G14*(1+L14/100)</f>
        <v>0</v>
      </c>
      <c r="N14" s="222">
        <v>0</v>
      </c>
      <c r="O14" s="222">
        <f>ROUND(E14*N14,5)</f>
        <v>0</v>
      </c>
      <c r="P14" s="222">
        <v>0</v>
      </c>
      <c r="Q14" s="222">
        <f>ROUND(E14*P14,5)</f>
        <v>0</v>
      </c>
      <c r="R14" s="222"/>
      <c r="S14" s="222"/>
      <c r="T14" s="223">
        <v>0</v>
      </c>
      <c r="U14" s="222">
        <f>ROUND(E14*T14,2)</f>
        <v>0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100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14" t="s">
        <v>93</v>
      </c>
      <c r="B15" s="220" t="s">
        <v>63</v>
      </c>
      <c r="C15" s="263" t="s">
        <v>64</v>
      </c>
      <c r="D15" s="224"/>
      <c r="E15" s="228"/>
      <c r="F15" s="231"/>
      <c r="G15" s="231">
        <f>SUMIF(AE16:AE23,"&lt;&gt;NOR",G16:G23)</f>
        <v>0</v>
      </c>
      <c r="H15" s="231"/>
      <c r="I15" s="231">
        <f>SUM(I16:I23)</f>
        <v>0</v>
      </c>
      <c r="J15" s="231"/>
      <c r="K15" s="231">
        <f>SUM(K16:K23)</f>
        <v>0</v>
      </c>
      <c r="L15" s="231"/>
      <c r="M15" s="231">
        <f>SUM(M16:M23)</f>
        <v>0</v>
      </c>
      <c r="N15" s="225"/>
      <c r="O15" s="225">
        <f>SUM(O16:O23)</f>
        <v>0</v>
      </c>
      <c r="P15" s="225"/>
      <c r="Q15" s="225">
        <f>SUM(Q16:Q23)</f>
        <v>0</v>
      </c>
      <c r="R15" s="225"/>
      <c r="S15" s="225"/>
      <c r="T15" s="226"/>
      <c r="U15" s="225">
        <f>SUM(U16:U23)</f>
        <v>0</v>
      </c>
      <c r="AE15" t="s">
        <v>94</v>
      </c>
    </row>
    <row r="16" spans="1:60" ht="22.5" outlineLevel="1" x14ac:dyDescent="0.2">
      <c r="A16" s="213">
        <v>7</v>
      </c>
      <c r="B16" s="219"/>
      <c r="C16" s="262" t="s">
        <v>104</v>
      </c>
      <c r="D16" s="221" t="s">
        <v>96</v>
      </c>
      <c r="E16" s="227">
        <v>1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0</v>
      </c>
      <c r="M16" s="230">
        <f>G16*(1+L16/100)</f>
        <v>0</v>
      </c>
      <c r="N16" s="222">
        <v>0</v>
      </c>
      <c r="O16" s="222">
        <f>ROUND(E16*N16,5)</f>
        <v>0</v>
      </c>
      <c r="P16" s="222">
        <v>0</v>
      </c>
      <c r="Q16" s="222">
        <f>ROUND(E16*P16,5)</f>
        <v>0</v>
      </c>
      <c r="R16" s="222"/>
      <c r="S16" s="222"/>
      <c r="T16" s="223">
        <v>0</v>
      </c>
      <c r="U16" s="222">
        <f>ROUND(E16*T16,2)</f>
        <v>0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97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>
        <v>8</v>
      </c>
      <c r="B17" s="219"/>
      <c r="C17" s="262" t="s">
        <v>105</v>
      </c>
      <c r="D17" s="221" t="s">
        <v>96</v>
      </c>
      <c r="E17" s="227">
        <v>2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0</v>
      </c>
      <c r="M17" s="230">
        <f>G17*(1+L17/100)</f>
        <v>0</v>
      </c>
      <c r="N17" s="222">
        <v>0</v>
      </c>
      <c r="O17" s="222">
        <f>ROUND(E17*N17,5)</f>
        <v>0</v>
      </c>
      <c r="P17" s="222">
        <v>0</v>
      </c>
      <c r="Q17" s="222">
        <f>ROUND(E17*P17,5)</f>
        <v>0</v>
      </c>
      <c r="R17" s="222"/>
      <c r="S17" s="222"/>
      <c r="T17" s="223">
        <v>0</v>
      </c>
      <c r="U17" s="222">
        <f>ROUND(E17*T17,2)</f>
        <v>0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97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9</v>
      </c>
      <c r="B18" s="219"/>
      <c r="C18" s="262" t="s">
        <v>99</v>
      </c>
      <c r="D18" s="221" t="s">
        <v>96</v>
      </c>
      <c r="E18" s="227">
        <v>1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0</v>
      </c>
      <c r="M18" s="230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0</v>
      </c>
      <c r="U18" s="222">
        <f>ROUND(E18*T18,2)</f>
        <v>0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100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10</v>
      </c>
      <c r="B19" s="219"/>
      <c r="C19" s="262" t="s">
        <v>101</v>
      </c>
      <c r="D19" s="221" t="s">
        <v>96</v>
      </c>
      <c r="E19" s="227">
        <v>2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0</v>
      </c>
      <c r="M19" s="230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0</v>
      </c>
      <c r="U19" s="222">
        <f>ROUND(E19*T19,2)</f>
        <v>0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100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11</v>
      </c>
      <c r="B20" s="219"/>
      <c r="C20" s="262" t="s">
        <v>102</v>
      </c>
      <c r="D20" s="221" t="s">
        <v>96</v>
      </c>
      <c r="E20" s="227">
        <v>2</v>
      </c>
      <c r="F20" s="229"/>
      <c r="G20" s="230">
        <f>ROUND(E20*F20,2)</f>
        <v>0</v>
      </c>
      <c r="H20" s="229"/>
      <c r="I20" s="230">
        <f>ROUND(E20*H20,2)</f>
        <v>0</v>
      </c>
      <c r="J20" s="229"/>
      <c r="K20" s="230">
        <f>ROUND(E20*J20,2)</f>
        <v>0</v>
      </c>
      <c r="L20" s="230">
        <v>0</v>
      </c>
      <c r="M20" s="230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0</v>
      </c>
      <c r="U20" s="222">
        <f>ROUND(E20*T20,2)</f>
        <v>0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100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>
        <v>12</v>
      </c>
      <c r="B21" s="219"/>
      <c r="C21" s="262" t="s">
        <v>106</v>
      </c>
      <c r="D21" s="221" t="s">
        <v>107</v>
      </c>
      <c r="E21" s="227">
        <v>5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0</v>
      </c>
      <c r="M21" s="230">
        <f>G21*(1+L21/100)</f>
        <v>0</v>
      </c>
      <c r="N21" s="222">
        <v>0</v>
      </c>
      <c r="O21" s="222">
        <f>ROUND(E21*N21,5)</f>
        <v>0</v>
      </c>
      <c r="P21" s="222">
        <v>0</v>
      </c>
      <c r="Q21" s="222">
        <f>ROUND(E21*P21,5)</f>
        <v>0</v>
      </c>
      <c r="R21" s="222"/>
      <c r="S21" s="222"/>
      <c r="T21" s="223">
        <v>0</v>
      </c>
      <c r="U21" s="222">
        <f>ROUND(E21*T21,2)</f>
        <v>0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100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13</v>
      </c>
      <c r="B22" s="219"/>
      <c r="C22" s="262" t="s">
        <v>108</v>
      </c>
      <c r="D22" s="221" t="s">
        <v>109</v>
      </c>
      <c r="E22" s="227">
        <v>1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0</v>
      </c>
      <c r="M22" s="230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</v>
      </c>
      <c r="U22" s="222">
        <f>ROUND(E22*T22,2)</f>
        <v>0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97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14</v>
      </c>
      <c r="B23" s="219"/>
      <c r="C23" s="262" t="s">
        <v>103</v>
      </c>
      <c r="D23" s="221" t="s">
        <v>96</v>
      </c>
      <c r="E23" s="227">
        <v>1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0</v>
      </c>
      <c r="M23" s="230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0</v>
      </c>
      <c r="U23" s="222">
        <f>ROUND(E23*T23,2)</f>
        <v>0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100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14" t="s">
        <v>93</v>
      </c>
      <c r="B24" s="220" t="s">
        <v>65</v>
      </c>
      <c r="C24" s="263" t="s">
        <v>27</v>
      </c>
      <c r="D24" s="224"/>
      <c r="E24" s="228"/>
      <c r="F24" s="231"/>
      <c r="G24" s="231">
        <f>SUMIF(AE25:AE27,"&lt;&gt;NOR",G25:G27)</f>
        <v>0</v>
      </c>
      <c r="H24" s="231"/>
      <c r="I24" s="231">
        <f>SUM(I25:I27)</f>
        <v>0</v>
      </c>
      <c r="J24" s="231"/>
      <c r="K24" s="231">
        <f>SUM(K25:K27)</f>
        <v>0</v>
      </c>
      <c r="L24" s="231"/>
      <c r="M24" s="231">
        <f>SUM(M25:M27)</f>
        <v>0</v>
      </c>
      <c r="N24" s="225"/>
      <c r="O24" s="225">
        <f>SUM(O25:O27)</f>
        <v>0</v>
      </c>
      <c r="P24" s="225"/>
      <c r="Q24" s="225">
        <f>SUM(Q25:Q27)</f>
        <v>0</v>
      </c>
      <c r="R24" s="225"/>
      <c r="S24" s="225"/>
      <c r="T24" s="226"/>
      <c r="U24" s="225">
        <f>SUM(U25:U27)</f>
        <v>0</v>
      </c>
      <c r="AE24" t="s">
        <v>94</v>
      </c>
    </row>
    <row r="25" spans="1:60" outlineLevel="1" x14ac:dyDescent="0.2">
      <c r="A25" s="213">
        <v>15</v>
      </c>
      <c r="B25" s="219"/>
      <c r="C25" s="262" t="s">
        <v>110</v>
      </c>
      <c r="D25" s="221" t="s">
        <v>111</v>
      </c>
      <c r="E25" s="227">
        <v>1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0</v>
      </c>
      <c r="M25" s="230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0</v>
      </c>
      <c r="U25" s="222">
        <f>ROUND(E25*T25,2)</f>
        <v>0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97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3">
        <v>16</v>
      </c>
      <c r="B26" s="219"/>
      <c r="C26" s="262" t="s">
        <v>112</v>
      </c>
      <c r="D26" s="221" t="s">
        <v>96</v>
      </c>
      <c r="E26" s="227">
        <v>3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0</v>
      </c>
      <c r="M26" s="230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97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0">
        <v>17</v>
      </c>
      <c r="B27" s="241"/>
      <c r="C27" s="264" t="s">
        <v>103</v>
      </c>
      <c r="D27" s="242" t="s">
        <v>96</v>
      </c>
      <c r="E27" s="243">
        <v>1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0</v>
      </c>
      <c r="M27" s="245">
        <f>G27*(1+L27/100)</f>
        <v>0</v>
      </c>
      <c r="N27" s="246">
        <v>0</v>
      </c>
      <c r="O27" s="246">
        <f>ROUND(E27*N27,5)</f>
        <v>0</v>
      </c>
      <c r="P27" s="246">
        <v>0</v>
      </c>
      <c r="Q27" s="246">
        <f>ROUND(E27*P27,5)</f>
        <v>0</v>
      </c>
      <c r="R27" s="246"/>
      <c r="S27" s="246"/>
      <c r="T27" s="247">
        <v>0</v>
      </c>
      <c r="U27" s="246">
        <f>ROUND(E27*T27,2)</f>
        <v>0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97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6"/>
      <c r="B28" s="7" t="s">
        <v>113</v>
      </c>
      <c r="C28" s="265" t="s">
        <v>113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AC28">
        <v>15</v>
      </c>
      <c r="AD28">
        <v>21</v>
      </c>
    </row>
    <row r="29" spans="1:60" x14ac:dyDescent="0.2">
      <c r="A29" s="248"/>
      <c r="B29" s="249">
        <v>26</v>
      </c>
      <c r="C29" s="266" t="s">
        <v>113</v>
      </c>
      <c r="D29" s="250"/>
      <c r="E29" s="250"/>
      <c r="F29" s="250"/>
      <c r="G29" s="261">
        <f>G8+G15+G24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f>SUMIF(L7:L27,AC28,G7:G27)</f>
        <v>0</v>
      </c>
      <c r="AD29">
        <f>SUMIF(L7:L27,AD28,G7:G27)</f>
        <v>0</v>
      </c>
      <c r="AE29" t="s">
        <v>114</v>
      </c>
    </row>
    <row r="30" spans="1:60" x14ac:dyDescent="0.2">
      <c r="A30" s="6"/>
      <c r="B30" s="7" t="s">
        <v>113</v>
      </c>
      <c r="C30" s="265" t="s">
        <v>113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6"/>
      <c r="B31" s="7" t="s">
        <v>113</v>
      </c>
      <c r="C31" s="265" t="s">
        <v>113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251">
        <v>33</v>
      </c>
      <c r="B32" s="251"/>
      <c r="C32" s="26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52"/>
      <c r="B33" s="253"/>
      <c r="C33" s="268"/>
      <c r="D33" s="253"/>
      <c r="E33" s="253"/>
      <c r="F33" s="253"/>
      <c r="G33" s="25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E33" t="s">
        <v>115</v>
      </c>
    </row>
    <row r="34" spans="1:31" x14ac:dyDescent="0.2">
      <c r="A34" s="255"/>
      <c r="B34" s="256"/>
      <c r="C34" s="269"/>
      <c r="D34" s="256"/>
      <c r="E34" s="256"/>
      <c r="F34" s="256"/>
      <c r="G34" s="25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55"/>
      <c r="B35" s="256"/>
      <c r="C35" s="269"/>
      <c r="D35" s="256"/>
      <c r="E35" s="256"/>
      <c r="F35" s="256"/>
      <c r="G35" s="25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55"/>
      <c r="B36" s="256"/>
      <c r="C36" s="269"/>
      <c r="D36" s="256"/>
      <c r="E36" s="256"/>
      <c r="F36" s="256"/>
      <c r="G36" s="25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8"/>
      <c r="B37" s="259"/>
      <c r="C37" s="270"/>
      <c r="D37" s="259"/>
      <c r="E37" s="259"/>
      <c r="F37" s="259"/>
      <c r="G37" s="26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6"/>
      <c r="B38" s="7" t="s">
        <v>113</v>
      </c>
      <c r="C38" s="265" t="s">
        <v>113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C39" s="271"/>
      <c r="AE39" t="s">
        <v>116</v>
      </c>
    </row>
  </sheetData>
  <mergeCells count="6">
    <mergeCell ref="A1:G1"/>
    <mergeCell ref="C2:G2"/>
    <mergeCell ref="C3:G3"/>
    <mergeCell ref="C4:G4"/>
    <mergeCell ref="A32:C32"/>
    <mergeCell ref="A33:G3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Stýblo</dc:creator>
  <cp:lastModifiedBy>Jaromír Stýblo</cp:lastModifiedBy>
  <cp:lastPrinted>2014-02-28T09:52:57Z</cp:lastPrinted>
  <dcterms:created xsi:type="dcterms:W3CDTF">2009-04-08T07:15:50Z</dcterms:created>
  <dcterms:modified xsi:type="dcterms:W3CDTF">2019-02-19T13:37:34Z</dcterms:modified>
</cp:coreProperties>
</file>