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2192" windowHeight="6432"/>
  </bookViews>
  <sheets>
    <sheet name="Stavba" sheetId="1" r:id="rId1"/>
    <sheet name="OVN.00 KL" sheetId="2" r:id="rId2"/>
    <sheet name="OVN.00 Rek" sheetId="3" r:id="rId3"/>
    <sheet name="OVN.00 Pol" sheetId="4" r:id="rId4"/>
    <sheet name="SO 02.00 KL" sheetId="8" r:id="rId5"/>
    <sheet name="SO 02.00 Rek" sheetId="9" r:id="rId6"/>
    <sheet name="SO 02.00 Pol" sheetId="10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'OVN.00 Pol'!$1:$6</definedName>
    <definedName name="_xlnm.Print_Titles" localSheetId="2">'OVN.00 Rek'!$1:$6</definedName>
    <definedName name="_xlnm.Print_Titles" localSheetId="6">'SO 02.00 Pol'!$1:$6</definedName>
    <definedName name="_xlnm.Print_Titles" localSheetId="5">'SO 02.00 Rek'!$1:$6</definedName>
    <definedName name="Objednatel" localSheetId="0">Stavba!$D$11</definedName>
    <definedName name="Objekt" localSheetId="0">Stavba!$B$29</definedName>
    <definedName name="_xlnm.Print_Area" localSheetId="1">'OVN.00 KL'!$A$1:$G$45</definedName>
    <definedName name="_xlnm.Print_Area" localSheetId="3">'OVN.00 Pol'!$A$1:$K$70</definedName>
    <definedName name="_xlnm.Print_Area" localSheetId="2">'OVN.00 Rek'!$A$1:$I$22</definedName>
    <definedName name="_xlnm.Print_Area" localSheetId="4">'SO 02.00 KL'!$A$1:$G$45</definedName>
    <definedName name="_xlnm.Print_Area" localSheetId="6">'SO 02.00 Pol'!$A$1:$K$501</definedName>
    <definedName name="_xlnm.Print_Area" localSheetId="5">'SO 02.00 Rek'!$A$1:$I$36</definedName>
    <definedName name="_xlnm.Print_Area" localSheetId="0">Stavba!$B$1:$J$45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'OVN.00 Pol'!#REF!</definedName>
    <definedName name="solver_opt" localSheetId="6" hidden="1">'SO 02.00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Stavba!$H$31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H30" i="1" l="1"/>
  <c r="H31" i="1"/>
  <c r="H41" i="1"/>
  <c r="G486" i="10"/>
  <c r="I484" i="10"/>
  <c r="G484" i="10"/>
  <c r="G482" i="10"/>
  <c r="G474" i="10"/>
  <c r="G472" i="10"/>
  <c r="G478" i="10"/>
  <c r="G464" i="10"/>
  <c r="G461" i="10"/>
  <c r="G458" i="10"/>
  <c r="G457" i="10"/>
  <c r="G454" i="10"/>
  <c r="G450" i="10"/>
  <c r="G446" i="10"/>
  <c r="G443" i="10"/>
  <c r="G488" i="10" s="1"/>
  <c r="E19" i="9" s="1"/>
  <c r="J41" i="1" l="1"/>
  <c r="D21" i="8" l="1"/>
  <c r="D20" i="8"/>
  <c r="D19" i="8"/>
  <c r="D18" i="8"/>
  <c r="D17" i="8"/>
  <c r="D16" i="8"/>
  <c r="D15" i="8"/>
  <c r="BE500" i="10"/>
  <c r="BD500" i="10"/>
  <c r="BC500" i="10"/>
  <c r="BB500" i="10"/>
  <c r="K500" i="10"/>
  <c r="I500" i="10"/>
  <c r="G500" i="10"/>
  <c r="BA500" i="10" s="1"/>
  <c r="BE499" i="10"/>
  <c r="BD499" i="10"/>
  <c r="BC499" i="10"/>
  <c r="BB499" i="10"/>
  <c r="K499" i="10"/>
  <c r="I499" i="10"/>
  <c r="G499" i="10"/>
  <c r="BA499" i="10" s="1"/>
  <c r="BE498" i="10"/>
  <c r="BD498" i="10"/>
  <c r="BC498" i="10"/>
  <c r="BB498" i="10"/>
  <c r="K498" i="10"/>
  <c r="I498" i="10"/>
  <c r="G498" i="10"/>
  <c r="BA498" i="10" s="1"/>
  <c r="BE497" i="10"/>
  <c r="BD497" i="10"/>
  <c r="BC497" i="10"/>
  <c r="BB497" i="10"/>
  <c r="K497" i="10"/>
  <c r="I497" i="10"/>
  <c r="G497" i="10"/>
  <c r="BA497" i="10" s="1"/>
  <c r="BE496" i="10"/>
  <c r="BD496" i="10"/>
  <c r="BC496" i="10"/>
  <c r="BB496" i="10"/>
  <c r="K496" i="10"/>
  <c r="I496" i="10"/>
  <c r="G496" i="10"/>
  <c r="BA496" i="10" s="1"/>
  <c r="BE495" i="10"/>
  <c r="BD495" i="10"/>
  <c r="BC495" i="10"/>
  <c r="BB495" i="10"/>
  <c r="K495" i="10"/>
  <c r="I495" i="10"/>
  <c r="G495" i="10"/>
  <c r="BA495" i="10" s="1"/>
  <c r="BE494" i="10"/>
  <c r="BD494" i="10"/>
  <c r="BC494" i="10"/>
  <c r="BB494" i="10"/>
  <c r="K494" i="10"/>
  <c r="I494" i="10"/>
  <c r="G494" i="10"/>
  <c r="B21" i="9"/>
  <c r="A21" i="9"/>
  <c r="BE491" i="10"/>
  <c r="BE492" i="10" s="1"/>
  <c r="I20" i="9" s="1"/>
  <c r="BD491" i="10"/>
  <c r="BD492" i="10" s="1"/>
  <c r="H20" i="9" s="1"/>
  <c r="BC491" i="10"/>
  <c r="BC492" i="10" s="1"/>
  <c r="G20" i="9" s="1"/>
  <c r="BB491" i="10"/>
  <c r="BB492" i="10" s="1"/>
  <c r="F20" i="9" s="1"/>
  <c r="K491" i="10"/>
  <c r="K492" i="10" s="1"/>
  <c r="I491" i="10"/>
  <c r="I492" i="10" s="1"/>
  <c r="G491" i="10"/>
  <c r="BA491" i="10" s="1"/>
  <c r="BA492" i="10" s="1"/>
  <c r="E20" i="9" s="1"/>
  <c r="B20" i="9"/>
  <c r="A20" i="9"/>
  <c r="BE438" i="10"/>
  <c r="BD438" i="10"/>
  <c r="BC438" i="10"/>
  <c r="BB438" i="10"/>
  <c r="K438" i="10"/>
  <c r="I438" i="10"/>
  <c r="G438" i="10"/>
  <c r="BA438" i="10" s="1"/>
  <c r="BE435" i="10"/>
  <c r="BD435" i="10"/>
  <c r="BC435" i="10"/>
  <c r="BB435" i="10"/>
  <c r="K435" i="10"/>
  <c r="I435" i="10"/>
  <c r="G435" i="10"/>
  <c r="BA435" i="10" s="1"/>
  <c r="BE432" i="10"/>
  <c r="BD432" i="10"/>
  <c r="BC432" i="10"/>
  <c r="BB432" i="10"/>
  <c r="K432" i="10"/>
  <c r="I432" i="10"/>
  <c r="G432" i="10"/>
  <c r="BA432" i="10" s="1"/>
  <c r="BE429" i="10"/>
  <c r="BD429" i="10"/>
  <c r="BC429" i="10"/>
  <c r="BB429" i="10"/>
  <c r="K429" i="10"/>
  <c r="I429" i="10"/>
  <c r="G429" i="10"/>
  <c r="BA429" i="10" s="1"/>
  <c r="B18" i="9"/>
  <c r="A18" i="9"/>
  <c r="BE423" i="10"/>
  <c r="BE427" i="10" s="1"/>
  <c r="I17" i="9" s="1"/>
  <c r="BD423" i="10"/>
  <c r="BD427" i="10" s="1"/>
  <c r="H17" i="9" s="1"/>
  <c r="BC423" i="10"/>
  <c r="BC427" i="10" s="1"/>
  <c r="G17" i="9" s="1"/>
  <c r="BB423" i="10"/>
  <c r="BB427" i="10" s="1"/>
  <c r="F17" i="9" s="1"/>
  <c r="K423" i="10"/>
  <c r="K427" i="10" s="1"/>
  <c r="I423" i="10"/>
  <c r="I427" i="10" s="1"/>
  <c r="G423" i="10"/>
  <c r="G427" i="10" s="1"/>
  <c r="B17" i="9"/>
  <c r="A17" i="9"/>
  <c r="BE419" i="10"/>
  <c r="BD419" i="10"/>
  <c r="BC419" i="10"/>
  <c r="BB419" i="10"/>
  <c r="K419" i="10"/>
  <c r="I419" i="10"/>
  <c r="G419" i="10"/>
  <c r="BA419" i="10" s="1"/>
  <c r="BE417" i="10"/>
  <c r="BD417" i="10"/>
  <c r="BC417" i="10"/>
  <c r="BB417" i="10"/>
  <c r="K417" i="10"/>
  <c r="I417" i="10"/>
  <c r="G417" i="10"/>
  <c r="BA417" i="10" s="1"/>
  <c r="BE412" i="10"/>
  <c r="BD412" i="10"/>
  <c r="BC412" i="10"/>
  <c r="BB412" i="10"/>
  <c r="K412" i="10"/>
  <c r="I412" i="10"/>
  <c r="G412" i="10"/>
  <c r="BA412" i="10" s="1"/>
  <c r="BE409" i="10"/>
  <c r="BD409" i="10"/>
  <c r="BC409" i="10"/>
  <c r="BB409" i="10"/>
  <c r="K409" i="10"/>
  <c r="I409" i="10"/>
  <c r="G409" i="10"/>
  <c r="BA409" i="10" s="1"/>
  <c r="BE406" i="10"/>
  <c r="BD406" i="10"/>
  <c r="BC406" i="10"/>
  <c r="BB406" i="10"/>
  <c r="K406" i="10"/>
  <c r="I406" i="10"/>
  <c r="G406" i="10"/>
  <c r="BA406" i="10" s="1"/>
  <c r="B16" i="9"/>
  <c r="A16" i="9"/>
  <c r="BE403" i="10"/>
  <c r="BD403" i="10"/>
  <c r="BC403" i="10"/>
  <c r="BB403" i="10"/>
  <c r="K403" i="10"/>
  <c r="I403" i="10"/>
  <c r="G403" i="10"/>
  <c r="BA403" i="10" s="1"/>
  <c r="BE400" i="10"/>
  <c r="BD400" i="10"/>
  <c r="BC400" i="10"/>
  <c r="BB400" i="10"/>
  <c r="K400" i="10"/>
  <c r="I400" i="10"/>
  <c r="G400" i="10"/>
  <c r="BA400" i="10" s="1"/>
  <c r="BE397" i="10"/>
  <c r="BD397" i="10"/>
  <c r="BC397" i="10"/>
  <c r="BB397" i="10"/>
  <c r="K397" i="10"/>
  <c r="I397" i="10"/>
  <c r="G397" i="10"/>
  <c r="BA397" i="10" s="1"/>
  <c r="BE394" i="10"/>
  <c r="BD394" i="10"/>
  <c r="BC394" i="10"/>
  <c r="BB394" i="10"/>
  <c r="K394" i="10"/>
  <c r="I394" i="10"/>
  <c r="G394" i="10"/>
  <c r="BA394" i="10" s="1"/>
  <c r="BE391" i="10"/>
  <c r="BD391" i="10"/>
  <c r="BC391" i="10"/>
  <c r="BB391" i="10"/>
  <c r="K391" i="10"/>
  <c r="I391" i="10"/>
  <c r="G391" i="10"/>
  <c r="BA391" i="10" s="1"/>
  <c r="BE388" i="10"/>
  <c r="BD388" i="10"/>
  <c r="BC388" i="10"/>
  <c r="BB388" i="10"/>
  <c r="K388" i="10"/>
  <c r="I388" i="10"/>
  <c r="G388" i="10"/>
  <c r="BA388" i="10" s="1"/>
  <c r="BE385" i="10"/>
  <c r="BD385" i="10"/>
  <c r="BC385" i="10"/>
  <c r="BB385" i="10"/>
  <c r="K385" i="10"/>
  <c r="I385" i="10"/>
  <c r="G385" i="10"/>
  <c r="BA385" i="10" s="1"/>
  <c r="BE382" i="10"/>
  <c r="BD382" i="10"/>
  <c r="BC382" i="10"/>
  <c r="BB382" i="10"/>
  <c r="K382" i="10"/>
  <c r="I382" i="10"/>
  <c r="G382" i="10"/>
  <c r="BA382" i="10" s="1"/>
  <c r="BE379" i="10"/>
  <c r="BD379" i="10"/>
  <c r="BC379" i="10"/>
  <c r="BB379" i="10"/>
  <c r="K379" i="10"/>
  <c r="I379" i="10"/>
  <c r="G379" i="10"/>
  <c r="BA379" i="10" s="1"/>
  <c r="BE373" i="10"/>
  <c r="BD373" i="10"/>
  <c r="BC373" i="10"/>
  <c r="BB373" i="10"/>
  <c r="K373" i="10"/>
  <c r="I373" i="10"/>
  <c r="G373" i="10"/>
  <c r="BA373" i="10" s="1"/>
  <c r="BE371" i="10"/>
  <c r="BD371" i="10"/>
  <c r="BC371" i="10"/>
  <c r="BB371" i="10"/>
  <c r="K371" i="10"/>
  <c r="I371" i="10"/>
  <c r="G371" i="10"/>
  <c r="BA371" i="10" s="1"/>
  <c r="BE369" i="10"/>
  <c r="BD369" i="10"/>
  <c r="BC369" i="10"/>
  <c r="BB369" i="10"/>
  <c r="K369" i="10"/>
  <c r="I369" i="10"/>
  <c r="G369" i="10"/>
  <c r="BA369" i="10" s="1"/>
  <c r="BE366" i="10"/>
  <c r="BD366" i="10"/>
  <c r="BC366" i="10"/>
  <c r="BB366" i="10"/>
  <c r="K366" i="10"/>
  <c r="I366" i="10"/>
  <c r="G366" i="10"/>
  <c r="BA366" i="10" s="1"/>
  <c r="BE365" i="10"/>
  <c r="BD365" i="10"/>
  <c r="BC365" i="10"/>
  <c r="BB365" i="10"/>
  <c r="K365" i="10"/>
  <c r="I365" i="10"/>
  <c r="G365" i="10"/>
  <c r="BA365" i="10" s="1"/>
  <c r="BE362" i="10"/>
  <c r="BD362" i="10"/>
  <c r="BC362" i="10"/>
  <c r="BB362" i="10"/>
  <c r="K362" i="10"/>
  <c r="I362" i="10"/>
  <c r="G362" i="10"/>
  <c r="BA362" i="10" s="1"/>
  <c r="BE359" i="10"/>
  <c r="BD359" i="10"/>
  <c r="BC359" i="10"/>
  <c r="BB359" i="10"/>
  <c r="K359" i="10"/>
  <c r="I359" i="10"/>
  <c r="G359" i="10"/>
  <c r="BA359" i="10" s="1"/>
  <c r="B15" i="9"/>
  <c r="A15" i="9"/>
  <c r="BE354" i="10"/>
  <c r="BD354" i="10"/>
  <c r="BC354" i="10"/>
  <c r="BB354" i="10"/>
  <c r="K354" i="10"/>
  <c r="I354" i="10"/>
  <c r="G354" i="10"/>
  <c r="BA354" i="10" s="1"/>
  <c r="BE351" i="10"/>
  <c r="BD351" i="10"/>
  <c r="BC351" i="10"/>
  <c r="BB351" i="10"/>
  <c r="K351" i="10"/>
  <c r="I351" i="10"/>
  <c r="G351" i="10"/>
  <c r="BA351" i="10" s="1"/>
  <c r="B14" i="9"/>
  <c r="A14" i="9"/>
  <c r="BE342" i="10"/>
  <c r="BD342" i="10"/>
  <c r="BC342" i="10"/>
  <c r="BB342" i="10"/>
  <c r="K342" i="10"/>
  <c r="I342" i="10"/>
  <c r="G342" i="10"/>
  <c r="BA342" i="10" s="1"/>
  <c r="BE339" i="10"/>
  <c r="BD339" i="10"/>
  <c r="BC339" i="10"/>
  <c r="BB339" i="10"/>
  <c r="K339" i="10"/>
  <c r="I339" i="10"/>
  <c r="G339" i="10"/>
  <c r="B13" i="9"/>
  <c r="A13" i="9"/>
  <c r="BE334" i="10"/>
  <c r="BD334" i="10"/>
  <c r="BC334" i="10"/>
  <c r="BB334" i="10"/>
  <c r="K334" i="10"/>
  <c r="I334" i="10"/>
  <c r="G334" i="10"/>
  <c r="BA334" i="10" s="1"/>
  <c r="BE331" i="10"/>
  <c r="BD331" i="10"/>
  <c r="BC331" i="10"/>
  <c r="BB331" i="10"/>
  <c r="K331" i="10"/>
  <c r="I331" i="10"/>
  <c r="G331" i="10"/>
  <c r="BA331" i="10" s="1"/>
  <c r="BE328" i="10"/>
  <c r="BD328" i="10"/>
  <c r="BC328" i="10"/>
  <c r="BB328" i="10"/>
  <c r="K328" i="10"/>
  <c r="I328" i="10"/>
  <c r="G328" i="10"/>
  <c r="BA328" i="10" s="1"/>
  <c r="BE325" i="10"/>
  <c r="BD325" i="10"/>
  <c r="BC325" i="10"/>
  <c r="BB325" i="10"/>
  <c r="K325" i="10"/>
  <c r="I325" i="10"/>
  <c r="G325" i="10"/>
  <c r="BA325" i="10" s="1"/>
  <c r="BE322" i="10"/>
  <c r="BD322" i="10"/>
  <c r="BC322" i="10"/>
  <c r="BB322" i="10"/>
  <c r="K322" i="10"/>
  <c r="I322" i="10"/>
  <c r="G322" i="10"/>
  <c r="BA322" i="10" s="1"/>
  <c r="B12" i="9"/>
  <c r="A12" i="9"/>
  <c r="BE317" i="10"/>
  <c r="BD317" i="10"/>
  <c r="BC317" i="10"/>
  <c r="BB317" i="10"/>
  <c r="K317" i="10"/>
  <c r="I317" i="10"/>
  <c r="G317" i="10"/>
  <c r="BA317" i="10" s="1"/>
  <c r="BE315" i="10"/>
  <c r="BD315" i="10"/>
  <c r="BC315" i="10"/>
  <c r="BB315" i="10"/>
  <c r="K315" i="10"/>
  <c r="I315" i="10"/>
  <c r="G315" i="10"/>
  <c r="BA315" i="10" s="1"/>
  <c r="BE313" i="10"/>
  <c r="BD313" i="10"/>
  <c r="BC313" i="10"/>
  <c r="BB313" i="10"/>
  <c r="K313" i="10"/>
  <c r="I313" i="10"/>
  <c r="G313" i="10"/>
  <c r="BA313" i="10" s="1"/>
  <c r="BE311" i="10"/>
  <c r="BD311" i="10"/>
  <c r="BC311" i="10"/>
  <c r="BB311" i="10"/>
  <c r="K311" i="10"/>
  <c r="I311" i="10"/>
  <c r="G311" i="10"/>
  <c r="BA311" i="10" s="1"/>
  <c r="BE307" i="10"/>
  <c r="BD307" i="10"/>
  <c r="BC307" i="10"/>
  <c r="BB307" i="10"/>
  <c r="K307" i="10"/>
  <c r="I307" i="10"/>
  <c r="G307" i="10"/>
  <c r="BA307" i="10" s="1"/>
  <c r="BE304" i="10"/>
  <c r="BD304" i="10"/>
  <c r="BC304" i="10"/>
  <c r="BB304" i="10"/>
  <c r="K304" i="10"/>
  <c r="I304" i="10"/>
  <c r="G304" i="10"/>
  <c r="BA304" i="10" s="1"/>
  <c r="BE301" i="10"/>
  <c r="BD301" i="10"/>
  <c r="BC301" i="10"/>
  <c r="BB301" i="10"/>
  <c r="K301" i="10"/>
  <c r="I301" i="10"/>
  <c r="G301" i="10"/>
  <c r="BA301" i="10" s="1"/>
  <c r="BE298" i="10"/>
  <c r="BD298" i="10"/>
  <c r="BC298" i="10"/>
  <c r="BB298" i="10"/>
  <c r="K298" i="10"/>
  <c r="I298" i="10"/>
  <c r="G298" i="10"/>
  <c r="BA298" i="10" s="1"/>
  <c r="BE296" i="10"/>
  <c r="BD296" i="10"/>
  <c r="BC296" i="10"/>
  <c r="BB296" i="10"/>
  <c r="K296" i="10"/>
  <c r="I296" i="10"/>
  <c r="G296" i="10"/>
  <c r="BA296" i="10" s="1"/>
  <c r="BE294" i="10"/>
  <c r="BD294" i="10"/>
  <c r="BC294" i="10"/>
  <c r="BB294" i="10"/>
  <c r="K294" i="10"/>
  <c r="I294" i="10"/>
  <c r="G294" i="10"/>
  <c r="BA294" i="10" s="1"/>
  <c r="BE290" i="10"/>
  <c r="BD290" i="10"/>
  <c r="BC290" i="10"/>
  <c r="BB290" i="10"/>
  <c r="K290" i="10"/>
  <c r="I290" i="10"/>
  <c r="G290" i="10"/>
  <c r="BA290" i="10" s="1"/>
  <c r="BE288" i="10"/>
  <c r="BD288" i="10"/>
  <c r="BC288" i="10"/>
  <c r="BB288" i="10"/>
  <c r="K288" i="10"/>
  <c r="I288" i="10"/>
  <c r="G288" i="10"/>
  <c r="BA288" i="10" s="1"/>
  <c r="BE286" i="10"/>
  <c r="BD286" i="10"/>
  <c r="BC286" i="10"/>
  <c r="BB286" i="10"/>
  <c r="K286" i="10"/>
  <c r="I286" i="10"/>
  <c r="G286" i="10"/>
  <c r="BA286" i="10" s="1"/>
  <c r="BE282" i="10"/>
  <c r="BD282" i="10"/>
  <c r="BC282" i="10"/>
  <c r="BB282" i="10"/>
  <c r="K282" i="10"/>
  <c r="I282" i="10"/>
  <c r="G282" i="10"/>
  <c r="BA282" i="10" s="1"/>
  <c r="BE279" i="10"/>
  <c r="BD279" i="10"/>
  <c r="BC279" i="10"/>
  <c r="BB279" i="10"/>
  <c r="K279" i="10"/>
  <c r="I279" i="10"/>
  <c r="G279" i="10"/>
  <c r="BA279" i="10" s="1"/>
  <c r="BE276" i="10"/>
  <c r="BD276" i="10"/>
  <c r="BC276" i="10"/>
  <c r="BB276" i="10"/>
  <c r="K276" i="10"/>
  <c r="I276" i="10"/>
  <c r="G276" i="10"/>
  <c r="BA276" i="10" s="1"/>
  <c r="BE273" i="10"/>
  <c r="BD273" i="10"/>
  <c r="BC273" i="10"/>
  <c r="BB273" i="10"/>
  <c r="K273" i="10"/>
  <c r="I273" i="10"/>
  <c r="G273" i="10"/>
  <c r="BA273" i="10" s="1"/>
  <c r="BE270" i="10"/>
  <c r="BD270" i="10"/>
  <c r="BC270" i="10"/>
  <c r="BB270" i="10"/>
  <c r="K270" i="10"/>
  <c r="I270" i="10"/>
  <c r="G270" i="10"/>
  <c r="BA270" i="10" s="1"/>
  <c r="BE267" i="10"/>
  <c r="BD267" i="10"/>
  <c r="BC267" i="10"/>
  <c r="BB267" i="10"/>
  <c r="K267" i="10"/>
  <c r="I267" i="10"/>
  <c r="G267" i="10"/>
  <c r="BA267" i="10" s="1"/>
  <c r="BE264" i="10"/>
  <c r="BD264" i="10"/>
  <c r="BC264" i="10"/>
  <c r="BB264" i="10"/>
  <c r="K264" i="10"/>
  <c r="I264" i="10"/>
  <c r="G264" i="10"/>
  <c r="BA264" i="10" s="1"/>
  <c r="BE261" i="10"/>
  <c r="BD261" i="10"/>
  <c r="BC261" i="10"/>
  <c r="BB261" i="10"/>
  <c r="K261" i="10"/>
  <c r="I261" i="10"/>
  <c r="G261" i="10"/>
  <c r="BA261" i="10" s="1"/>
  <c r="BE259" i="10"/>
  <c r="BD259" i="10"/>
  <c r="BC259" i="10"/>
  <c r="BB259" i="10"/>
  <c r="K259" i="10"/>
  <c r="I259" i="10"/>
  <c r="G259" i="10"/>
  <c r="BA259" i="10" s="1"/>
  <c r="BE257" i="10"/>
  <c r="BD257" i="10"/>
  <c r="BC257" i="10"/>
  <c r="BB257" i="10"/>
  <c r="K257" i="10"/>
  <c r="I257" i="10"/>
  <c r="G257" i="10"/>
  <c r="BA257" i="10" s="1"/>
  <c r="BE254" i="10"/>
  <c r="BD254" i="10"/>
  <c r="BC254" i="10"/>
  <c r="BB254" i="10"/>
  <c r="K254" i="10"/>
  <c r="I254" i="10"/>
  <c r="G254" i="10"/>
  <c r="BA254" i="10" s="1"/>
  <c r="BE247" i="10"/>
  <c r="BD247" i="10"/>
  <c r="BC247" i="10"/>
  <c r="BB247" i="10"/>
  <c r="K247" i="10"/>
  <c r="I247" i="10"/>
  <c r="G247" i="10"/>
  <c r="BA247" i="10" s="1"/>
  <c r="BE245" i="10"/>
  <c r="BD245" i="10"/>
  <c r="BC245" i="10"/>
  <c r="BB245" i="10"/>
  <c r="K245" i="10"/>
  <c r="I245" i="10"/>
  <c r="G245" i="10"/>
  <c r="BA245" i="10" s="1"/>
  <c r="BE243" i="10"/>
  <c r="BD243" i="10"/>
  <c r="BC243" i="10"/>
  <c r="BB243" i="10"/>
  <c r="K243" i="10"/>
  <c r="I243" i="10"/>
  <c r="G243" i="10"/>
  <c r="BA243" i="10" s="1"/>
  <c r="BE241" i="10"/>
  <c r="BD241" i="10"/>
  <c r="BC241" i="10"/>
  <c r="BB241" i="10"/>
  <c r="K241" i="10"/>
  <c r="I241" i="10"/>
  <c r="G241" i="10"/>
  <c r="BA241" i="10" s="1"/>
  <c r="BE239" i="10"/>
  <c r="BD239" i="10"/>
  <c r="BC239" i="10"/>
  <c r="BB239" i="10"/>
  <c r="K239" i="10"/>
  <c r="I239" i="10"/>
  <c r="G239" i="10"/>
  <c r="BA239" i="10" s="1"/>
  <c r="BE237" i="10"/>
  <c r="BD237" i="10"/>
  <c r="BC237" i="10"/>
  <c r="BB237" i="10"/>
  <c r="K237" i="10"/>
  <c r="I237" i="10"/>
  <c r="G237" i="10"/>
  <c r="BA237" i="10" s="1"/>
  <c r="B11" i="9"/>
  <c r="A11" i="9"/>
  <c r="BE231" i="10"/>
  <c r="BD231" i="10"/>
  <c r="BC231" i="10"/>
  <c r="BB231" i="10"/>
  <c r="K231" i="10"/>
  <c r="I231" i="10"/>
  <c r="G231" i="10"/>
  <c r="BA231" i="10" s="1"/>
  <c r="BE226" i="10"/>
  <c r="BD226" i="10"/>
  <c r="BC226" i="10"/>
  <c r="BB226" i="10"/>
  <c r="K226" i="10"/>
  <c r="I226" i="10"/>
  <c r="G226" i="10"/>
  <c r="BA226" i="10" s="1"/>
  <c r="BE225" i="10"/>
  <c r="BD225" i="10"/>
  <c r="BC225" i="10"/>
  <c r="BB225" i="10"/>
  <c r="K225" i="10"/>
  <c r="I225" i="10"/>
  <c r="G225" i="10"/>
  <c r="BA225" i="10" s="1"/>
  <c r="BE219" i="10"/>
  <c r="BD219" i="10"/>
  <c r="BC219" i="10"/>
  <c r="BB219" i="10"/>
  <c r="K219" i="10"/>
  <c r="I219" i="10"/>
  <c r="G219" i="10"/>
  <c r="BA219" i="10" s="1"/>
  <c r="BE213" i="10"/>
  <c r="BD213" i="10"/>
  <c r="BC213" i="10"/>
  <c r="BB213" i="10"/>
  <c r="K213" i="10"/>
  <c r="I213" i="10"/>
  <c r="G213" i="10"/>
  <c r="BA213" i="10" s="1"/>
  <c r="BE210" i="10"/>
  <c r="BD210" i="10"/>
  <c r="BC210" i="10"/>
  <c r="BB210" i="10"/>
  <c r="K210" i="10"/>
  <c r="I210" i="10"/>
  <c r="G210" i="10"/>
  <c r="BA210" i="10" s="1"/>
  <c r="BE207" i="10"/>
  <c r="BD207" i="10"/>
  <c r="BC207" i="10"/>
  <c r="BB207" i="10"/>
  <c r="K207" i="10"/>
  <c r="I207" i="10"/>
  <c r="G207" i="10"/>
  <c r="BA207" i="10" s="1"/>
  <c r="BE206" i="10"/>
  <c r="BD206" i="10"/>
  <c r="BC206" i="10"/>
  <c r="BB206" i="10"/>
  <c r="K206" i="10"/>
  <c r="I206" i="10"/>
  <c r="G206" i="10"/>
  <c r="BA206" i="10" s="1"/>
  <c r="BE203" i="10"/>
  <c r="BD203" i="10"/>
  <c r="BC203" i="10"/>
  <c r="BB203" i="10"/>
  <c r="K203" i="10"/>
  <c r="I203" i="10"/>
  <c r="G203" i="10"/>
  <c r="BA203" i="10" s="1"/>
  <c r="BE200" i="10"/>
  <c r="BD200" i="10"/>
  <c r="BC200" i="10"/>
  <c r="BB200" i="10"/>
  <c r="K200" i="10"/>
  <c r="I200" i="10"/>
  <c r="G200" i="10"/>
  <c r="BA200" i="10" s="1"/>
  <c r="BE196" i="10"/>
  <c r="BD196" i="10"/>
  <c r="BC196" i="10"/>
  <c r="BB196" i="10"/>
  <c r="K196" i="10"/>
  <c r="I196" i="10"/>
  <c r="G196" i="10"/>
  <c r="BA196" i="10" s="1"/>
  <c r="BE193" i="10"/>
  <c r="BD193" i="10"/>
  <c r="BC193" i="10"/>
  <c r="BB193" i="10"/>
  <c r="K193" i="10"/>
  <c r="I193" i="10"/>
  <c r="G193" i="10"/>
  <c r="BA193" i="10" s="1"/>
  <c r="BE190" i="10"/>
  <c r="BD190" i="10"/>
  <c r="BC190" i="10"/>
  <c r="BB190" i="10"/>
  <c r="K190" i="10"/>
  <c r="I190" i="10"/>
  <c r="G190" i="10"/>
  <c r="BA190" i="10" s="1"/>
  <c r="B10" i="9"/>
  <c r="A10" i="9"/>
  <c r="BE184" i="10"/>
  <c r="BD184" i="10"/>
  <c r="BC184" i="10"/>
  <c r="BB184" i="10"/>
  <c r="K184" i="10"/>
  <c r="I184" i="10"/>
  <c r="G184" i="10"/>
  <c r="BA184" i="10" s="1"/>
  <c r="BE180" i="10"/>
  <c r="BD180" i="10"/>
  <c r="BC180" i="10"/>
  <c r="BB180" i="10"/>
  <c r="K180" i="10"/>
  <c r="I180" i="10"/>
  <c r="G180" i="10"/>
  <c r="BA180" i="10" s="1"/>
  <c r="BE179" i="10"/>
  <c r="BD179" i="10"/>
  <c r="BC179" i="10"/>
  <c r="BB179" i="10"/>
  <c r="K179" i="10"/>
  <c r="I179" i="10"/>
  <c r="G179" i="10"/>
  <c r="BA179" i="10" s="1"/>
  <c r="BE176" i="10"/>
  <c r="BD176" i="10"/>
  <c r="BC176" i="10"/>
  <c r="BB176" i="10"/>
  <c r="K176" i="10"/>
  <c r="I176" i="10"/>
  <c r="G176" i="10"/>
  <c r="BA176" i="10" s="1"/>
  <c r="BE173" i="10"/>
  <c r="BD173" i="10"/>
  <c r="BC173" i="10"/>
  <c r="BB173" i="10"/>
  <c r="K173" i="10"/>
  <c r="I173" i="10"/>
  <c r="G173" i="10"/>
  <c r="BA173" i="10" s="1"/>
  <c r="BE170" i="10"/>
  <c r="BD170" i="10"/>
  <c r="BC170" i="10"/>
  <c r="BB170" i="10"/>
  <c r="K170" i="10"/>
  <c r="I170" i="10"/>
  <c r="G170" i="10"/>
  <c r="BA170" i="10" s="1"/>
  <c r="BE167" i="10"/>
  <c r="BD167" i="10"/>
  <c r="BC167" i="10"/>
  <c r="BB167" i="10"/>
  <c r="K167" i="10"/>
  <c r="I167" i="10"/>
  <c r="G167" i="10"/>
  <c r="BA167" i="10" s="1"/>
  <c r="B9" i="9"/>
  <c r="A9" i="9"/>
  <c r="BE162" i="10"/>
  <c r="BD162" i="10"/>
  <c r="BC162" i="10"/>
  <c r="BB162" i="10"/>
  <c r="K162" i="10"/>
  <c r="I162" i="10"/>
  <c r="G162" i="10"/>
  <c r="BA162" i="10" s="1"/>
  <c r="BE159" i="10"/>
  <c r="BD159" i="10"/>
  <c r="BC159" i="10"/>
  <c r="BB159" i="10"/>
  <c r="K159" i="10"/>
  <c r="I159" i="10"/>
  <c r="G159" i="10"/>
  <c r="BA159" i="10" s="1"/>
  <c r="BE158" i="10"/>
  <c r="BD158" i="10"/>
  <c r="BC158" i="10"/>
  <c r="BB158" i="10"/>
  <c r="K158" i="10"/>
  <c r="I158" i="10"/>
  <c r="G158" i="10"/>
  <c r="BA158" i="10" s="1"/>
  <c r="BE152" i="10"/>
  <c r="BD152" i="10"/>
  <c r="BC152" i="10"/>
  <c r="BB152" i="10"/>
  <c r="K152" i="10"/>
  <c r="I152" i="10"/>
  <c r="G152" i="10"/>
  <c r="BA152" i="10" s="1"/>
  <c r="BE148" i="10"/>
  <c r="BD148" i="10"/>
  <c r="BC148" i="10"/>
  <c r="BB148" i="10"/>
  <c r="K148" i="10"/>
  <c r="I148" i="10"/>
  <c r="G148" i="10"/>
  <c r="BA148" i="10" s="1"/>
  <c r="BE133" i="10"/>
  <c r="BD133" i="10"/>
  <c r="BC133" i="10"/>
  <c r="BB133" i="10"/>
  <c r="K133" i="10"/>
  <c r="I133" i="10"/>
  <c r="G133" i="10"/>
  <c r="BA133" i="10" s="1"/>
  <c r="BE123" i="10"/>
  <c r="BD123" i="10"/>
  <c r="BC123" i="10"/>
  <c r="BB123" i="10"/>
  <c r="K123" i="10"/>
  <c r="I123" i="10"/>
  <c r="G123" i="10"/>
  <c r="BA123" i="10" s="1"/>
  <c r="BE108" i="10"/>
  <c r="BD108" i="10"/>
  <c r="BC108" i="10"/>
  <c r="BB108" i="10"/>
  <c r="K108" i="10"/>
  <c r="I108" i="10"/>
  <c r="G108" i="10"/>
  <c r="BA108" i="10" s="1"/>
  <c r="BE103" i="10"/>
  <c r="BD103" i="10"/>
  <c r="BC103" i="10"/>
  <c r="BB103" i="10"/>
  <c r="K103" i="10"/>
  <c r="I103" i="10"/>
  <c r="G103" i="10"/>
  <c r="BA103" i="10" s="1"/>
  <c r="BE100" i="10"/>
  <c r="BD100" i="10"/>
  <c r="BC100" i="10"/>
  <c r="BB100" i="10"/>
  <c r="K100" i="10"/>
  <c r="I100" i="10"/>
  <c r="G100" i="10"/>
  <c r="BA100" i="10" s="1"/>
  <c r="BE95" i="10"/>
  <c r="BD95" i="10"/>
  <c r="BC95" i="10"/>
  <c r="BB95" i="10"/>
  <c r="K95" i="10"/>
  <c r="I95" i="10"/>
  <c r="G95" i="10"/>
  <c r="BA95" i="10" s="1"/>
  <c r="BE90" i="10"/>
  <c r="BD90" i="10"/>
  <c r="BC90" i="10"/>
  <c r="BB90" i="10"/>
  <c r="K90" i="10"/>
  <c r="I90" i="10"/>
  <c r="G90" i="10"/>
  <c r="BA90" i="10" s="1"/>
  <c r="BE85" i="10"/>
  <c r="BD85" i="10"/>
  <c r="BC85" i="10"/>
  <c r="BB85" i="10"/>
  <c r="K85" i="10"/>
  <c r="I85" i="10"/>
  <c r="G85" i="10"/>
  <c r="BA85" i="10" s="1"/>
  <c r="BE80" i="10"/>
  <c r="BD80" i="10"/>
  <c r="BC80" i="10"/>
  <c r="BB80" i="10"/>
  <c r="K80" i="10"/>
  <c r="I80" i="10"/>
  <c r="G80" i="10"/>
  <c r="BA80" i="10" s="1"/>
  <c r="BE79" i="10"/>
  <c r="BD79" i="10"/>
  <c r="BC79" i="10"/>
  <c r="BB79" i="10"/>
  <c r="K79" i="10"/>
  <c r="I79" i="10"/>
  <c r="G79" i="10"/>
  <c r="BA79" i="10" s="1"/>
  <c r="BE76" i="10"/>
  <c r="BD76" i="10"/>
  <c r="BC76" i="10"/>
  <c r="BB76" i="10"/>
  <c r="K76" i="10"/>
  <c r="I76" i="10"/>
  <c r="G76" i="10"/>
  <c r="BA76" i="10" s="1"/>
  <c r="BE75" i="10"/>
  <c r="BD75" i="10"/>
  <c r="BC75" i="10"/>
  <c r="BB75" i="10"/>
  <c r="K75" i="10"/>
  <c r="I75" i="10"/>
  <c r="G75" i="10"/>
  <c r="BA75" i="10" s="1"/>
  <c r="BE72" i="10"/>
  <c r="BD72" i="10"/>
  <c r="BC72" i="10"/>
  <c r="BB72" i="10"/>
  <c r="K72" i="10"/>
  <c r="I72" i="10"/>
  <c r="G72" i="10"/>
  <c r="BA72" i="10" s="1"/>
  <c r="BE71" i="10"/>
  <c r="BD71" i="10"/>
  <c r="BC71" i="10"/>
  <c r="BB71" i="10"/>
  <c r="K71" i="10"/>
  <c r="I71" i="10"/>
  <c r="G71" i="10"/>
  <c r="BA71" i="10" s="1"/>
  <c r="BE68" i="10"/>
  <c r="BD68" i="10"/>
  <c r="BC68" i="10"/>
  <c r="BB68" i="10"/>
  <c r="K68" i="10"/>
  <c r="I68" i="10"/>
  <c r="G68" i="10"/>
  <c r="BA68" i="10" s="1"/>
  <c r="BE67" i="10"/>
  <c r="BD67" i="10"/>
  <c r="BC67" i="10"/>
  <c r="BB67" i="10"/>
  <c r="K67" i="10"/>
  <c r="I67" i="10"/>
  <c r="G67" i="10"/>
  <c r="BA67" i="10" s="1"/>
  <c r="BE64" i="10"/>
  <c r="BD64" i="10"/>
  <c r="BC64" i="10"/>
  <c r="BB64" i="10"/>
  <c r="K64" i="10"/>
  <c r="I64" i="10"/>
  <c r="G64" i="10"/>
  <c r="BA64" i="10" s="1"/>
  <c r="BE63" i="10"/>
  <c r="BD63" i="10"/>
  <c r="BC63" i="10"/>
  <c r="BB63" i="10"/>
  <c r="K63" i="10"/>
  <c r="I63" i="10"/>
  <c r="G63" i="10"/>
  <c r="BA63" i="10" s="1"/>
  <c r="BE59" i="10"/>
  <c r="BD59" i="10"/>
  <c r="BC59" i="10"/>
  <c r="BB59" i="10"/>
  <c r="K59" i="10"/>
  <c r="I59" i="10"/>
  <c r="G59" i="10"/>
  <c r="BA59" i="10" s="1"/>
  <c r="BE38" i="10"/>
  <c r="BD38" i="10"/>
  <c r="BC38" i="10"/>
  <c r="BB38" i="10"/>
  <c r="K38" i="10"/>
  <c r="I38" i="10"/>
  <c r="G38" i="10"/>
  <c r="BA38" i="10" s="1"/>
  <c r="BE37" i="10"/>
  <c r="BD37" i="10"/>
  <c r="BC37" i="10"/>
  <c r="BB37" i="10"/>
  <c r="K37" i="10"/>
  <c r="I37" i="10"/>
  <c r="G37" i="10"/>
  <c r="BA37" i="10" s="1"/>
  <c r="BE32" i="10"/>
  <c r="BD32" i="10"/>
  <c r="BC32" i="10"/>
  <c r="BB32" i="10"/>
  <c r="K32" i="10"/>
  <c r="I32" i="10"/>
  <c r="G32" i="10"/>
  <c r="BA32" i="10" s="1"/>
  <c r="BE31" i="10"/>
  <c r="BD31" i="10"/>
  <c r="BC31" i="10"/>
  <c r="BB31" i="10"/>
  <c r="K31" i="10"/>
  <c r="I31" i="10"/>
  <c r="G31" i="10"/>
  <c r="BA31" i="10" s="1"/>
  <c r="BE23" i="10"/>
  <c r="BD23" i="10"/>
  <c r="BC23" i="10"/>
  <c r="BB23" i="10"/>
  <c r="K23" i="10"/>
  <c r="I23" i="10"/>
  <c r="G23" i="10"/>
  <c r="BA23" i="10" s="1"/>
  <c r="BE22" i="10"/>
  <c r="BD22" i="10"/>
  <c r="BC22" i="10"/>
  <c r="BB22" i="10"/>
  <c r="K22" i="10"/>
  <c r="I22" i="10"/>
  <c r="G22" i="10"/>
  <c r="BA22" i="10" s="1"/>
  <c r="BE18" i="10"/>
  <c r="BD18" i="10"/>
  <c r="BC18" i="10"/>
  <c r="BB18" i="10"/>
  <c r="K18" i="10"/>
  <c r="I18" i="10"/>
  <c r="G18" i="10"/>
  <c r="BA18" i="10" s="1"/>
  <c r="BE14" i="10"/>
  <c r="BD14" i="10"/>
  <c r="BC14" i="10"/>
  <c r="BB14" i="10"/>
  <c r="K14" i="10"/>
  <c r="I14" i="10"/>
  <c r="G14" i="10"/>
  <c r="B8" i="9"/>
  <c r="A8" i="9"/>
  <c r="BE8" i="10"/>
  <c r="BE12" i="10" s="1"/>
  <c r="I7" i="9" s="1"/>
  <c r="BD8" i="10"/>
  <c r="BD12" i="10" s="1"/>
  <c r="H7" i="9" s="1"/>
  <c r="BC8" i="10"/>
  <c r="BC12" i="10" s="1"/>
  <c r="G7" i="9" s="1"/>
  <c r="BB8" i="10"/>
  <c r="BB12" i="10" s="1"/>
  <c r="F7" i="9" s="1"/>
  <c r="K8" i="10"/>
  <c r="K12" i="10" s="1"/>
  <c r="I8" i="10"/>
  <c r="I12" i="10" s="1"/>
  <c r="G8" i="10"/>
  <c r="BA8" i="10" s="1"/>
  <c r="BA12" i="10" s="1"/>
  <c r="E7" i="9" s="1"/>
  <c r="B7" i="9"/>
  <c r="A7" i="9"/>
  <c r="E4" i="10"/>
  <c r="F3" i="10"/>
  <c r="C33" i="8"/>
  <c r="F33" i="8" s="1"/>
  <c r="C31" i="8"/>
  <c r="G7" i="8"/>
  <c r="I20" i="3"/>
  <c r="D21" i="2"/>
  <c r="I19" i="3"/>
  <c r="G21" i="2" s="1"/>
  <c r="D20" i="2"/>
  <c r="I18" i="3"/>
  <c r="G20" i="2" s="1"/>
  <c r="D19" i="2"/>
  <c r="I17" i="3"/>
  <c r="G19" i="2" s="1"/>
  <c r="D18" i="2"/>
  <c r="I16" i="3"/>
  <c r="G18" i="2" s="1"/>
  <c r="D17" i="2"/>
  <c r="I15" i="3"/>
  <c r="G17" i="2" s="1"/>
  <c r="D16" i="2"/>
  <c r="I14" i="3"/>
  <c r="G16" i="2" s="1"/>
  <c r="D15" i="2"/>
  <c r="I13" i="3"/>
  <c r="G15" i="2" s="1"/>
  <c r="BE66" i="4"/>
  <c r="BD66" i="4"/>
  <c r="BC66" i="4"/>
  <c r="BB66" i="4"/>
  <c r="K66" i="4"/>
  <c r="I66" i="4"/>
  <c r="G66" i="4"/>
  <c r="BA66" i="4" s="1"/>
  <c r="BE57" i="4"/>
  <c r="BD57" i="4"/>
  <c r="BC57" i="4"/>
  <c r="BB57" i="4"/>
  <c r="K57" i="4"/>
  <c r="I57" i="4"/>
  <c r="G57" i="4"/>
  <c r="BA57" i="4" s="1"/>
  <c r="BE51" i="4"/>
  <c r="BD51" i="4"/>
  <c r="BC51" i="4"/>
  <c r="BB51" i="4"/>
  <c r="K51" i="4"/>
  <c r="I51" i="4"/>
  <c r="G51" i="4"/>
  <c r="BA51" i="4" s="1"/>
  <c r="BE49" i="4"/>
  <c r="BD49" i="4"/>
  <c r="BC49" i="4"/>
  <c r="BB49" i="4"/>
  <c r="K49" i="4"/>
  <c r="I49" i="4"/>
  <c r="G49" i="4"/>
  <c r="BA49" i="4" s="1"/>
  <c r="BE37" i="4"/>
  <c r="BD37" i="4"/>
  <c r="BC37" i="4"/>
  <c r="BB37" i="4"/>
  <c r="K37" i="4"/>
  <c r="I37" i="4"/>
  <c r="G37" i="4"/>
  <c r="BA37" i="4" s="1"/>
  <c r="BE27" i="4"/>
  <c r="BD27" i="4"/>
  <c r="BC27" i="4"/>
  <c r="BB27" i="4"/>
  <c r="K27" i="4"/>
  <c r="I27" i="4"/>
  <c r="G27" i="4"/>
  <c r="BA27" i="4" s="1"/>
  <c r="BE22" i="4"/>
  <c r="BD22" i="4"/>
  <c r="BC22" i="4"/>
  <c r="BB22" i="4"/>
  <c r="K22" i="4"/>
  <c r="I22" i="4"/>
  <c r="G22" i="4"/>
  <c r="BA22" i="4" s="1"/>
  <c r="BE8" i="4"/>
  <c r="BE70" i="4" s="1"/>
  <c r="I7" i="3" s="1"/>
  <c r="I8" i="3" s="1"/>
  <c r="C21" i="2" s="1"/>
  <c r="BD8" i="4"/>
  <c r="BC8" i="4"/>
  <c r="BB8" i="4"/>
  <c r="K8" i="4"/>
  <c r="I8" i="4"/>
  <c r="G8" i="4"/>
  <c r="B7" i="3"/>
  <c r="A7" i="3"/>
  <c r="K70" i="4"/>
  <c r="I70" i="4"/>
  <c r="E4" i="4"/>
  <c r="F3" i="4"/>
  <c r="C33" i="2"/>
  <c r="F33" i="2" s="1"/>
  <c r="C31" i="2"/>
  <c r="G7" i="2"/>
  <c r="G41" i="1"/>
  <c r="I40" i="1"/>
  <c r="I38" i="1"/>
  <c r="H37" i="1"/>
  <c r="G37" i="1"/>
  <c r="I21" i="1"/>
  <c r="I22" i="1" s="1"/>
  <c r="G31" i="1"/>
  <c r="I19" i="1" s="1"/>
  <c r="I30" i="1"/>
  <c r="F30" i="1" s="1"/>
  <c r="H29" i="1"/>
  <c r="G29" i="1"/>
  <c r="D22" i="1"/>
  <c r="D20" i="1"/>
  <c r="BB70" i="4" l="1"/>
  <c r="F7" i="3" s="1"/>
  <c r="F8" i="3" s="1"/>
  <c r="C16" i="2" s="1"/>
  <c r="BC70" i="4"/>
  <c r="G7" i="3" s="1"/>
  <c r="G8" i="3" s="1"/>
  <c r="C18" i="2" s="1"/>
  <c r="G70" i="4"/>
  <c r="BD70" i="4"/>
  <c r="H7" i="3" s="1"/>
  <c r="H8" i="3" s="1"/>
  <c r="C17" i="2" s="1"/>
  <c r="K349" i="10"/>
  <c r="BE349" i="10"/>
  <c r="I13" i="9" s="1"/>
  <c r="G357" i="10"/>
  <c r="I357" i="10"/>
  <c r="BD357" i="10"/>
  <c r="H14" i="9" s="1"/>
  <c r="G349" i="10"/>
  <c r="BC349" i="10"/>
  <c r="G13" i="9" s="1"/>
  <c r="K501" i="10"/>
  <c r="BE501" i="10"/>
  <c r="I21" i="9" s="1"/>
  <c r="BC501" i="10"/>
  <c r="G21" i="9" s="1"/>
  <c r="I501" i="10"/>
  <c r="BD235" i="10"/>
  <c r="H10" i="9" s="1"/>
  <c r="I349" i="10"/>
  <c r="BD349" i="10"/>
  <c r="H13" i="9" s="1"/>
  <c r="BD421" i="10"/>
  <c r="H16" i="9" s="1"/>
  <c r="I165" i="10"/>
  <c r="BC404" i="10"/>
  <c r="G15" i="9" s="1"/>
  <c r="BC337" i="10"/>
  <c r="G12" i="9" s="1"/>
  <c r="I337" i="10"/>
  <c r="BD337" i="10"/>
  <c r="H12" i="9" s="1"/>
  <c r="BD441" i="10"/>
  <c r="H18" i="9" s="1"/>
  <c r="BA320" i="10"/>
  <c r="E11" i="9" s="1"/>
  <c r="BC421" i="10"/>
  <c r="G16" i="9" s="1"/>
  <c r="I421" i="10"/>
  <c r="G12" i="10"/>
  <c r="G235" i="10"/>
  <c r="BC235" i="10"/>
  <c r="G10" i="9" s="1"/>
  <c r="K235" i="10"/>
  <c r="BE235" i="10"/>
  <c r="I10" i="9" s="1"/>
  <c r="BB421" i="10"/>
  <c r="F16" i="9" s="1"/>
  <c r="K165" i="10"/>
  <c r="BE165" i="10"/>
  <c r="I8" i="9" s="1"/>
  <c r="BC165" i="10"/>
  <c r="G8" i="9" s="1"/>
  <c r="BC188" i="10"/>
  <c r="G9" i="9" s="1"/>
  <c r="BB188" i="10"/>
  <c r="F9" i="9" s="1"/>
  <c r="BB349" i="10"/>
  <c r="F13" i="9" s="1"/>
  <c r="K357" i="10"/>
  <c r="BE357" i="10"/>
  <c r="I14" i="9" s="1"/>
  <c r="BB357" i="10"/>
  <c r="F14" i="9" s="1"/>
  <c r="G404" i="10"/>
  <c r="BD404" i="10"/>
  <c r="H15" i="9" s="1"/>
  <c r="BE404" i="10"/>
  <c r="I15" i="9" s="1"/>
  <c r="BB404" i="10"/>
  <c r="F15" i="9" s="1"/>
  <c r="G421" i="10"/>
  <c r="I188" i="10"/>
  <c r="K320" i="10"/>
  <c r="K421" i="10"/>
  <c r="BE421" i="10"/>
  <c r="I16" i="9" s="1"/>
  <c r="BA421" i="10"/>
  <c r="E16" i="9" s="1"/>
  <c r="BD165" i="10"/>
  <c r="H8" i="9" s="1"/>
  <c r="BB235" i="10"/>
  <c r="F10" i="9" s="1"/>
  <c r="BB337" i="10"/>
  <c r="F12" i="9" s="1"/>
  <c r="BD501" i="10"/>
  <c r="H21" i="9" s="1"/>
  <c r="BB165" i="10"/>
  <c r="F8" i="9" s="1"/>
  <c r="K188" i="10"/>
  <c r="BD188" i="10"/>
  <c r="H9" i="9" s="1"/>
  <c r="I235" i="10"/>
  <c r="BE320" i="10"/>
  <c r="I11" i="9" s="1"/>
  <c r="G337" i="10"/>
  <c r="K404" i="10"/>
  <c r="G165" i="10"/>
  <c r="G188" i="10"/>
  <c r="BE188" i="10"/>
  <c r="I9" i="9" s="1"/>
  <c r="BD320" i="10"/>
  <c r="H11" i="9" s="1"/>
  <c r="K337" i="10"/>
  <c r="BE337" i="10"/>
  <c r="I12" i="9" s="1"/>
  <c r="BA441" i="10"/>
  <c r="E18" i="9" s="1"/>
  <c r="BC441" i="10"/>
  <c r="G18" i="9" s="1"/>
  <c r="K441" i="10"/>
  <c r="BE441" i="10"/>
  <c r="I18" i="9" s="1"/>
  <c r="BB441" i="10"/>
  <c r="F18" i="9" s="1"/>
  <c r="G492" i="10"/>
  <c r="H21" i="3"/>
  <c r="G23" i="2" s="1"/>
  <c r="G22" i="2" s="1"/>
  <c r="BA337" i="10"/>
  <c r="E12" i="9" s="1"/>
  <c r="BA188" i="10"/>
  <c r="E9" i="9" s="1"/>
  <c r="BC320" i="10"/>
  <c r="G11" i="9" s="1"/>
  <c r="BB320" i="10"/>
  <c r="F11" i="9" s="1"/>
  <c r="BA357" i="10"/>
  <c r="E14" i="9" s="1"/>
  <c r="I404" i="10"/>
  <c r="BA423" i="10"/>
  <c r="BA427" i="10" s="1"/>
  <c r="E17" i="9" s="1"/>
  <c r="BB501" i="10"/>
  <c r="F21" i="9" s="1"/>
  <c r="BA14" i="10"/>
  <c r="BA165" i="10" s="1"/>
  <c r="E8" i="9" s="1"/>
  <c r="E22" i="9" s="1"/>
  <c r="BA235" i="10"/>
  <c r="E10" i="9" s="1"/>
  <c r="BA339" i="10"/>
  <c r="BA349" i="10" s="1"/>
  <c r="E13" i="9" s="1"/>
  <c r="G501" i="10"/>
  <c r="I20" i="1"/>
  <c r="I23" i="1" s="1"/>
  <c r="G320" i="10"/>
  <c r="BA404" i="10"/>
  <c r="E15" i="9" s="1"/>
  <c r="G441" i="10"/>
  <c r="BA494" i="10"/>
  <c r="BA501" i="10" s="1"/>
  <c r="E21" i="9" s="1"/>
  <c r="I320" i="10"/>
  <c r="I441" i="10"/>
  <c r="BC357" i="10"/>
  <c r="G14" i="9" s="1"/>
  <c r="F31" i="1"/>
  <c r="I31" i="1"/>
  <c r="F41" i="1"/>
  <c r="I41" i="1"/>
  <c r="BA8" i="4"/>
  <c r="BA70" i="4" s="1"/>
  <c r="E7" i="3" s="1"/>
  <c r="E8" i="3" s="1"/>
  <c r="C15" i="2" s="1"/>
  <c r="C19" i="2" l="1"/>
  <c r="C22" i="2" s="1"/>
  <c r="C23" i="2" s="1"/>
  <c r="F30" i="2" s="1"/>
  <c r="G22" i="9"/>
  <c r="C18" i="8" s="1"/>
  <c r="H22" i="9"/>
  <c r="C17" i="8" s="1"/>
  <c r="I22" i="9"/>
  <c r="C21" i="8" s="1"/>
  <c r="F22" i="9"/>
  <c r="C16" i="8" s="1"/>
  <c r="J31" i="1"/>
  <c r="J30" i="1"/>
  <c r="F31" i="2"/>
  <c r="F34" i="2" s="1"/>
  <c r="C15" i="8" l="1"/>
  <c r="G31" i="9"/>
  <c r="I31" i="9" s="1"/>
  <c r="G19" i="8" s="1"/>
  <c r="G27" i="9"/>
  <c r="I27" i="9" s="1"/>
  <c r="G34" i="9"/>
  <c r="I34" i="9" s="1"/>
  <c r="G30" i="9"/>
  <c r="I30" i="9" s="1"/>
  <c r="G18" i="8" s="1"/>
  <c r="G29" i="9"/>
  <c r="I29" i="9" s="1"/>
  <c r="G17" i="8" s="1"/>
  <c r="G28" i="9"/>
  <c r="I28" i="9" s="1"/>
  <c r="G16" i="8" s="1"/>
  <c r="G33" i="9"/>
  <c r="I33" i="9" s="1"/>
  <c r="G21" i="8" s="1"/>
  <c r="G32" i="9"/>
  <c r="I32" i="9" s="1"/>
  <c r="G20" i="8" s="1"/>
  <c r="C19" i="8"/>
  <c r="C22" i="8" s="1"/>
  <c r="G15" i="8" l="1"/>
  <c r="H35" i="9"/>
  <c r="G23" i="8" s="1"/>
  <c r="G22" i="8" l="1"/>
  <c r="C23" i="8"/>
  <c r="F30" i="8" s="1"/>
  <c r="F31" i="8" s="1"/>
  <c r="F34" i="8" s="1"/>
</calcChain>
</file>

<file path=xl/sharedStrings.xml><?xml version="1.0" encoding="utf-8"?>
<sst xmlns="http://schemas.openxmlformats.org/spreadsheetml/2006/main" count="1517" uniqueCount="719">
  <si>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</si>
  <si>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</si>
  <si>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</si>
  <si>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</si>
  <si>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</si>
  <si>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</si>
  <si>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</si>
  <si>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</si>
  <si>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</si>
  <si>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</si>
  <si>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</si>
  <si>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</si>
  <si>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</si>
  <si>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</si>
  <si>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</si>
  <si>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</si>
  <si>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</si>
  <si>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</si>
  <si>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</si>
  <si>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</si>
  <si>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</si>
  <si>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</si>
  <si>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</si>
  <si>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</si>
  <si>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</si>
  <si>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</si>
  <si>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</si>
  <si>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</si>
  <si>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</si>
  <si>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</si>
  <si>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</si>
  <si>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</si>
  <si>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</si>
  <si>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</si>
  <si>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</si>
  <si>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</si>
  <si>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</si>
  <si>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</si>
  <si>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</si>
  <si>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</si>
  <si>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</si>
  <si>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</si>
  <si>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</si>
  <si>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</si>
  <si>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</si>
  <si>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</si>
  <si>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</si>
  <si>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</si>
  <si>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</si>
  <si>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</si>
  <si>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</si>
  <si>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</si>
  <si>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</si>
  <si>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</si>
  <si>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</si>
  <si>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</si>
  <si>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</si>
  <si>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</si>
  <si>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</si>
  <si>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</si>
  <si>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</si>
  <si>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</si>
  <si>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</si>
  <si>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</si>
  <si>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</si>
  <si>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</si>
  <si>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</si>
  <si>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</si>
  <si>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</si>
  <si>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</si>
  <si>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</si>
  <si>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</si>
  <si>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</si>
  <si>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</si>
  <si>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</si>
  <si>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</si>
  <si>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</si>
  <si>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</si>
  <si>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</si>
  <si>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</si>
  <si>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</si>
  <si>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</si>
  <si>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</si>
  <si>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</si>
  <si>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</si>
  <si>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</si>
  <si>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</si>
  <si>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</si>
  <si>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</si>
  <si>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</si>
  <si>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</si>
  <si>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</si>
  <si>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</si>
  <si>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</si>
  <si>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</si>
  <si>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</si>
  <si>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</si>
  <si>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</si>
  <si>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</si>
  <si>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4-0131</t>
  </si>
  <si>
    <t>Mikulov, ulice Nová a ulice 22. dubna</t>
  </si>
  <si>
    <t>4-0131 Mikulov, ulice Nová a ulice 22. dubna</t>
  </si>
  <si>
    <t>0100</t>
  </si>
  <si>
    <t>Statické zabezpečení sesuvu</t>
  </si>
  <si>
    <t>0100 Statické zabezpečení sesuvu</t>
  </si>
  <si>
    <t>0000.00</t>
  </si>
  <si>
    <t>Ostatní a vedlejší náklady</t>
  </si>
  <si>
    <t>01</t>
  </si>
  <si>
    <t>01 Ostatní a vedlejší náklady</t>
  </si>
  <si>
    <t>001</t>
  </si>
  <si>
    <t xml:space="preserve">Zařízení staveniště </t>
  </si>
  <si>
    <t>zřízení, provoz a likvidace zařízení staveniště - soubor:1</t>
  </si>
  <si>
    <t>0</t>
  </si>
  <si>
    <t>dočasné ohrazení prostoru staveniště:</t>
  </si>
  <si>
    <t>mobilní buňky, plechové sklady........:</t>
  </si>
  <si>
    <t>zřízení sociálních zařízení (např. chemické WC):</t>
  </si>
  <si>
    <t>vytýčení stávajících IS  - při předání staveniště budou objednatelem zhotoviteli:</t>
  </si>
  <si>
    <t>předány veškeré IS nalézající se v prostoru staveniště:</t>
  </si>
  <si>
    <t>sítě v prostoru stavby nesmazatelně a viditelně označit:</t>
  </si>
  <si>
    <t>zřízení připojení na energie a zajištění měření jejich spotřeby:</t>
  </si>
  <si>
    <t>průběžný úklid prostoru staveniště a veřejných komunikací :</t>
  </si>
  <si>
    <t>znečištěných např. při výjezdu vozidel ze staveniště:</t>
  </si>
  <si>
    <t>zajištění místnosti pro umožnění výkonu TDI, AD, SÚ:</t>
  </si>
  <si>
    <t>apod.:</t>
  </si>
  <si>
    <t>002</t>
  </si>
  <si>
    <t xml:space="preserve">Zaměření sítí: E.ON, RWE, CETIN, VAK Břeclav </t>
  </si>
  <si>
    <t>soubor:1</t>
  </si>
  <si>
    <t>pomocné průzkumné výkopy pro identifikaci sítí (do 10m3):</t>
  </si>
  <si>
    <t>zaměření sítí a osazení vytyčovacích bodů (60ks):</t>
  </si>
  <si>
    <t>003</t>
  </si>
  <si>
    <t xml:space="preserve">Zábory veřejných ploch </t>
  </si>
  <si>
    <t>zábory ploch - soubor:1</t>
  </si>
  <si>
    <t>veškerá potřebná povolení k užívání veřejných ploch:</t>
  </si>
  <si>
    <t>(rozhodnutí o uložení vedení do komunikace, zvláštní užívání komunikace apod.):</t>
  </si>
  <si>
    <t>zábor ul. Nová - napojení do stávající kanalizace:</t>
  </si>
  <si>
    <t>zábor ul. 22. dubna - 2ks nových vpustí:</t>
  </si>
  <si>
    <t>pozn. zábor zelené plochy pro zařízení staveniště - bez poplatku:</t>
  </si>
  <si>
    <t>(pozemek v majetku investora Město Mikulov):</t>
  </si>
  <si>
    <t>004</t>
  </si>
  <si>
    <t xml:space="preserve">Dočasné dopravní značení </t>
  </si>
  <si>
    <t>soubor :1</t>
  </si>
  <si>
    <t>ul. Nová - napojení do stávající kanalizace:</t>
  </si>
  <si>
    <t>mobilní semaforová soustava a veškeré nutné dočasné dopravní značení:</t>
  </si>
  <si>
    <t>pronájem po dobu 14 dní, instalace, demontáž:</t>
  </si>
  <si>
    <t>zdroj, záložní zdroj, včetně napájení:</t>
  </si>
  <si>
    <t>zajištění proti odcizení, kontroly, údržby:</t>
  </si>
  <si>
    <t>ul. 22. dubna - 2ks nových vpustí:</t>
  </si>
  <si>
    <t>veškeré nutné dočasné dopravní značení:</t>
  </si>
  <si>
    <t>005</t>
  </si>
  <si>
    <t xml:space="preserve">Mimostaveništní doprava </t>
  </si>
  <si>
    <t>zvýšené náklady na mimostaveništní dopravu - soubor:1</t>
  </si>
  <si>
    <t>006</t>
  </si>
  <si>
    <t xml:space="preserve">Zajištění požadavků BOZP a požadavků PBŘ </t>
  </si>
  <si>
    <t>realizace souboru požadavků a opatření vyplývajících:</t>
  </si>
  <si>
    <t>z plánu bezpečnosti a ochrany zdraví při práci na staveništi:</t>
  </si>
  <si>
    <t>a z projektu požárně bezpečnostního řešení (hasící přístroje, označení únikových cest atd.):</t>
  </si>
  <si>
    <t>007</t>
  </si>
  <si>
    <t xml:space="preserve">Kompletační činnost </t>
  </si>
  <si>
    <t>zpracování harmonogramu:</t>
  </si>
  <si>
    <t>pasportizace, fotodokumentace, zajištění protokolů, zkoušek, revizí:</t>
  </si>
  <si>
    <t>zajištění potřebných povolení (např. ke kácení stromů) apod.:</t>
  </si>
  <si>
    <t>zpracování a kompletace dokumentace skutečného provedení stavby se zakreslením změn:</t>
  </si>
  <si>
    <t>kompletace dokladů ke kolaudaci:</t>
  </si>
  <si>
    <t>008</t>
  </si>
  <si>
    <t xml:space="preserve">Zajištění publicity </t>
  </si>
  <si>
    <t>dočasná informační cedule nebo panel: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</si>
  <si>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</si>
  <si>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</si>
  <si>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</si>
  <si>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</si>
  <si>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</si>
  <si>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</si>
  <si>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</si>
  <si>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</si>
  <si>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Mikulov</t>
  </si>
  <si>
    <t>PROXIMA projekt, s.r.o.</t>
  </si>
  <si>
    <t>0000.00 Ostatní a vedlejší náklady</t>
  </si>
  <si>
    <t>1 Zemní práce</t>
  </si>
  <si>
    <t>111201101R00</t>
  </si>
  <si>
    <t xml:space="preserve">Odstranění křovin i s kořeny na ploše do 1000 m2 </t>
  </si>
  <si>
    <t>m2</t>
  </si>
  <si>
    <t>v.č. C.2:</t>
  </si>
  <si>
    <t>odstranění stávajícího porostu křovin v prostoru dotčeném stavbou:</t>
  </si>
  <si>
    <t>kus</t>
  </si>
  <si>
    <t>m3</t>
  </si>
  <si>
    <t>122201101R00</t>
  </si>
  <si>
    <t xml:space="preserve">Odkopávky nezapažené v hor. 3 do 100 m3 </t>
  </si>
  <si>
    <t>předpoklad - 90% objemu strojní výkop, 10% objemu ruční výkop:</t>
  </si>
  <si>
    <t>122201109R00</t>
  </si>
  <si>
    <t xml:space="preserve">Příplatek za lepivost - odkopávky v hor. 3 </t>
  </si>
  <si>
    <t>131201101R00</t>
  </si>
  <si>
    <t xml:space="preserve">Hloubení nezapažených jam v hor.3 do 100 m3 </t>
  </si>
  <si>
    <t>131201109R00</t>
  </si>
  <si>
    <t xml:space="preserve">Příplatek za lepivost - hloubení nezap.jam v hor.3 </t>
  </si>
  <si>
    <t>132201201R00</t>
  </si>
  <si>
    <t xml:space="preserve">Hloubení rýh šířky do 200 cm v hor.3 do 100 m3 </t>
  </si>
  <si>
    <t>výkopy pro kanalizaci:</t>
  </si>
  <si>
    <t>předpoklad - 70% objemu strojní výkop, 30% objemu ruční výkop:</t>
  </si>
  <si>
    <t>132201219R00</t>
  </si>
  <si>
    <t xml:space="preserve">Příplatek za lepivost - hloubení rýh 200cm v hor.3 </t>
  </si>
  <si>
    <t>139601102R00</t>
  </si>
  <si>
    <t xml:space="preserve">Ruční výkop jam, rýh a šachet v hornině tř. 3 </t>
  </si>
  <si>
    <t>předpoklad 100% objemu ruční výkop:</t>
  </si>
  <si>
    <t>151101102R00</t>
  </si>
  <si>
    <t xml:space="preserve">Pažení a rozepření stěn rýh - příložné - hl. do 4m </t>
  </si>
  <si>
    <t>151101112R00</t>
  </si>
  <si>
    <t xml:space="preserve">Odstranění pažení stěn rýh - příložné - hl. do 4 m </t>
  </si>
  <si>
    <t>151201201R00</t>
  </si>
  <si>
    <t xml:space="preserve">Pažení stěn výkopu - zátažné - hloubky do 4 m </t>
  </si>
  <si>
    <t>151201211R00</t>
  </si>
  <si>
    <t xml:space="preserve">Odstranění pažení stěn - zátažné - hl. do 4 m </t>
  </si>
  <si>
    <t>151201301R00</t>
  </si>
  <si>
    <t xml:space="preserve">Rozepření stěn pažení - zátažné -  hl. do 4 m </t>
  </si>
  <si>
    <t>151201311R00</t>
  </si>
  <si>
    <t xml:space="preserve">Odstranění rozepření stěn - zátažné - hl. do 4 m </t>
  </si>
  <si>
    <t>161101102R00</t>
  </si>
  <si>
    <t xml:space="preserve">Svislé přemístění výkopku z hor.1-4 do 4,0 m </t>
  </si>
  <si>
    <t>výkopy pro kanalizaci, průměrná hloubka výkopku 2,84m:</t>
  </si>
  <si>
    <t>161101501R00</t>
  </si>
  <si>
    <t xml:space="preserve">Svislé přemístění výkopku z hor. 1-4 ruční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</si>
  <si>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</si>
  <si>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</si>
  <si>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</si>
  <si>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</si>
  <si>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167101102R00</t>
  </si>
  <si>
    <t xml:space="preserve">Nakládání výkopku z hor.1-4 v množství nad 100 m3 </t>
  </si>
  <si>
    <t>171201201R00</t>
  </si>
  <si>
    <t xml:space="preserve">Uložení sypaniny na skládku </t>
  </si>
  <si>
    <t>výkopy celkem:</t>
  </si>
  <si>
    <t>Mezisoučet</t>
  </si>
  <si>
    <t>odpočet zásypů:</t>
  </si>
  <si>
    <t>174101101R00</t>
  </si>
  <si>
    <t xml:space="preserve">Zásyp jam, rýh, šachet se zhutněním </t>
  </si>
  <si>
    <t>zásyp zeminou z výkopů:</t>
  </si>
  <si>
    <t>zásyp zeminou z výkopů hutněnou po vrstvách 300mm, Edef,02=30MPa:</t>
  </si>
  <si>
    <t>předpoklad - 70% objemu strojní zásyp, 30% objemu ruční zásyp:</t>
  </si>
  <si>
    <t>174101102R00</t>
  </si>
  <si>
    <t xml:space="preserve">Zásyp ruční se zhutněním </t>
  </si>
  <si>
    <t>předpoklad - 100% objemu ruční zásyp:</t>
  </si>
  <si>
    <t>175101101RT2</t>
  </si>
  <si>
    <t>Obsyp potrubí bez prohození sypaniny s dodáním písku frakce 0 - 4 mm</t>
  </si>
  <si>
    <t>pískový obsyp frakce 0-4mm, tl. cca 350mm:</t>
  </si>
  <si>
    <t>199000002R00</t>
  </si>
  <si>
    <t xml:space="preserve">Poplatek za skládku horniny 1- 4 </t>
  </si>
  <si>
    <t>10364200</t>
  </si>
  <si>
    <t>Ornice pro pozemkové úpravy</t>
  </si>
  <si>
    <t>t</t>
  </si>
  <si>
    <t>18</t>
  </si>
  <si>
    <t>Povrchové úpravy terénu</t>
  </si>
  <si>
    <t>18 Povrchové úpravy terénu</t>
  </si>
  <si>
    <t>180402112R00</t>
  </si>
  <si>
    <t xml:space="preserve">Založení trávníku parkového výsevem svah do 1:2 </t>
  </si>
  <si>
    <t>182001122R00</t>
  </si>
  <si>
    <t xml:space="preserve">Plošná úprava terénu, nerovnosti do 15 cm svah 1:2 </t>
  </si>
  <si>
    <t>182301122R00</t>
  </si>
  <si>
    <t xml:space="preserve">Rozprostření ornice, svah, tl. 10-15 cm, do 500 m2 </t>
  </si>
  <si>
    <t>184807111R00</t>
  </si>
  <si>
    <t xml:space="preserve">Ochrana stromu bedněním - zřízení </t>
  </si>
  <si>
    <t>stávající stromy:0,50*4*2,0*5</t>
  </si>
  <si>
    <t>184807112R00</t>
  </si>
  <si>
    <t xml:space="preserve">Ochrana stromu bedněním - odstranění </t>
  </si>
  <si>
    <t>185804312R00</t>
  </si>
  <si>
    <t xml:space="preserve">Zalití rostlin vodou plochy nad 20 m2 </t>
  </si>
  <si>
    <t>spotřeba 3l/m2/den, předpoklad 5x zalití:</t>
  </si>
  <si>
    <t>00572400</t>
  </si>
  <si>
    <t>Směs travní parková běžná zátěž</t>
  </si>
  <si>
    <t>kg</t>
  </si>
  <si>
    <t>spotřeba 0,035kg/m2:</t>
  </si>
  <si>
    <t>27</t>
  </si>
  <si>
    <t>Základy</t>
  </si>
  <si>
    <t>27 Základy</t>
  </si>
  <si>
    <t>212312111R00</t>
  </si>
  <si>
    <t xml:space="preserve">Lože trativodu z betonu prostého </t>
  </si>
  <si>
    <t>m</t>
  </si>
  <si>
    <t>212971121R00</t>
  </si>
  <si>
    <t xml:space="preserve">Opláštění trativ. z geot.,sklon nad 1:2,5 do 2,5 m </t>
  </si>
  <si>
    <t>279361821R00</t>
  </si>
  <si>
    <t xml:space="preserve">Výztuž základových zdí z betonářské oceli 10 505 </t>
  </si>
  <si>
    <t>PC 27-01</t>
  </si>
  <si>
    <t>položka obsahuje provedení dilatací po cca 20bm v šířce 10mm:</t>
  </si>
  <si>
    <t>pomocí extrudovaného polystyrenu s uzavřením dilatační spáry:</t>
  </si>
  <si>
    <t>trvale přužným tmelem. :</t>
  </si>
  <si>
    <t>PC 27-02</t>
  </si>
  <si>
    <t xml:space="preserve">D+M dilatační nerezové smykové trny </t>
  </si>
  <si>
    <t>provázání dilatací nerezovými dilatačními trny SLD 40:</t>
  </si>
  <si>
    <t>jak v základové desce, tak ve stěnách:</t>
  </si>
  <si>
    <t>dodávka, osazení do bednění, kompletní provedení:</t>
  </si>
  <si>
    <t>PC 27-03</t>
  </si>
  <si>
    <t>69366055</t>
  </si>
  <si>
    <t>Netkaná geotextile 300 g/m2 šíře do 8,8m</t>
  </si>
  <si>
    <t>51</t>
  </si>
  <si>
    <t>Komunikace s asfaltovým povrchem</t>
  </si>
  <si>
    <t>51 Komunikace s asfaltovým povrchem</t>
  </si>
  <si>
    <t>565181111RT4</t>
  </si>
  <si>
    <t>Podklad z obal kamen. ACP 225, š. do 3 m, tl.15 cm plochy do 100 m2</t>
  </si>
  <si>
    <t>567153115RT1</t>
  </si>
  <si>
    <t>Podklad z kameniva zpev.cementem KZC 2 tl.30 cm plochy do 100 m2</t>
  </si>
  <si>
    <t>576111315RT1</t>
  </si>
  <si>
    <t>Koberec asfalt. SMA 115 do 3 m, 6 cm plochy do 100 m2</t>
  </si>
  <si>
    <t>577115117RT4</t>
  </si>
  <si>
    <t>Beton asf.ACL 225,modif.ložný š. do 3 m, tl. 8 cm plochy do 100 m2</t>
  </si>
  <si>
    <t>919731122R00</t>
  </si>
  <si>
    <t xml:space="preserve">Zarovnání styčné plochy živičné tl. do 10 cm </t>
  </si>
  <si>
    <t>59</t>
  </si>
  <si>
    <t>Dlažby a předlažby komunikací</t>
  </si>
  <si>
    <t>59 Dlažby a předlažby komunikací</t>
  </si>
  <si>
    <t>564211111R00</t>
  </si>
  <si>
    <t>564731111R00</t>
  </si>
  <si>
    <t>hutněno na Edef,02=30MPa:</t>
  </si>
  <si>
    <t>564851111R00</t>
  </si>
  <si>
    <t>hutněno na Edef,02=45MPa:</t>
  </si>
  <si>
    <t>596215021R00</t>
  </si>
  <si>
    <t xml:space="preserve">Kladení zámkové dlažby tl. 6 cm do drtě tl. 4 cm </t>
  </si>
  <si>
    <t>596215024R00</t>
  </si>
  <si>
    <t xml:space="preserve">Příplatek za kladení dlažby tl.6 cm, drť, do 50 m2 </t>
  </si>
  <si>
    <t>596291111R00</t>
  </si>
  <si>
    <t xml:space="preserve">Řezání zámkové dlažby tl. 60 mm </t>
  </si>
  <si>
    <t>917862111R00</t>
  </si>
  <si>
    <t>935112211R00</t>
  </si>
  <si>
    <t xml:space="preserve">Osazení přík.žlabu do betonu z tvárnic š. do 80cm </t>
  </si>
  <si>
    <t>59217336</t>
  </si>
  <si>
    <t>ztratné ve výši 1%:</t>
  </si>
  <si>
    <t>Začátek provozního součtu</t>
  </si>
  <si>
    <t>Konec provozního součtu</t>
  </si>
  <si>
    <t>63</t>
  </si>
  <si>
    <t>nový chodník ze zámkové dlažby, obrubník - montáž:36/1,0*1,01</t>
  </si>
  <si>
    <t>592275200</t>
  </si>
  <si>
    <t>Žlab betonový 330/590mm tl. 80 mm</t>
  </si>
  <si>
    <t>ztratné ve výši 1%.:</t>
  </si>
  <si>
    <t>59245020</t>
  </si>
  <si>
    <t>Podlahy a podlahové konstrukce</t>
  </si>
  <si>
    <t>63 Podlahy a podlahové konstrukce</t>
  </si>
  <si>
    <t>631313511R00</t>
  </si>
  <si>
    <t>Mazanina betonová tl. 8 - 12 cm C 12/15 podkladní beton</t>
  </si>
  <si>
    <t>8</t>
  </si>
  <si>
    <t>Trubní vedení</t>
  </si>
  <si>
    <t>8 Trubní vedení</t>
  </si>
  <si>
    <t>871 35-3120.R00</t>
  </si>
  <si>
    <t>Montáž potrubí z trub z plastů těsněných gumovým kroužkem, DN 150, 200mm</t>
  </si>
  <si>
    <t>892 22-1111.R00</t>
  </si>
  <si>
    <t xml:space="preserve">Zkouška těsnosti kanalizačního potrubí </t>
  </si>
  <si>
    <t>PC 8-01</t>
  </si>
  <si>
    <t>PC 8-02</t>
  </si>
  <si>
    <t xml:space="preserve">Nové napojení do stávající šachty </t>
  </si>
  <si>
    <t>v.č. C.2:1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</si>
  <si>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</si>
  <si>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</si>
  <si>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</si>
  <si>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</si>
  <si>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ploch před předáním do užívání </t>
  </si>
  <si>
    <t>96</t>
  </si>
  <si>
    <t>Bourání konstrukcí</t>
  </si>
  <si>
    <t>96 Bourání konstrukcí</t>
  </si>
  <si>
    <t>v.č. C.1:</t>
  </si>
  <si>
    <t>113107131R00</t>
  </si>
  <si>
    <t xml:space="preserve">Odstranění podkladu pl.200 m2, bet.prostý tl.15 cm </t>
  </si>
  <si>
    <t>113151155R00</t>
  </si>
  <si>
    <t xml:space="preserve">Bourání živičného krytu pl.do 500 m2, tl.20cm </t>
  </si>
  <si>
    <t>919735114R00</t>
  </si>
  <si>
    <t xml:space="preserve">Řezání stávajícího živičného krytu tl. 15 - 20 cm </t>
  </si>
  <si>
    <t>976036112R00</t>
  </si>
  <si>
    <t xml:space="preserve">Vybourání příkopových žlabů 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</si>
  <si>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</si>
  <si>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</si>
  <si>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</si>
  <si>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</si>
  <si>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</si>
  <si>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</si>
  <si>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</si>
  <si>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</si>
  <si>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</si>
  <si>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</si>
  <si>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</si>
  <si>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</si>
  <si>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</si>
  <si>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</si>
  <si>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</si>
  <si>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</si>
  <si>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</si>
  <si>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</si>
  <si>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</si>
  <si>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</si>
  <si>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</si>
  <si>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</si>
  <si>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0002.00</t>
  </si>
  <si>
    <t>SO 02</t>
  </si>
  <si>
    <t>Přípravné a přidružené práce</t>
  </si>
  <si>
    <t>0 Přípravné a přidružené práce</t>
  </si>
  <si>
    <t>PC 0-01</t>
  </si>
  <si>
    <t>Zakrytí a zabezpečení stávající konstrukce kryté zastávky MHD</t>
  </si>
  <si>
    <t>ochrana stávající konstrukce kryté zastávky geotextilií a PE fólií:</t>
  </si>
  <si>
    <t>zřízení, demontáž po dokončení prací, likvidace materiálu:</t>
  </si>
  <si>
    <t>kus:1</t>
  </si>
  <si>
    <t>předpoklad 1/5 celkové plochy:100*15/5</t>
  </si>
  <si>
    <t>v.č. C.2, D.02.07:</t>
  </si>
  <si>
    <t>odkop pro SCH4:1,20*(3,4+0,4+2,44+0,4+3,06+0,4+2,44+0,4+3,06+1,45)*0,30*0,90</t>
  </si>
  <si>
    <t>v.č. C.2, D.02.03:</t>
  </si>
  <si>
    <t>výkop pro ST5:2,2*1,0/2*104,40*0,70</t>
  </si>
  <si>
    <t>výkop pro vsakovací jámu:3,0*3,0*3,0*0,90</t>
  </si>
  <si>
    <t>v.č. C.2, D.02.09:</t>
  </si>
  <si>
    <t>nová kanalizace PP KG DN 150 - v travnatém pásu:(1,2+2,3)/2*(1,179+4,5)/2*45*0,70</t>
  </si>
  <si>
    <t>odkop pro SCH4:1,20*(3,4+0,4+2,44+0,4+3,06+0,4+2,44+0,4+3,06+1,45)*0,30*0,10</t>
  </si>
  <si>
    <t>výkop pro vsakovací jámu:3,0*3,0*3,0*0,10</t>
  </si>
  <si>
    <t>výkop pro ST5:2,2*1,0/2*104,40*0,30</t>
  </si>
  <si>
    <t>nová kanalizace PP KG DN 150 - v travnatém pásu:(1,2+2,3)/2*(1,179+4,5)/2*45*0,30</t>
  </si>
  <si>
    <t>výkop pro základové pasy SCH4:0,40*0,90*1,20*7</t>
  </si>
  <si>
    <t>v.č. C2, D.02.06:</t>
  </si>
  <si>
    <t>výkop pro nový žlab:0,80*120,0*0,10</t>
  </si>
  <si>
    <t>v.č. C.2, D.02.05:</t>
  </si>
  <si>
    <t>výkop pro uliční vpust:3,0*3,0*3,0*2</t>
  </si>
  <si>
    <t>nová kanalizace PP KG DN 150 - v travnatém pásu:(1,179+4,5)/2*45*2</t>
  </si>
  <si>
    <t>151101201R00</t>
  </si>
  <si>
    <t xml:space="preserve">Pažení stěn výkopu - příložné - hloubky do 4 m </t>
  </si>
  <si>
    <t>výkop pro vsakovací jámu:(3,0+3,0)*2*3,0</t>
  </si>
  <si>
    <t>151101211R00</t>
  </si>
  <si>
    <t xml:space="preserve">Odstranění pažení stěn - příložné - hl. do 4 m </t>
  </si>
  <si>
    <t>151101301R00</t>
  </si>
  <si>
    <t xml:space="preserve">Rozepření stěn pažení - příložné -  hl. do 4 m </t>
  </si>
  <si>
    <t>výkop pro vsakovací jámu:3,0*3,0*3,0</t>
  </si>
  <si>
    <t>151101311R00</t>
  </si>
  <si>
    <t xml:space="preserve">Odstranění rozepření stěn - příložné - hl. do 4 m </t>
  </si>
  <si>
    <t>výkop pro uliční vpust:(3,0+3,0)*2*3,0*2</t>
  </si>
  <si>
    <t>nové zatravnění, dovoz humózní hlíny:100*15*0,15</t>
  </si>
  <si>
    <t>odvoz přebytečného výkopku na skládku:144,3488</t>
  </si>
  <si>
    <t>nové zatravnění, dovoz humózní hlíny, předkpoklad 20km:100*15*0,15*10</t>
  </si>
  <si>
    <t>odvoz přebytečného výkopku na skládku, předpoklad 15km:144,3488*5</t>
  </si>
  <si>
    <t>v.č. C2:</t>
  </si>
  <si>
    <t>nové zatravnění, naložení humózní hlíny:100*15*0,15</t>
  </si>
  <si>
    <t>167101201R00</t>
  </si>
  <si>
    <t xml:space="preserve">Nakládání výkopku z hor.1 - 4 - ručně </t>
  </si>
  <si>
    <t>vrty pro kotvy s výpažnicí:</t>
  </si>
  <si>
    <t>v.č. D.05 - ST4:0,0154*15*2</t>
  </si>
  <si>
    <t>vrty pro svislé zápory:</t>
  </si>
  <si>
    <t>v.č. D.06 - ST5:0,0154*36*5</t>
  </si>
  <si>
    <t>uložení přebytečného výkopku na skládku:</t>
  </si>
  <si>
    <t>zemina z vývrtů:</t>
  </si>
  <si>
    <t>v.č. D.05 - ST4, v.č. D.06 - ST5:4,9434</t>
  </si>
  <si>
    <t>odkopávky:5,6538</t>
  </si>
  <si>
    <t>hloubení jam:104,688</t>
  </si>
  <si>
    <t>výkop rýh:156,5274</t>
  </si>
  <si>
    <t>ruční výkopy:171,4874</t>
  </si>
  <si>
    <t>zásypy strojní:-192,1629</t>
  </si>
  <si>
    <t>zásypy ruční:-106,7883</t>
  </si>
  <si>
    <t>zásyp u ST5:(2,2*1,0/2*104,40-30,109)*0,70</t>
  </si>
  <si>
    <t>nová kanalizace PP KG DN 150 - v travnatém pásu:(1,2+2,3)/2*(0,91+3,91)/2*45*0,70</t>
  </si>
  <si>
    <t>zásyp u ST5:2,2*1,0/2*104,40*0,30</t>
  </si>
  <si>
    <t>nová kanalizace PP KG DN 150 - v travnatém pásu:(1,2+2,3)/2*(0,91+3,91)/2*45*0,30</t>
  </si>
  <si>
    <t>obsypy a dosypy okolo konstrukcí:10,0</t>
  </si>
  <si>
    <t>zásyp horního líce vsakovací jámy:3,0*3,0*0,60</t>
  </si>
  <si>
    <t>nová kanalizace PP KG DN 150 - v travnatém pásu:1,2*0,35*45</t>
  </si>
  <si>
    <t>175101201RT2</t>
  </si>
  <si>
    <t>Obsyp objektu bez prohození sypaniny s dodáním kameniva HDK 0-64mm</t>
  </si>
  <si>
    <t>obsyp uliční vpusti z HDK 0-64mm, hutněno po vrstvách 300mm:</t>
  </si>
  <si>
    <t>po zhutnění Edef,02=80MPa:</t>
  </si>
  <si>
    <t>odpočet vpusti:-3,14*0,37*0,37*2,80*2</t>
  </si>
  <si>
    <t>975022240R00</t>
  </si>
  <si>
    <t>Zajištění chodníku při výkopových pracech pro ST5 (těžká výdřeva případně altern. způsob)</t>
  </si>
  <si>
    <t>ST5:104,40</t>
  </si>
  <si>
    <t>nové zatravnění, dodávka humózní hlíny:100*15*0,15</t>
  </si>
  <si>
    <t>nové zatravnění:100*15</t>
  </si>
  <si>
    <t>nové zatravnění:100*15*0,003*5</t>
  </si>
  <si>
    <t>nové zatravnění:100*15*0,035</t>
  </si>
  <si>
    <t>211531111RK1</t>
  </si>
  <si>
    <t xml:space="preserve">Výplň odvodňovacích žeber kam. hrubě drcen. 63 mm </t>
  </si>
  <si>
    <t>výplň vsakovací jámy:3,0*3,0*(3,0-0,60)</t>
  </si>
  <si>
    <t>nový žlab, lože pro uložení nového žlabu:0,70*0,15*120</t>
  </si>
  <si>
    <t>opláštění vsakovací jámy:</t>
  </si>
  <si>
    <t>netkaná geotextilie 300g/m2 - montáž:3,0*3,0*6</t>
  </si>
  <si>
    <t>279321411R00</t>
  </si>
  <si>
    <t xml:space="preserve">Železobeton základových zdí C 25/30 XC4 XD2 XF2 </t>
  </si>
  <si>
    <t>ST5:0,35*0,80*104,40*1,10</t>
  </si>
  <si>
    <t>279351105R00</t>
  </si>
  <si>
    <t xml:space="preserve">Bednění stěn základových zdí, oboustranné-zřízení </t>
  </si>
  <si>
    <t>ST5:0,90*104,40*2</t>
  </si>
  <si>
    <t>279351106R00</t>
  </si>
  <si>
    <t xml:space="preserve">Bednění stěn základových zdí, oboustranné-odstran. </t>
  </si>
  <si>
    <t>v.č. D.02.03, tabulka výztuže:</t>
  </si>
  <si>
    <t>ST5:1843,50/1000</t>
  </si>
  <si>
    <t>279361921R00</t>
  </si>
  <si>
    <t xml:space="preserve">Výztuž základových zdí ze svařovaných sítí </t>
  </si>
  <si>
    <t>v.č D.02.03, tabulka výztužných sítí:</t>
  </si>
  <si>
    <t>ST5:1198,80/1000</t>
  </si>
  <si>
    <t xml:space="preserve">Dilatační spáry ve stěně ST5 a schodišti SCH4 </t>
  </si>
  <si>
    <t>v.č. C.2, D.02.03, D.02.07 TZ str. 5:</t>
  </si>
  <si>
    <t>ST5:1,0*5</t>
  </si>
  <si>
    <t>v.č. C.2, D.02, D.03, TZ str. 5:</t>
  </si>
  <si>
    <t>ST5:40</t>
  </si>
  <si>
    <t xml:space="preserve">Příplatek za vytvoření prostupu pro kanal. v ST5 </t>
  </si>
  <si>
    <t>PC 27-04</t>
  </si>
  <si>
    <t xml:space="preserve">Lůžka kotev </t>
  </si>
  <si>
    <t>v.č. D.02.03:</t>
  </si>
  <si>
    <t>vytvoření lůžek kotev, jejich dobetonování stříkaným betonem:</t>
  </si>
  <si>
    <t>vč. výztužné sítě s přesahem na převázání:</t>
  </si>
  <si>
    <t>ST5:33</t>
  </si>
  <si>
    <t>netkaná geotextilie 300g/m2 - dodávka:3,0*3,0*6*1,20</t>
  </si>
  <si>
    <t>28</t>
  </si>
  <si>
    <t>Zpevňování hornin a konstrukcí</t>
  </si>
  <si>
    <t>28 Zpevňování hornin a konstrukcí</t>
  </si>
  <si>
    <t>216904112R00</t>
  </si>
  <si>
    <t>v.č. C.2, D.02.02, D.02.04 - ST4:(((0,7+2,3)/2)+0,30)*30,50</t>
  </si>
  <si>
    <t>216904212R00</t>
  </si>
  <si>
    <t>Očištění ploch stlačeným vzduchem vč. zástěny proti odsřikování částic na komunikaci</t>
  </si>
  <si>
    <t>216904391R00</t>
  </si>
  <si>
    <t>Příplatek za ruční dočištění odhalených výztužných prutů ve stávající stěně ocelových kartáči</t>
  </si>
  <si>
    <t>v.č. D.02.02, D.02.04 - ST4:3,50</t>
  </si>
  <si>
    <t>229942111R00</t>
  </si>
  <si>
    <t>Táhla zemních kotev CKT 25mm ST 500S se spojníky a příslušenstvím</t>
  </si>
  <si>
    <t>v.č. D.02.02, D.02.04 - ST4:75</t>
  </si>
  <si>
    <t>229942111R01</t>
  </si>
  <si>
    <t>Táhla zemních kotev CKT 22mm ST 500S se spojníky a příslušenstvím</t>
  </si>
  <si>
    <t>v.č. D.02.03 - ST5:132</t>
  </si>
  <si>
    <t>229942111R02</t>
  </si>
  <si>
    <t>každá trubka dělaná maximálně na dvě části:</t>
  </si>
  <si>
    <t>ve spodní části trubek dvě injektážní úrovně:</t>
  </si>
  <si>
    <t>(není povoleno užívat lepících pásek ani jednorázových špuntů nebo ventilků:</t>
  </si>
  <si>
    <t>na jištění otvorů pro injektáže, ani injekčních trubiček upevněných:</t>
  </si>
  <si>
    <t>na výztužnou trubku svislé zápory):</t>
  </si>
  <si>
    <t>v.č. D.02.03 - ST5:180</t>
  </si>
  <si>
    <t>262302172R00</t>
  </si>
  <si>
    <t xml:space="preserve">Vrty průměru 140mm spirálou pro kotvy s výpažnicí </t>
  </si>
  <si>
    <t>v.č. D.02.02, D.02.04 - ST4:15*2</t>
  </si>
  <si>
    <t>v.č. D.02.03 - ST5:33*2</t>
  </si>
  <si>
    <t>262303372R00</t>
  </si>
  <si>
    <t xml:space="preserve">Vrty průměru 140mm spirálou pro zemní kotvy </t>
  </si>
  <si>
    <t>v.č. D.02.02, D.02.04 - ST4:15*3</t>
  </si>
  <si>
    <t>262303372R01</t>
  </si>
  <si>
    <t xml:space="preserve">Vrty průměru 140mm spirálou pro svislé zápory </t>
  </si>
  <si>
    <t>v.č. D.02.03 - ST5:36*5</t>
  </si>
  <si>
    <t>281604111R00</t>
  </si>
  <si>
    <t xml:space="preserve">Injektáž zálivky tlakem do 0.60 Mpa </t>
  </si>
  <si>
    <t>h</t>
  </si>
  <si>
    <t>v.č. D.02.02, D.02.04 - ST4:(15*3)*10/60</t>
  </si>
  <si>
    <t>v.č. D.02.03 - ST5:(33*4+36*5)*10/60</t>
  </si>
  <si>
    <t>281611111R00</t>
  </si>
  <si>
    <t>Zálivková směs aktivovaným cementem pro zem. kotvy a svislé zápory</t>
  </si>
  <si>
    <t>v.č. D.05 - ST4v.č. D.02.02, D.02.04 - ST4:(0,0154*75)*2,0</t>
  </si>
  <si>
    <t>v.č. D.02.03 - ST5:(0,0154*312)*2,0</t>
  </si>
  <si>
    <t>281611111R01</t>
  </si>
  <si>
    <t>Injektážní směs aktivovaným cementem manžetová část kotev a kořen svislých zápor</t>
  </si>
  <si>
    <t>v.č. D.02.02, D.02.04 - ST4:15*2*0,12</t>
  </si>
  <si>
    <t>v.č. D.02.03 - ST5:(33*2+36)*0,12</t>
  </si>
  <si>
    <t>281811211R00</t>
  </si>
  <si>
    <t xml:space="preserve">Injektážní trubka hladká 1" </t>
  </si>
  <si>
    <t>v.č. D.02.02, D.02.04 - ST4:15+15*3</t>
  </si>
  <si>
    <t>v.č. D.02.03 - ST5:33+33*2</t>
  </si>
  <si>
    <t>281811211R01</t>
  </si>
  <si>
    <t xml:space="preserve">Injektážní trubka manžetová 1" </t>
  </si>
  <si>
    <t>282602111R00</t>
  </si>
  <si>
    <t xml:space="preserve">Injektáž manžetové části kotev tlakem do 4.50 Mpa </t>
  </si>
  <si>
    <t>v.č. D.02.02, D.02.04 - ST4:15*2*5/60*2</t>
  </si>
  <si>
    <t>v.č. D.02.03 - ST5:(33*2+36)*5/60*2</t>
  </si>
  <si>
    <t>285376111R00</t>
  </si>
  <si>
    <t xml:space="preserve">Napínání CKT tyčí do 0.20 MN </t>
  </si>
  <si>
    <t>v.č. D.02.02, D.02.04 - ST4:15</t>
  </si>
  <si>
    <t>v.č. D.02.03 - ST5:33</t>
  </si>
  <si>
    <t>285947211R00</t>
  </si>
  <si>
    <t>výroba, montáž, podkladní vrstva, antikorozní nátěry, hrnce:</t>
  </si>
  <si>
    <t>289362314R00</t>
  </si>
  <si>
    <t xml:space="preserve">Armatura KARI </t>
  </si>
  <si>
    <t>v.č. D.02.02, D.02.04 - ST4:372,96</t>
  </si>
  <si>
    <t>289363212R00</t>
  </si>
  <si>
    <t xml:space="preserve">Výztuž vázaná v převázce a hlavách kotev </t>
  </si>
  <si>
    <t>v.č. D.02.02, D.02.04 - ST4:142,20</t>
  </si>
  <si>
    <t>289363212R01</t>
  </si>
  <si>
    <t xml:space="preserve">Trny v žb převázce pod kotvami </t>
  </si>
  <si>
    <t>kotvení trnů do odvrtů pomocí chemického kotvení:</t>
  </si>
  <si>
    <t>vyčištění vrtů vzduchem:</t>
  </si>
  <si>
    <t>v.č. D.02.02, D.02.04 - ST4:244</t>
  </si>
  <si>
    <t>289471111R00</t>
  </si>
  <si>
    <t xml:space="preserve">Kotevní oblasti ze železobetonu </t>
  </si>
  <si>
    <t>289471111R01</t>
  </si>
  <si>
    <t xml:space="preserve">Stržení lícní plochy betonové převázky cidlinou </t>
  </si>
  <si>
    <t>v.č. D.02.02, D.02.04 - ST4:42,8</t>
  </si>
  <si>
    <t>289471311R00</t>
  </si>
  <si>
    <t>Zapravení kotevních oblastí antikorozním nátěrem ochrana konců kotevních táhel krytem s gumoasfalt.</t>
  </si>
  <si>
    <t>311351101R00</t>
  </si>
  <si>
    <t>Bednění jednostranné + podbednění + bednění hlav kotev, zřízení+odstranění</t>
  </si>
  <si>
    <t>pro převázku pod kotvami a hlavy kotev:</t>
  </si>
  <si>
    <t>v.č. D.02.02, D.02.04 - ST4:35,50</t>
  </si>
  <si>
    <t>622611103U00</t>
  </si>
  <si>
    <t>Ošetření lícových ploch betonové převázky a hlav kotev hydrofobizací</t>
  </si>
  <si>
    <t>v.č. D.02.02, D.02.04 - ST4:42,80</t>
  </si>
  <si>
    <t>v.č. D.02.03 - ST5:161,40</t>
  </si>
  <si>
    <t>628115131U00</t>
  </si>
  <si>
    <t>Reprofilace stávajících segmentů stěny sanačními vysokopevnostními maltami</t>
  </si>
  <si>
    <t>3 vrstvy tl. do 90 mm, hrubá sanace, reprofilace tvaru:</t>
  </si>
  <si>
    <t>tl. a rozsah dle poškození, pevnost malty min. 25 :</t>
  </si>
  <si>
    <t>v.č. D.02.02, D.02.04 - ST4:1,20</t>
  </si>
  <si>
    <t>631311225U00</t>
  </si>
  <si>
    <t>Stříkaný beton C25/30 XC2 na převázku pod hlavy kotev</t>
  </si>
  <si>
    <t>v.č. D.02.02, D.02.04 - ST4:3,01</t>
  </si>
  <si>
    <t>631311225U01</t>
  </si>
  <si>
    <t>Uložení betonu C25/30 XC2 na převázku a hlavy kotev + bednění - stříkaný beton</t>
  </si>
  <si>
    <t>965045111U00</t>
  </si>
  <si>
    <t xml:space="preserve">Odstranění degradovaného betonu tl do 5 cm ručně </t>
  </si>
  <si>
    <t>v.č. D.02.02, D.02.04 - ST4:1,15</t>
  </si>
  <si>
    <t>285 37-R</t>
  </si>
  <si>
    <t xml:space="preserve">Kotvy, objímky, čelisti, podložky, matice,spojníky </t>
  </si>
  <si>
    <t>uliční vpust:3,0*3,0*2</t>
  </si>
  <si>
    <t>uliční vpust:(3,0+3,0)*2*2</t>
  </si>
  <si>
    <t>nový žlab - montáž:120,0</t>
  </si>
  <si>
    <t>nový žlab - dodávka:120,0/0,33*1,01</t>
  </si>
  <si>
    <t>368</t>
  </si>
  <si>
    <t>614471553R00</t>
  </si>
  <si>
    <t xml:space="preserve">Vyplnění spár cementovou maltou </t>
  </si>
  <si>
    <t>spára mezi novým žlabem a stěnou garáže - vyplnění MC:120,0</t>
  </si>
  <si>
    <t>ST5:5,40</t>
  </si>
  <si>
    <t>953171003R00</t>
  </si>
  <si>
    <t xml:space="preserve">Osazování poklopů litinových, ocelových do 150 kg </t>
  </si>
  <si>
    <t>uliční vpust:2</t>
  </si>
  <si>
    <t>nová kanalizace PP KG DN 150 - v travnatém pásu:45</t>
  </si>
  <si>
    <t>894 41-1220.R00</t>
  </si>
  <si>
    <t>Zřízení šachet kanalizačních z betonových dílců potrubí DN 200</t>
  </si>
  <si>
    <t xml:space="preserve">Nové napojení do uliční vpusti </t>
  </si>
  <si>
    <t>v.č. C.2:2</t>
  </si>
  <si>
    <t>28614210</t>
  </si>
  <si>
    <t>Trubka kanalizační PP KG DN 150 x 1000 mm</t>
  </si>
  <si>
    <t>nová kanalizace PP KG DN 150 - v travnatém pásu:45*1,01</t>
  </si>
  <si>
    <t>46</t>
  </si>
  <si>
    <t>55243090</t>
  </si>
  <si>
    <t>Mříž vtoková s rámem C250 500x500 mm</t>
  </si>
  <si>
    <t>55340397</t>
  </si>
  <si>
    <t>Koš kalový vysoký A4</t>
  </si>
  <si>
    <t>59223819.A</t>
  </si>
  <si>
    <t>Vpusť uliční betonová TBV-Q 390/60</t>
  </si>
  <si>
    <t>59223820</t>
  </si>
  <si>
    <t>Vpusť uliční betonová TBV-Q 500/290</t>
  </si>
  <si>
    <t>59223821</t>
  </si>
  <si>
    <t>Prstenec vyrovnávací TBV-Q 660/180</t>
  </si>
  <si>
    <t>59223823</t>
  </si>
  <si>
    <t>Dno vpusti bet. TBV-Q 500/626 D</t>
  </si>
  <si>
    <t>59223824</t>
  </si>
  <si>
    <t>Vpusť uliční betonová TBV-Q 500/590/200 V</t>
  </si>
  <si>
    <t>59223826</t>
  </si>
  <si>
    <t>Vpusť uliční betonová TBV-Q 500/590</t>
  </si>
  <si>
    <t>592243731</t>
  </si>
  <si>
    <t>Těsnění elastom pro šach díly EMT - DN 800</t>
  </si>
  <si>
    <t>94</t>
  </si>
  <si>
    <t>Lešení a stavební výtahy</t>
  </si>
  <si>
    <t>94 Lešení a stavební výtahy</t>
  </si>
  <si>
    <t>941941052R00</t>
  </si>
  <si>
    <t xml:space="preserve">Montáž lešení těžkého pro usazení vrtné soupravy </t>
  </si>
  <si>
    <t>pro vrtání kotev s podlahami,š.1,5 m, H 2,0 m :</t>
  </si>
  <si>
    <t>v.č. D.02.02, D.02.04 - ST4:31*2</t>
  </si>
  <si>
    <t>941941052R01</t>
  </si>
  <si>
    <t>Montáž lešení těžkého pro usazení vrtné soupravy ve svahu</t>
  </si>
  <si>
    <t>v.č. D.02.03 - ST5:105*2</t>
  </si>
  <si>
    <t>941941392R00</t>
  </si>
  <si>
    <t xml:space="preserve">Příplatek za každý měsíc použití lešení k pol.1052 </t>
  </si>
  <si>
    <t>předpokládaná délka pronájmu 1 měsíc:</t>
  </si>
  <si>
    <t>předpokládaná délka pronájmu 3 měsíce:</t>
  </si>
  <si>
    <t>v.č. D.02.03 - ST5:210*3</t>
  </si>
  <si>
    <t>941941852R00</t>
  </si>
  <si>
    <t xml:space="preserve">Demontáž lešení těžkého s podlahami,š.1,5 m,H 2 m </t>
  </si>
  <si>
    <t>941941852R01</t>
  </si>
  <si>
    <t>Demontáž lešení těžkého s podlahami,š.1,5 m,H 2 m ve svahu</t>
  </si>
  <si>
    <t>průběžný a předkolaudační úklid prostor dotčených stavbou:</t>
  </si>
  <si>
    <t>v.č. D.02.02, D.02.04 - ST4:245</t>
  </si>
  <si>
    <t>v.č. D.02. 03 - ST5:560</t>
  </si>
  <si>
    <t>stávající betonový žlab:0,80*120,0</t>
  </si>
  <si>
    <t>stávající betonový žlab:120,0</t>
  </si>
  <si>
    <t>v.č. C.2, D.02.08:</t>
  </si>
  <si>
    <t xml:space="preserve">Při předání staveniště budou objednatelem zhotoviteli předány veškeré inženýrské sítě nalézajííc se v prostoru staveniště a o tomto bude učiněn zápis ve stavebním deníku. Sítě v prostoru staveniště budou nesmazatelně a viditelně vyznačeny.
Před zahájením stavebních prací je nutné vytyčit veškeré stávající sítě v prostoru staveniště polohově i hloubkově a učinit zápis o jejich předání do stavebního deníku.
V průběhu bouracích prací musí být učiněna opatření ke snížení prašnosti a ochrany ovzduší (např. průběžné kropení, zakrývání, očista automobilů opouštějících staveniště, kontrola příjezdových komunikací a jejich případná očista...).
Při převážení sypkého materiálu je třeba zamezit úniku materiálu za jízdy.
Veškeré bourací práce je nutno provádět v souladu s bezpečnostními předpisy a předpisy o ochraně zdraví pracujících.
</t>
  </si>
  <si>
    <t>0002.00 SO 02</t>
  </si>
  <si>
    <t>Náměstí 1</t>
  </si>
  <si>
    <t>Mikulov</t>
  </si>
  <si>
    <t>69201</t>
  </si>
  <si>
    <t>00283347</t>
  </si>
  <si>
    <t>CZ00283347</t>
  </si>
  <si>
    <t>odkop pro nový chodník</t>
  </si>
  <si>
    <t>nová kanalizace PP KG DN 150 - v travnatém pásu:40*2.5</t>
  </si>
  <si>
    <t>nová kanalizace PP KG DN 150 - v travnatém pásu:40*2,5</t>
  </si>
  <si>
    <t>v.č. D.09 - 0,0154*151,5</t>
  </si>
  <si>
    <t>v.č. D.09:0,0154*122,5</t>
  </si>
  <si>
    <t>v.č. D.09</t>
  </si>
  <si>
    <t>výkop rýh:100,00</t>
  </si>
  <si>
    <t>Očištění ploch tlakovou vodou vč. zástěny proti odstřikování vody na komunikaci</t>
  </si>
  <si>
    <t>v.č. D.02.02, D.02.04 - ST4:52,5</t>
  </si>
  <si>
    <t xml:space="preserve">Trubky svislých zápor 76/10mm s tuhými spojníky </t>
  </si>
  <si>
    <t>v.č. D.02.03 - ST5:122,5</t>
  </si>
  <si>
    <t>v.č. D.02.03 - ST5:99</t>
  </si>
  <si>
    <t>v.č. D.02.02, D.02.04 - ST4:52,5*10/60</t>
  </si>
  <si>
    <t>v.č. D.05 - ST4v.č. D.02.02, D.02.04 - ST4:(0,0154*52,5)*2,0</t>
  </si>
  <si>
    <t>v.č. D.02.03 - ST5:(0,0154*99)*2,0</t>
  </si>
  <si>
    <t>v.č. D.02.02, D.02.04 - ST4:5</t>
  </si>
  <si>
    <t>v.č. D.02.03 - ST5:17</t>
  </si>
  <si>
    <t xml:space="preserve">Kotevní desky 250/250/20mm </t>
  </si>
  <si>
    <t>nový chodník ze zámkové dlažby, zámková dlažba - montáž:7,5</t>
  </si>
  <si>
    <t>nový chodník ze zámkové dlažby, ložní vrstva 4-8mm, tl. 50mm:7,5</t>
  </si>
  <si>
    <t>nový chodník ze zámkové dlažby, základová vrstva z HDK 0-63mm, tl. 100mm:7,5</t>
  </si>
  <si>
    <t>nový chodník ze zámkové dlažby, střední vrstva z HDK 8-16mm, tl. 150mm:7,5</t>
  </si>
  <si>
    <t>Podklad ze štěrkopísku po zhutnění tloušťky 5 cm se zhutněním</t>
  </si>
  <si>
    <t>Podklad z kameniva drceného  0-63mm, tloušťky 10cm se zhutněním</t>
  </si>
  <si>
    <t>Podklad ze kameniva drceného 8-16mm, tloušťky 15cm se zhutněním</t>
  </si>
  <si>
    <t>nový chodník ze zámkové dlažby:33+1,6*2</t>
  </si>
  <si>
    <t>v místech vstupů do objektu, zpětná montáž stávajících obrubníků:33</t>
  </si>
  <si>
    <t>Osazení stojat. obrub.bet. s opěrou,lože z C 25/30 XC3 XF3</t>
  </si>
  <si>
    <t>33,33</t>
  </si>
  <si>
    <t>nový chodník ze zámkové dlažby, zámková dlažba - dodávka:25,8*1,01</t>
  </si>
  <si>
    <t>Osazení žulové dlažby na sucho s vyklínováním a vysypáním spár jemným pískem + zahutnění vibrační deskou</t>
  </si>
  <si>
    <t>Žulová dlažba nová, kostka tl. do 120 mm</t>
  </si>
  <si>
    <t>33</t>
  </si>
  <si>
    <t>ztratné ve výši 2%.:3,2*0,02+3,2</t>
  </si>
  <si>
    <t>3,26</t>
  </si>
  <si>
    <t>Dlažba zámková 20x10x6 cm přírodní</t>
  </si>
  <si>
    <t>Obrubník stojatý 1000/100/250 mm šedý a silniční 1000/150/250 šedý</t>
  </si>
  <si>
    <t>113107144R00</t>
  </si>
  <si>
    <t>m2  :  16*0,3</t>
  </si>
  <si>
    <t>577141112R00</t>
  </si>
  <si>
    <t>Beton asfalt. ACO 11+,nebo ACO 16+, tl.do 20 cm</t>
  </si>
  <si>
    <t>4,8</t>
  </si>
  <si>
    <t>Zalití prořezu pružnou zálivkou</t>
  </si>
  <si>
    <t>16</t>
  </si>
  <si>
    <t>Odstranění podkladu pl.do 200 m2, živice tl. 20 cm s prořezem</t>
  </si>
  <si>
    <t>59-1</t>
  </si>
  <si>
    <t>Dlažby a předlažby komunikací-nová část chodníku</t>
  </si>
  <si>
    <t>Mikulov, ulice Nová a ulice 22. dubna SO 02</t>
  </si>
  <si>
    <t>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</si>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</sst>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#,##0.00000"/>
  </numFmts>
  <fonts count="2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21" fillId="6" borderId="65" xfId="1" applyNumberFormat="1" applyFont="1" applyFill="1" applyBorder="1" applyAlignment="1">
      <alignment horizontal="right" wrapText="1"/>
    </xf>
    <xf numFmtId="4" fontId="14" fillId="6" borderId="65" xfId="1" applyNumberFormat="1" applyFont="1" applyFill="1" applyBorder="1" applyAlignment="1">
      <alignment horizontal="right" wrapText="1"/>
    </xf>
    <xf numFmtId="0" fontId="1" fillId="2" borderId="7" xfId="1" applyFont="1" applyFill="1" applyBorder="1"/>
    <xf numFmtId="4" fontId="7" fillId="2" borderId="8" xfId="1" applyNumberFormat="1" applyFont="1" applyFill="1" applyBorder="1"/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top" wrapText="1"/>
    </xf>
    <xf numFmtId="49" fontId="8" fillId="0" borderId="7" xfId="1" applyNumberFormat="1" applyFont="1" applyBorder="1" applyAlignment="1">
      <alignment horizontal="center" shrinkToFit="1"/>
    </xf>
    <xf numFmtId="4" fontId="8" fillId="0" borderId="7" xfId="1" applyNumberFormat="1" applyFont="1" applyBorder="1" applyAlignment="1">
      <alignment horizontal="right"/>
    </xf>
    <xf numFmtId="4" fontId="22" fillId="6" borderId="17" xfId="1" applyNumberFormat="1" applyFont="1" applyFill="1" applyBorder="1" applyAlignment="1">
      <alignment horizontal="right" wrapText="1"/>
    </xf>
    <xf numFmtId="0" fontId="22" fillId="6" borderId="17" xfId="1" applyFont="1" applyFill="1" applyBorder="1" applyAlignment="1">
      <alignment horizontal="left" wrapText="1"/>
    </xf>
    <xf numFmtId="0" fontId="22" fillId="0" borderId="17" xfId="0" applyFont="1" applyBorder="1" applyAlignment="1">
      <alignment horizontal="right"/>
    </xf>
    <xf numFmtId="0" fontId="23" fillId="0" borderId="17" xfId="1" applyFont="1" applyBorder="1" applyAlignment="1">
      <alignment horizontal="center" vertical="top"/>
    </xf>
    <xf numFmtId="49" fontId="23" fillId="0" borderId="17" xfId="1" applyNumberFormat="1" applyFont="1" applyBorder="1" applyAlignment="1">
      <alignment horizontal="left" vertical="top"/>
    </xf>
    <xf numFmtId="0" fontId="23" fillId="0" borderId="17" xfId="1" applyFont="1" applyBorder="1" applyAlignment="1">
      <alignment wrapText="1"/>
    </xf>
    <xf numFmtId="49" fontId="23" fillId="0" borderId="17" xfId="1" applyNumberFormat="1" applyFont="1" applyBorder="1" applyAlignment="1">
      <alignment horizontal="center" shrinkToFit="1"/>
    </xf>
    <xf numFmtId="4" fontId="23" fillId="0" borderId="17" xfId="1" applyNumberFormat="1" applyFont="1" applyBorder="1" applyAlignment="1">
      <alignment horizontal="right"/>
    </xf>
    <xf numFmtId="4" fontId="23" fillId="0" borderId="17" xfId="1" applyNumberFormat="1" applyFont="1" applyBorder="1"/>
    <xf numFmtId="0" fontId="23" fillId="0" borderId="17" xfId="1" applyFont="1" applyBorder="1" applyAlignment="1">
      <alignment horizontal="center"/>
    </xf>
    <xf numFmtId="49" fontId="23" fillId="0" borderId="17" xfId="1" applyNumberFormat="1" applyFont="1" applyBorder="1" applyAlignment="1">
      <alignment horizontal="left"/>
    </xf>
    <xf numFmtId="0" fontId="23" fillId="0" borderId="15" xfId="1" applyFont="1" applyBorder="1" applyAlignment="1">
      <alignment horizontal="center" vertical="top"/>
    </xf>
    <xf numFmtId="49" fontId="23" fillId="0" borderId="15" xfId="1" applyNumberFormat="1" applyFont="1" applyBorder="1" applyAlignment="1">
      <alignment horizontal="left" vertical="top"/>
    </xf>
    <xf numFmtId="0" fontId="23" fillId="0" borderId="15" xfId="1" applyFont="1" applyBorder="1" applyAlignment="1">
      <alignment wrapText="1"/>
    </xf>
    <xf numFmtId="49" fontId="23" fillId="0" borderId="15" xfId="1" applyNumberFormat="1" applyFont="1" applyBorder="1" applyAlignment="1">
      <alignment horizontal="center" shrinkToFit="1"/>
    </xf>
    <xf numFmtId="4" fontId="23" fillId="0" borderId="15" xfId="1" applyNumberFormat="1" applyFont="1" applyBorder="1" applyAlignment="1">
      <alignment horizontal="right"/>
    </xf>
    <xf numFmtId="4" fontId="23" fillId="0" borderId="15" xfId="1" applyNumberFormat="1" applyFont="1" applyBorder="1"/>
    <xf numFmtId="0" fontId="23" fillId="0" borderId="15" xfId="1" applyFont="1" applyBorder="1" applyAlignment="1">
      <alignment horizontal="center"/>
    </xf>
    <xf numFmtId="49" fontId="23" fillId="0" borderId="15" xfId="1" applyNumberFormat="1" applyFont="1" applyBorder="1" applyAlignment="1">
      <alignment horizontal="left"/>
    </xf>
    <xf numFmtId="4" fontId="22" fillId="6" borderId="15" xfId="1" applyNumberFormat="1" applyFont="1" applyFill="1" applyBorder="1" applyAlignment="1">
      <alignment horizontal="right" wrapText="1"/>
    </xf>
    <xf numFmtId="0" fontId="22" fillId="6" borderId="15" xfId="1" applyFont="1" applyFill="1" applyBorder="1" applyAlignment="1">
      <alignment horizontal="left" wrapText="1"/>
    </xf>
    <xf numFmtId="0" fontId="22" fillId="0" borderId="15" xfId="0" applyFont="1" applyBorder="1" applyAlignment="1">
      <alignment horizontal="right"/>
    </xf>
    <xf numFmtId="169" fontId="23" fillId="0" borderId="17" xfId="1" applyNumberFormat="1" applyFont="1" applyBorder="1"/>
    <xf numFmtId="0" fontId="23" fillId="0" borderId="17" xfId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45" xfId="0" applyBorder="1" applyAlignment="1">
      <alignment wrapText="1"/>
    </xf>
    <xf numFmtId="49" fontId="14" fillId="6" borderId="63" xfId="1" applyNumberFormat="1" applyFont="1" applyFill="1" applyBorder="1" applyAlignment="1">
      <alignment horizontal="left" wrapText="1"/>
    </xf>
    <xf numFmtId="49" fontId="21" fillId="6" borderId="63" xfId="1" applyNumberFormat="1" applyFont="1" applyFill="1" applyBorder="1" applyAlignment="1">
      <alignment horizontal="left" wrapText="1"/>
    </xf>
    <xf numFmtId="49" fontId="22" fillId="6" borderId="15" xfId="1" applyNumberFormat="1" applyFont="1" applyFill="1" applyBorder="1" applyAlignment="1">
      <alignment horizontal="left" wrapText="1"/>
    </xf>
    <xf numFmtId="49" fontId="23" fillId="0" borderId="15" xfId="0" applyNumberFormat="1" applyFont="1" applyBorder="1" applyAlignment="1">
      <alignment horizontal="left" wrapText="1"/>
    </xf>
    <xf numFmtId="49" fontId="22" fillId="6" borderId="4" xfId="1" applyNumberFormat="1" applyFont="1" applyFill="1" applyBorder="1" applyAlignment="1">
      <alignment horizontal="left" wrapText="1"/>
    </xf>
    <xf numFmtId="49" fontId="23" fillId="0" borderId="0" xfId="0" applyNumberFormat="1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5"/>
  <sheetViews>
    <sheetView showGridLines="0" tabSelected="1" topLeftCell="B1" zoomScaleNormal="100" zoomScaleSheetLayoutView="75" workbookViewId="0">
      <selection activeCell="J41" sqref="J41"/>
    </sheetView>
  </sheetViews>
  <sheetFormatPr defaultColWidth="9.109375" defaultRowHeight="13.2" x14ac:dyDescent="0.25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6.88671875" style="1" customWidth="1"/>
    <col min="6" max="6" width="13.109375" style="1" customWidth="1"/>
    <col min="7" max="7" width="12.44140625" style="2" customWidth="1"/>
    <col min="8" max="8" width="13.5546875" style="1" customWidth="1"/>
    <col min="9" max="9" width="11.44140625" style="2" customWidth="1"/>
    <col min="10" max="10" width="7" style="2" customWidth="1"/>
    <col min="11" max="15" width="10.6640625" style="1" customWidth="1"/>
    <col min="16" max="16384" width="9.109375" style="1"/>
  </cols>
  <sheetData>
    <row r="1" spans="2:15" ht="12" customHeight="1" x14ac:dyDescent="0.25"/>
    <row r="2" spans="2:15" ht="17.25" customHeight="1" x14ac:dyDescent="0.3">
      <c r="B2" s="3"/>
      <c r="C2" s="4" t="s">
        <v>717</v>
      </c>
      <c r="E2" s="5"/>
      <c r="F2" s="4"/>
      <c r="G2" s="6"/>
      <c r="H2" s="7" t="s">
        <v>0</v>
      </c>
      <c r="I2" s="8">
        <v>42697</v>
      </c>
      <c r="K2" s="3"/>
    </row>
    <row r="3" spans="2:15" ht="6" customHeight="1" x14ac:dyDescent="0.25">
      <c r="C3" s="9"/>
      <c r="D3" s="10" t="s">
        <v>1</v>
      </c>
    </row>
    <row r="4" spans="2:15" ht="4.5" customHeight="1" x14ac:dyDescent="0.25"/>
    <row r="5" spans="2:15" ht="13.5" customHeight="1" x14ac:dyDescent="0.3">
      <c r="C5" s="11" t="s">
        <v>2</v>
      </c>
      <c r="D5" s="12" t="s">
        <v>99</v>
      </c>
      <c r="E5" s="13" t="s">
        <v>716</v>
      </c>
      <c r="F5" s="14"/>
      <c r="G5" s="15"/>
      <c r="H5" s="14"/>
      <c r="I5" s="15"/>
      <c r="O5" s="8"/>
    </row>
    <row r="7" spans="2:15" x14ac:dyDescent="0.25">
      <c r="C7" s="16" t="s">
        <v>3</v>
      </c>
      <c r="D7" s="17" t="s">
        <v>174</v>
      </c>
      <c r="H7" s="18" t="s">
        <v>4</v>
      </c>
      <c r="I7" s="2" t="s">
        <v>667</v>
      </c>
      <c r="J7" s="17"/>
      <c r="K7" s="17"/>
    </row>
    <row r="8" spans="2:15" x14ac:dyDescent="0.25">
      <c r="D8" s="17" t="s">
        <v>664</v>
      </c>
      <c r="H8" s="18" t="s">
        <v>5</v>
      </c>
      <c r="I8" s="2" t="s">
        <v>668</v>
      </c>
      <c r="J8" s="17"/>
      <c r="K8" s="17"/>
    </row>
    <row r="9" spans="2:15" x14ac:dyDescent="0.25">
      <c r="C9" s="18" t="s">
        <v>666</v>
      </c>
      <c r="D9" s="17" t="s">
        <v>665</v>
      </c>
      <c r="H9" s="18"/>
      <c r="J9" s="17"/>
    </row>
    <row r="10" spans="2:15" x14ac:dyDescent="0.25">
      <c r="H10" s="18"/>
      <c r="J10" s="17"/>
    </row>
    <row r="11" spans="2:15" x14ac:dyDescent="0.25">
      <c r="C11" s="16" t="s">
        <v>6</v>
      </c>
      <c r="D11" s="17"/>
      <c r="H11" s="18" t="s">
        <v>4</v>
      </c>
      <c r="J11" s="17"/>
      <c r="K11" s="17"/>
    </row>
    <row r="12" spans="2:15" x14ac:dyDescent="0.25">
      <c r="D12" s="17"/>
      <c r="H12" s="18" t="s">
        <v>5</v>
      </c>
      <c r="J12" s="17"/>
      <c r="K12" s="17"/>
    </row>
    <row r="13" spans="2:15" ht="12" customHeight="1" x14ac:dyDescent="0.25">
      <c r="C13" s="18"/>
      <c r="D13" s="17"/>
      <c r="J13" s="18"/>
    </row>
    <row r="14" spans="2:15" ht="24.75" customHeight="1" x14ac:dyDescent="0.25">
      <c r="C14" s="19" t="s">
        <v>7</v>
      </c>
      <c r="H14" s="19" t="s">
        <v>8</v>
      </c>
      <c r="J14" s="18"/>
    </row>
    <row r="15" spans="2:15" ht="12.75" customHeight="1" x14ac:dyDescent="0.25">
      <c r="J15" s="18"/>
    </row>
    <row r="16" spans="2:15" ht="28.5" customHeight="1" x14ac:dyDescent="0.25">
      <c r="C16" s="19" t="s">
        <v>9</v>
      </c>
      <c r="H16" s="19" t="s">
        <v>9</v>
      </c>
    </row>
    <row r="17" spans="2:12" ht="25.5" customHeight="1" x14ac:dyDescent="0.25"/>
    <row r="18" spans="2:12" ht="13.5" customHeight="1" x14ac:dyDescent="0.25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5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16">
        <f>ROUND(G31,0)</f>
        <v>0</v>
      </c>
      <c r="J19" s="317"/>
      <c r="K19" s="34"/>
    </row>
    <row r="20" spans="2:12" x14ac:dyDescent="0.25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18">
        <f>ROUND(I19*D20/100,0)</f>
        <v>0</v>
      </c>
      <c r="J20" s="319"/>
      <c r="K20" s="34"/>
    </row>
    <row r="21" spans="2:12" x14ac:dyDescent="0.25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18">
        <f>ROUND(H31,0)</f>
        <v>0</v>
      </c>
      <c r="J21" s="319"/>
      <c r="K21" s="34"/>
    </row>
    <row r="22" spans="2:12" ht="13.8" thickBot="1" x14ac:dyDescent="0.3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20">
        <f>ROUND(I21*D21/100,0)</f>
        <v>0</v>
      </c>
      <c r="J22" s="321"/>
      <c r="K22" s="34"/>
    </row>
    <row r="23" spans="2:12" ht="16.2" thickBot="1" x14ac:dyDescent="0.3">
      <c r="B23" s="39" t="s">
        <v>14</v>
      </c>
      <c r="C23" s="40"/>
      <c r="D23" s="40"/>
      <c r="E23" s="41"/>
      <c r="F23" s="42"/>
      <c r="G23" s="43"/>
      <c r="H23" s="43"/>
      <c r="I23" s="322">
        <f>SUM(I19:I22)</f>
        <v>0</v>
      </c>
      <c r="J23" s="323"/>
      <c r="K23" s="44"/>
    </row>
    <row r="26" spans="2:12" ht="1.5" customHeight="1" x14ac:dyDescent="0.25"/>
    <row r="27" spans="2:12" ht="15.75" customHeight="1" x14ac:dyDescent="0.3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5">
      <c r="L28" s="46"/>
    </row>
    <row r="29" spans="2:12" ht="24" customHeight="1" x14ac:dyDescent="0.25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5">
      <c r="B30" s="52" t="s">
        <v>102</v>
      </c>
      <c r="C30" s="53" t="s">
        <v>103</v>
      </c>
      <c r="D30" s="54"/>
      <c r="E30" s="55"/>
      <c r="F30" s="56">
        <f>G30+H30+I30</f>
        <v>0</v>
      </c>
      <c r="G30" s="57">
        <v>0</v>
      </c>
      <c r="H30" s="58">
        <f>SUM(H38:H40)</f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 x14ac:dyDescent="0.25">
      <c r="B31" s="65" t="s">
        <v>19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SUM(H38:H40)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5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5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5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7.399999999999999" x14ac:dyDescent="0.3">
      <c r="B35" s="13" t="s">
        <v>20</v>
      </c>
      <c r="C35" s="45"/>
      <c r="D35" s="45"/>
      <c r="E35" s="45"/>
      <c r="F35" s="45"/>
      <c r="G35" s="45"/>
      <c r="H35" s="45"/>
      <c r="I35" s="45"/>
      <c r="J35" s="45"/>
      <c r="K35" s="71"/>
    </row>
    <row r="36" spans="2:11" x14ac:dyDescent="0.25">
      <c r="K36" s="71"/>
    </row>
    <row r="37" spans="2:11" ht="26.4" x14ac:dyDescent="0.25">
      <c r="B37" s="72" t="s">
        <v>21</v>
      </c>
      <c r="C37" s="73" t="s">
        <v>22</v>
      </c>
      <c r="D37" s="48"/>
      <c r="E37" s="49"/>
      <c r="F37" s="50" t="s">
        <v>17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18</v>
      </c>
      <c r="J37" s="50" t="s">
        <v>12</v>
      </c>
    </row>
    <row r="38" spans="2:11" x14ac:dyDescent="0.25">
      <c r="B38" s="74" t="s">
        <v>102</v>
      </c>
      <c r="C38" s="75" t="s">
        <v>176</v>
      </c>
      <c r="D38" s="54"/>
      <c r="E38" s="55"/>
      <c r="F38" s="56">
        <v>0</v>
      </c>
      <c r="G38" s="57">
        <v>0</v>
      </c>
      <c r="H38" s="58">
        <v>0</v>
      </c>
      <c r="I38" s="63">
        <f t="shared" ref="I38:I40" si="3">(G38*SazbaDPH1)/100+(H38*SazbaDPH2)/100</f>
        <v>0</v>
      </c>
      <c r="J38" s="59">
        <v>0</v>
      </c>
    </row>
    <row r="39" spans="2:11" x14ac:dyDescent="0.25">
      <c r="B39" s="76"/>
      <c r="C39" s="77"/>
      <c r="D39" s="60"/>
      <c r="E39" s="61"/>
      <c r="F39" s="62"/>
      <c r="G39" s="63"/>
      <c r="H39" s="64"/>
      <c r="I39" s="63"/>
      <c r="J39" s="59"/>
    </row>
    <row r="40" spans="2:11" x14ac:dyDescent="0.25">
      <c r="B40" s="76" t="s">
        <v>102</v>
      </c>
      <c r="C40" s="77" t="s">
        <v>663</v>
      </c>
      <c r="D40" s="60"/>
      <c r="E40" s="61"/>
      <c r="F40" s="62">
        <v>0</v>
      </c>
      <c r="G40" s="63">
        <v>0</v>
      </c>
      <c r="H40" s="64">
        <v>0</v>
      </c>
      <c r="I40" s="63">
        <f t="shared" si="3"/>
        <v>0</v>
      </c>
      <c r="J40" s="59">
        <v>0</v>
      </c>
    </row>
    <row r="41" spans="2:11" x14ac:dyDescent="0.25">
      <c r="B41" s="65" t="s">
        <v>19</v>
      </c>
      <c r="C41" s="66"/>
      <c r="D41" s="67"/>
      <c r="E41" s="68"/>
      <c r="F41" s="69">
        <f>SUM(F38:F40)</f>
        <v>0</v>
      </c>
      <c r="G41" s="78">
        <f>SUM(G38:G40)</f>
        <v>0</v>
      </c>
      <c r="H41" s="69">
        <f>SUM(H38:H40)</f>
        <v>0</v>
      </c>
      <c r="I41" s="78">
        <f>SUM(I38:I40)</f>
        <v>0</v>
      </c>
      <c r="J41" s="70">
        <f>SUM(J38:J40)</f>
        <v>0</v>
      </c>
    </row>
    <row r="42" spans="2:11" ht="9" customHeight="1" x14ac:dyDescent="0.25"/>
    <row r="43" spans="2:11" ht="6" customHeight="1" x14ac:dyDescent="0.25"/>
    <row r="44" spans="2:11" ht="3" customHeight="1" x14ac:dyDescent="0.25"/>
    <row r="45" spans="2:11" ht="6.75" customHeight="1" x14ac:dyDescent="0.25"/>
  </sheetData>
  <sortState ref="B831:K84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A2" sqref="A2"/>
    </sheetView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79" t="s">
        <v>718</v>
      </c>
      <c r="B1" s="80"/>
      <c r="C1" s="80"/>
      <c r="D1" s="80"/>
      <c r="E1" s="80"/>
      <c r="F1" s="80"/>
      <c r="G1" s="80"/>
    </row>
    <row r="2" spans="1:57" ht="12.75" customHeight="1" x14ac:dyDescent="0.25">
      <c r="A2" s="81" t="s">
        <v>29</v>
      </c>
      <c r="B2" s="82"/>
      <c r="C2" s="83" t="s">
        <v>105</v>
      </c>
      <c r="D2" s="83" t="s">
        <v>106</v>
      </c>
      <c r="E2" s="84"/>
      <c r="F2" s="85" t="s">
        <v>30</v>
      </c>
      <c r="G2" s="86"/>
    </row>
    <row r="3" spans="1:57" ht="3" hidden="1" customHeight="1" x14ac:dyDescent="0.25">
      <c r="A3" s="87"/>
      <c r="B3" s="88"/>
      <c r="C3" s="89"/>
      <c r="D3" s="89"/>
      <c r="E3" s="90"/>
      <c r="F3" s="91"/>
      <c r="G3" s="92"/>
    </row>
    <row r="4" spans="1:57" ht="12" customHeight="1" x14ac:dyDescent="0.25">
      <c r="A4" s="93" t="s">
        <v>31</v>
      </c>
      <c r="B4" s="88"/>
      <c r="C4" s="89"/>
      <c r="D4" s="89"/>
      <c r="E4" s="90"/>
      <c r="F4" s="91" t="s">
        <v>32</v>
      </c>
      <c r="G4" s="94"/>
    </row>
    <row r="5" spans="1:57" ht="12.9" customHeight="1" x14ac:dyDescent="0.25">
      <c r="A5" s="95" t="s">
        <v>102</v>
      </c>
      <c r="B5" s="96"/>
      <c r="C5" s="97" t="s">
        <v>103</v>
      </c>
      <c r="D5" s="98"/>
      <c r="E5" s="96"/>
      <c r="F5" s="91" t="s">
        <v>33</v>
      </c>
      <c r="G5" s="92"/>
    </row>
    <row r="6" spans="1:57" ht="12.9" customHeight="1" x14ac:dyDescent="0.25">
      <c r="A6" s="93" t="s">
        <v>34</v>
      </c>
      <c r="B6" s="88"/>
      <c r="C6" s="89"/>
      <c r="D6" s="89"/>
      <c r="E6" s="90"/>
      <c r="F6" s="99" t="s">
        <v>35</v>
      </c>
      <c r="G6" s="100">
        <v>0</v>
      </c>
      <c r="O6" s="101"/>
    </row>
    <row r="7" spans="1:57" ht="12.9" customHeight="1" x14ac:dyDescent="0.25">
      <c r="A7" s="102" t="s">
        <v>99</v>
      </c>
      <c r="B7" s="103"/>
      <c r="C7" s="104" t="s">
        <v>100</v>
      </c>
      <c r="D7" s="105"/>
      <c r="E7" s="105"/>
      <c r="F7" s="106" t="s">
        <v>36</v>
      </c>
      <c r="G7" s="100">
        <f>IF(G6=0,,ROUND((F30+F32)/G6,1))</f>
        <v>0</v>
      </c>
    </row>
    <row r="8" spans="1:57" x14ac:dyDescent="0.25">
      <c r="A8" s="107" t="s">
        <v>37</v>
      </c>
      <c r="B8" s="91"/>
      <c r="C8" s="332" t="s">
        <v>175</v>
      </c>
      <c r="D8" s="332"/>
      <c r="E8" s="333"/>
      <c r="F8" s="108" t="s">
        <v>38</v>
      </c>
      <c r="G8" s="109"/>
      <c r="H8" s="110"/>
      <c r="I8" s="111"/>
    </row>
    <row r="9" spans="1:57" x14ac:dyDescent="0.25">
      <c r="A9" s="107" t="s">
        <v>39</v>
      </c>
      <c r="B9" s="91"/>
      <c r="C9" s="332"/>
      <c r="D9" s="332"/>
      <c r="E9" s="333"/>
      <c r="F9" s="91"/>
      <c r="G9" s="112"/>
      <c r="H9" s="113"/>
    </row>
    <row r="10" spans="1:57" x14ac:dyDescent="0.25">
      <c r="A10" s="107" t="s">
        <v>40</v>
      </c>
      <c r="B10" s="91"/>
      <c r="C10" s="332" t="s">
        <v>174</v>
      </c>
      <c r="D10" s="332"/>
      <c r="E10" s="332"/>
      <c r="F10" s="114"/>
      <c r="G10" s="115"/>
      <c r="H10" s="116"/>
    </row>
    <row r="11" spans="1:57" ht="13.5" customHeight="1" x14ac:dyDescent="0.25">
      <c r="A11" s="107" t="s">
        <v>41</v>
      </c>
      <c r="B11" s="91"/>
      <c r="C11" s="332"/>
      <c r="D11" s="332"/>
      <c r="E11" s="332"/>
      <c r="F11" s="117" t="s">
        <v>42</v>
      </c>
      <c r="G11" s="118"/>
      <c r="H11" s="113"/>
      <c r="BA11" s="119"/>
      <c r="BB11" s="119"/>
      <c r="BC11" s="119"/>
      <c r="BD11" s="119"/>
      <c r="BE11" s="119"/>
    </row>
    <row r="12" spans="1:57" ht="12.75" customHeight="1" x14ac:dyDescent="0.25">
      <c r="A12" s="120" t="s">
        <v>43</v>
      </c>
      <c r="B12" s="88"/>
      <c r="C12" s="334"/>
      <c r="D12" s="334"/>
      <c r="E12" s="334"/>
      <c r="F12" s="121" t="s">
        <v>44</v>
      </c>
      <c r="G12" s="122"/>
      <c r="H12" s="113"/>
    </row>
    <row r="13" spans="1:57" ht="28.5" customHeight="1" thickBot="1" x14ac:dyDescent="0.3">
      <c r="A13" s="123" t="s">
        <v>45</v>
      </c>
      <c r="B13" s="124"/>
      <c r="C13" s="124"/>
      <c r="D13" s="124"/>
      <c r="E13" s="125"/>
      <c r="F13" s="125"/>
      <c r="G13" s="126"/>
      <c r="H13" s="113"/>
    </row>
    <row r="14" spans="1:57" ht="17.25" customHeight="1" thickBot="1" x14ac:dyDescent="0.3">
      <c r="A14" s="127" t="s">
        <v>46</v>
      </c>
      <c r="B14" s="128"/>
      <c r="C14" s="129"/>
      <c r="D14" s="130" t="s">
        <v>47</v>
      </c>
      <c r="E14" s="131"/>
      <c r="F14" s="131"/>
      <c r="G14" s="129"/>
    </row>
    <row r="15" spans="1:57" ht="15.9" customHeight="1" x14ac:dyDescent="0.25">
      <c r="A15" s="132"/>
      <c r="B15" s="133" t="s">
        <v>48</v>
      </c>
      <c r="C15" s="134">
        <f>'OVN.00 Rek'!E8</f>
        <v>0</v>
      </c>
      <c r="D15" s="135" t="str">
        <f>'OVN.00 Rek'!A13</f>
        <v>Ztížené výrobní podmínky</v>
      </c>
      <c r="E15" s="136"/>
      <c r="F15" s="137"/>
      <c r="G15" s="134">
        <f>'OVN.00 Rek'!I13</f>
        <v>0</v>
      </c>
    </row>
    <row r="16" spans="1:57" ht="15.9" customHeight="1" x14ac:dyDescent="0.25">
      <c r="A16" s="132" t="s">
        <v>49</v>
      </c>
      <c r="B16" s="133" t="s">
        <v>50</v>
      </c>
      <c r="C16" s="134">
        <f>'OVN.00 Rek'!F8</f>
        <v>0</v>
      </c>
      <c r="D16" s="87" t="str">
        <f>'OVN.00 Rek'!A14</f>
        <v>Oborová přirážka</v>
      </c>
      <c r="E16" s="138"/>
      <c r="F16" s="139"/>
      <c r="G16" s="134">
        <f>'OVN.00 Rek'!I14</f>
        <v>0</v>
      </c>
    </row>
    <row r="17" spans="1:7" ht="15.9" customHeight="1" x14ac:dyDescent="0.25">
      <c r="A17" s="132" t="s">
        <v>51</v>
      </c>
      <c r="B17" s="133" t="s">
        <v>52</v>
      </c>
      <c r="C17" s="134">
        <f>'OVN.00 Rek'!H8</f>
        <v>0</v>
      </c>
      <c r="D17" s="87" t="str">
        <f>'OVN.00 Rek'!A15</f>
        <v>Přesun stavebních kapacit</v>
      </c>
      <c r="E17" s="138"/>
      <c r="F17" s="139"/>
      <c r="G17" s="134">
        <f>'OVN.00 Rek'!I15</f>
        <v>0</v>
      </c>
    </row>
    <row r="18" spans="1:7" ht="15.9" customHeight="1" x14ac:dyDescent="0.25">
      <c r="A18" s="140" t="s">
        <v>53</v>
      </c>
      <c r="B18" s="141" t="s">
        <v>54</v>
      </c>
      <c r="C18" s="134">
        <f>'OVN.00 Rek'!G8</f>
        <v>0</v>
      </c>
      <c r="D18" s="87" t="str">
        <f>'OVN.00 Rek'!A16</f>
        <v>Mimostaveništní doprava</v>
      </c>
      <c r="E18" s="138"/>
      <c r="F18" s="139"/>
      <c r="G18" s="134">
        <f>'OVN.00 Rek'!I16</f>
        <v>0</v>
      </c>
    </row>
    <row r="19" spans="1:7" ht="15.9" customHeight="1" x14ac:dyDescent="0.25">
      <c r="A19" s="142" t="s">
        <v>55</v>
      </c>
      <c r="B19" s="133"/>
      <c r="C19" s="134">
        <f>SUM(C15:C18)</f>
        <v>0</v>
      </c>
      <c r="D19" s="87" t="str">
        <f>'OVN.00 Rek'!A17</f>
        <v>Zařízení staveniště</v>
      </c>
      <c r="E19" s="138"/>
      <c r="F19" s="139"/>
      <c r="G19" s="134">
        <f>'OVN.00 Rek'!I17</f>
        <v>0</v>
      </c>
    </row>
    <row r="20" spans="1:7" ht="15.9" customHeight="1" x14ac:dyDescent="0.25">
      <c r="A20" s="142"/>
      <c r="B20" s="133"/>
      <c r="C20" s="134"/>
      <c r="D20" s="87" t="str">
        <f>'OVN.00 Rek'!A18</f>
        <v>Provoz investora</v>
      </c>
      <c r="E20" s="138"/>
      <c r="F20" s="139"/>
      <c r="G20" s="134">
        <f>'OVN.00 Rek'!I18</f>
        <v>0</v>
      </c>
    </row>
    <row r="21" spans="1:7" ht="15.9" customHeight="1" x14ac:dyDescent="0.25">
      <c r="A21" s="142" t="s">
        <v>27</v>
      </c>
      <c r="B21" s="133"/>
      <c r="C21" s="134">
        <f>'OVN.00 Rek'!I8</f>
        <v>0</v>
      </c>
      <c r="D21" s="87" t="str">
        <f>'OVN.00 Rek'!A19</f>
        <v>Kompletační činnost (IČD)</v>
      </c>
      <c r="E21" s="138"/>
      <c r="F21" s="139"/>
      <c r="G21" s="134">
        <f>'OVN.00 Rek'!I19</f>
        <v>0</v>
      </c>
    </row>
    <row r="22" spans="1:7" ht="15.9" customHeight="1" x14ac:dyDescent="0.25">
      <c r="A22" s="143" t="s">
        <v>56</v>
      </c>
      <c r="B22" s="113"/>
      <c r="C22" s="134">
        <f>C19+C21</f>
        <v>0</v>
      </c>
      <c r="D22" s="87" t="s">
        <v>57</v>
      </c>
      <c r="E22" s="138"/>
      <c r="F22" s="139"/>
      <c r="G22" s="134">
        <f>G23-SUM(G15:G21)</f>
        <v>0</v>
      </c>
    </row>
    <row r="23" spans="1:7" ht="15.9" customHeight="1" thickBot="1" x14ac:dyDescent="0.3">
      <c r="A23" s="330" t="s">
        <v>58</v>
      </c>
      <c r="B23" s="331"/>
      <c r="C23" s="144">
        <f>C22+G23</f>
        <v>0</v>
      </c>
      <c r="D23" s="145" t="s">
        <v>59</v>
      </c>
      <c r="E23" s="146"/>
      <c r="F23" s="147"/>
      <c r="G23" s="134">
        <f>'OVN.00 Rek'!H21</f>
        <v>0</v>
      </c>
    </row>
    <row r="24" spans="1:7" x14ac:dyDescent="0.25">
      <c r="A24" s="148" t="s">
        <v>60</v>
      </c>
      <c r="B24" s="149"/>
      <c r="C24" s="150"/>
      <c r="D24" s="149" t="s">
        <v>61</v>
      </c>
      <c r="E24" s="149"/>
      <c r="F24" s="151" t="s">
        <v>62</v>
      </c>
      <c r="G24" s="152"/>
    </row>
    <row r="25" spans="1:7" x14ac:dyDescent="0.25">
      <c r="A25" s="143" t="s">
        <v>63</v>
      </c>
      <c r="B25" s="113"/>
      <c r="C25" s="153"/>
      <c r="D25" s="113" t="s">
        <v>63</v>
      </c>
      <c r="F25" s="154" t="s">
        <v>63</v>
      </c>
      <c r="G25" s="155"/>
    </row>
    <row r="26" spans="1:7" ht="37.5" customHeight="1" x14ac:dyDescent="0.25">
      <c r="A26" s="143" t="s">
        <v>64</v>
      </c>
      <c r="B26" s="156"/>
      <c r="C26" s="153"/>
      <c r="D26" s="113" t="s">
        <v>64</v>
      </c>
      <c r="F26" s="154" t="s">
        <v>64</v>
      </c>
      <c r="G26" s="155"/>
    </row>
    <row r="27" spans="1:7" x14ac:dyDescent="0.25">
      <c r="A27" s="143"/>
      <c r="B27" s="157"/>
      <c r="C27" s="153"/>
      <c r="D27" s="113"/>
      <c r="F27" s="154"/>
      <c r="G27" s="155"/>
    </row>
    <row r="28" spans="1:7" x14ac:dyDescent="0.25">
      <c r="A28" s="143" t="s">
        <v>65</v>
      </c>
      <c r="B28" s="113"/>
      <c r="C28" s="153"/>
      <c r="D28" s="154" t="s">
        <v>66</v>
      </c>
      <c r="E28" s="153"/>
      <c r="F28" s="158" t="s">
        <v>66</v>
      </c>
      <c r="G28" s="155"/>
    </row>
    <row r="29" spans="1:7" ht="69" customHeight="1" x14ac:dyDescent="0.25">
      <c r="A29" s="143"/>
      <c r="B29" s="113"/>
      <c r="C29" s="159"/>
      <c r="D29" s="160"/>
      <c r="E29" s="159"/>
      <c r="F29" s="113"/>
      <c r="G29" s="155"/>
    </row>
    <row r="30" spans="1:7" x14ac:dyDescent="0.25">
      <c r="A30" s="161" t="s">
        <v>11</v>
      </c>
      <c r="B30" s="162"/>
      <c r="C30" s="163">
        <v>21</v>
      </c>
      <c r="D30" s="162" t="s">
        <v>67</v>
      </c>
      <c r="E30" s="164"/>
      <c r="F30" s="325">
        <f>C23-F32</f>
        <v>0</v>
      </c>
      <c r="G30" s="326"/>
    </row>
    <row r="31" spans="1:7" x14ac:dyDescent="0.25">
      <c r="A31" s="161" t="s">
        <v>68</v>
      </c>
      <c r="B31" s="162"/>
      <c r="C31" s="163">
        <f>C30</f>
        <v>21</v>
      </c>
      <c r="D31" s="162" t="s">
        <v>69</v>
      </c>
      <c r="E31" s="164"/>
      <c r="F31" s="325">
        <f>ROUND(PRODUCT(F30,C31/100),0)</f>
        <v>0</v>
      </c>
      <c r="G31" s="326"/>
    </row>
    <row r="32" spans="1:7" x14ac:dyDescent="0.25">
      <c r="A32" s="161" t="s">
        <v>11</v>
      </c>
      <c r="B32" s="162"/>
      <c r="C32" s="163">
        <v>0</v>
      </c>
      <c r="D32" s="162" t="s">
        <v>69</v>
      </c>
      <c r="E32" s="164"/>
      <c r="F32" s="325">
        <v>0</v>
      </c>
      <c r="G32" s="326"/>
    </row>
    <row r="33" spans="1:8" x14ac:dyDescent="0.25">
      <c r="A33" s="161" t="s">
        <v>68</v>
      </c>
      <c r="B33" s="165"/>
      <c r="C33" s="166">
        <f>C32</f>
        <v>0</v>
      </c>
      <c r="D33" s="162" t="s">
        <v>69</v>
      </c>
      <c r="E33" s="139"/>
      <c r="F33" s="325">
        <f>ROUND(PRODUCT(F32,C33/100),0)</f>
        <v>0</v>
      </c>
      <c r="G33" s="326"/>
    </row>
    <row r="34" spans="1:8" s="170" customFormat="1" ht="19.5" customHeight="1" thickBot="1" x14ac:dyDescent="0.35">
      <c r="A34" s="167" t="s">
        <v>70</v>
      </c>
      <c r="B34" s="168"/>
      <c r="C34" s="168"/>
      <c r="D34" s="168"/>
      <c r="E34" s="169"/>
      <c r="F34" s="327">
        <f>ROUND(SUM(F30:F33),0)</f>
        <v>0</v>
      </c>
      <c r="G34" s="328"/>
    </row>
    <row r="36" spans="1:8" x14ac:dyDescent="0.25">
      <c r="A36" s="2" t="s">
        <v>71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29"/>
      <c r="C37" s="329"/>
      <c r="D37" s="329"/>
      <c r="E37" s="329"/>
      <c r="F37" s="329"/>
      <c r="G37" s="329"/>
      <c r="H37" s="1" t="s">
        <v>1</v>
      </c>
    </row>
    <row r="38" spans="1:8" ht="12.75" customHeight="1" x14ac:dyDescent="0.25">
      <c r="A38" s="171"/>
      <c r="B38" s="329"/>
      <c r="C38" s="329"/>
      <c r="D38" s="329"/>
      <c r="E38" s="329"/>
      <c r="F38" s="329"/>
      <c r="G38" s="329"/>
      <c r="H38" s="1" t="s">
        <v>1</v>
      </c>
    </row>
    <row r="39" spans="1:8" x14ac:dyDescent="0.25">
      <c r="A39" s="171"/>
      <c r="B39" s="329"/>
      <c r="C39" s="329"/>
      <c r="D39" s="329"/>
      <c r="E39" s="329"/>
      <c r="F39" s="329"/>
      <c r="G39" s="329"/>
      <c r="H39" s="1" t="s">
        <v>1</v>
      </c>
    </row>
    <row r="40" spans="1:8" x14ac:dyDescent="0.25">
      <c r="A40" s="171"/>
      <c r="B40" s="329"/>
      <c r="C40" s="329"/>
      <c r="D40" s="329"/>
      <c r="E40" s="329"/>
      <c r="F40" s="329"/>
      <c r="G40" s="329"/>
      <c r="H40" s="1" t="s">
        <v>1</v>
      </c>
    </row>
    <row r="41" spans="1:8" x14ac:dyDescent="0.25">
      <c r="A41" s="171"/>
      <c r="B41" s="329"/>
      <c r="C41" s="329"/>
      <c r="D41" s="329"/>
      <c r="E41" s="329"/>
      <c r="F41" s="329"/>
      <c r="G41" s="329"/>
      <c r="H41" s="1" t="s">
        <v>1</v>
      </c>
    </row>
    <row r="42" spans="1:8" x14ac:dyDescent="0.25">
      <c r="A42" s="171"/>
      <c r="B42" s="329"/>
      <c r="C42" s="329"/>
      <c r="D42" s="329"/>
      <c r="E42" s="329"/>
      <c r="F42" s="329"/>
      <c r="G42" s="329"/>
      <c r="H42" s="1" t="s">
        <v>1</v>
      </c>
    </row>
    <row r="43" spans="1:8" x14ac:dyDescent="0.25">
      <c r="A43" s="171"/>
      <c r="B43" s="329"/>
      <c r="C43" s="329"/>
      <c r="D43" s="329"/>
      <c r="E43" s="329"/>
      <c r="F43" s="329"/>
      <c r="G43" s="329"/>
      <c r="H43" s="1" t="s">
        <v>1</v>
      </c>
    </row>
    <row r="44" spans="1:8" ht="12.75" customHeight="1" x14ac:dyDescent="0.25">
      <c r="A44" s="171"/>
      <c r="B44" s="329"/>
      <c r="C44" s="329"/>
      <c r="D44" s="329"/>
      <c r="E44" s="329"/>
      <c r="F44" s="329"/>
      <c r="G44" s="329"/>
      <c r="H44" s="1" t="s">
        <v>1</v>
      </c>
    </row>
    <row r="45" spans="1:8" ht="12.75" customHeight="1" x14ac:dyDescent="0.25">
      <c r="A45" s="171"/>
      <c r="B45" s="329"/>
      <c r="C45" s="329"/>
      <c r="D45" s="329"/>
      <c r="E45" s="329"/>
      <c r="F45" s="329"/>
      <c r="G45" s="329"/>
      <c r="H45" s="1" t="s">
        <v>1</v>
      </c>
    </row>
    <row r="46" spans="1:8" x14ac:dyDescent="0.25">
      <c r="B46" s="324"/>
      <c r="C46" s="324"/>
      <c r="D46" s="324"/>
      <c r="E46" s="324"/>
      <c r="F46" s="324"/>
      <c r="G46" s="324"/>
    </row>
    <row r="47" spans="1:8" x14ac:dyDescent="0.25">
      <c r="B47" s="324"/>
      <c r="C47" s="324"/>
      <c r="D47" s="324"/>
      <c r="E47" s="324"/>
      <c r="F47" s="324"/>
      <c r="G47" s="324"/>
    </row>
    <row r="48" spans="1:8" x14ac:dyDescent="0.25">
      <c r="B48" s="324"/>
      <c r="C48" s="324"/>
      <c r="D48" s="324"/>
      <c r="E48" s="324"/>
      <c r="F48" s="324"/>
      <c r="G48" s="324"/>
    </row>
    <row r="49" spans="2:7" x14ac:dyDescent="0.25">
      <c r="B49" s="324"/>
      <c r="C49" s="324"/>
      <c r="D49" s="324"/>
      <c r="E49" s="324"/>
      <c r="F49" s="324"/>
      <c r="G49" s="324"/>
    </row>
    <row r="50" spans="2:7" x14ac:dyDescent="0.25">
      <c r="B50" s="324"/>
      <c r="C50" s="324"/>
      <c r="D50" s="324"/>
      <c r="E50" s="324"/>
      <c r="F50" s="324"/>
      <c r="G50" s="324"/>
    </row>
    <row r="51" spans="2:7" x14ac:dyDescent="0.25">
      <c r="B51" s="324"/>
      <c r="C51" s="324"/>
      <c r="D51" s="324"/>
      <c r="E51" s="324"/>
      <c r="F51" s="324"/>
      <c r="G51" s="32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2" sqref="A2:B2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335" t="s">
        <v>2</v>
      </c>
      <c r="B1" s="336"/>
      <c r="C1" s="172" t="s">
        <v>101</v>
      </c>
      <c r="D1" s="173"/>
      <c r="E1" s="174"/>
      <c r="F1" s="173"/>
      <c r="G1" s="175" t="s">
        <v>72</v>
      </c>
      <c r="H1" s="176" t="s">
        <v>105</v>
      </c>
      <c r="I1" s="177"/>
    </row>
    <row r="2" spans="1:57" ht="13.8" thickBot="1" x14ac:dyDescent="0.3">
      <c r="A2" s="337" t="s">
        <v>73</v>
      </c>
      <c r="B2" s="338"/>
      <c r="C2" s="178" t="s">
        <v>104</v>
      </c>
      <c r="D2" s="179"/>
      <c r="E2" s="180"/>
      <c r="F2" s="179"/>
      <c r="G2" s="339" t="s">
        <v>106</v>
      </c>
      <c r="H2" s="340"/>
      <c r="I2" s="341"/>
    </row>
    <row r="3" spans="1:57" ht="13.8" thickTop="1" x14ac:dyDescent="0.25">
      <c r="F3" s="113"/>
    </row>
    <row r="4" spans="1:57" ht="19.5" customHeight="1" x14ac:dyDescent="0.3">
      <c r="A4" s="181" t="s">
        <v>74</v>
      </c>
      <c r="B4" s="182"/>
      <c r="C4" s="182"/>
      <c r="D4" s="182"/>
      <c r="E4" s="183"/>
      <c r="F4" s="182"/>
      <c r="G4" s="182"/>
      <c r="H4" s="182"/>
      <c r="I4" s="182"/>
    </row>
    <row r="5" spans="1:57" ht="13.8" thickBot="1" x14ac:dyDescent="0.3"/>
    <row r="6" spans="1:57" s="113" customFormat="1" ht="13.8" thickBot="1" x14ac:dyDescent="0.3">
      <c r="A6" s="184"/>
      <c r="B6" s="185" t="s">
        <v>75</v>
      </c>
      <c r="C6" s="185"/>
      <c r="D6" s="186"/>
      <c r="E6" s="187" t="s">
        <v>23</v>
      </c>
      <c r="F6" s="188" t="s">
        <v>24</v>
      </c>
      <c r="G6" s="188" t="s">
        <v>25</v>
      </c>
      <c r="H6" s="188" t="s">
        <v>26</v>
      </c>
      <c r="I6" s="189" t="s">
        <v>27</v>
      </c>
    </row>
    <row r="7" spans="1:57" s="113" customFormat="1" ht="13.8" thickBot="1" x14ac:dyDescent="0.3">
      <c r="A7" s="279" t="str">
        <f>'OVN.00 Pol'!B7</f>
        <v>01</v>
      </c>
      <c r="B7" s="60" t="str">
        <f>'OVN.00 Pol'!C7</f>
        <v>Ostatní a vedlejší náklady</v>
      </c>
      <c r="D7" s="190"/>
      <c r="E7" s="280">
        <f>'OVN.00 Pol'!BA70</f>
        <v>0</v>
      </c>
      <c r="F7" s="281">
        <f>'OVN.00 Pol'!BB70</f>
        <v>0</v>
      </c>
      <c r="G7" s="281">
        <f>'OVN.00 Pol'!BC70</f>
        <v>0</v>
      </c>
      <c r="H7" s="281">
        <f>'OVN.00 Pol'!BD70</f>
        <v>0</v>
      </c>
      <c r="I7" s="282">
        <f>'OVN.00 Pol'!BE70</f>
        <v>0</v>
      </c>
    </row>
    <row r="8" spans="1:57" s="14" customFormat="1" ht="13.8" thickBot="1" x14ac:dyDescent="0.3">
      <c r="A8" s="191"/>
      <c r="B8" s="192" t="s">
        <v>76</v>
      </c>
      <c r="C8" s="192"/>
      <c r="D8" s="193"/>
      <c r="E8" s="194">
        <f>SUM(E7:E7)</f>
        <v>0</v>
      </c>
      <c r="F8" s="195">
        <f>SUM(F7:F7)</f>
        <v>0</v>
      </c>
      <c r="G8" s="195">
        <f>SUM(G7:G7)</f>
        <v>0</v>
      </c>
      <c r="H8" s="195">
        <f>SUM(H7:H7)</f>
        <v>0</v>
      </c>
      <c r="I8" s="196">
        <f>SUM(I7:I7)</f>
        <v>0</v>
      </c>
    </row>
    <row r="9" spans="1:57" x14ac:dyDescent="0.25">
      <c r="A9" s="113"/>
      <c r="B9" s="113"/>
      <c r="C9" s="113"/>
      <c r="D9" s="113"/>
      <c r="E9" s="113"/>
      <c r="F9" s="113"/>
      <c r="G9" s="113"/>
      <c r="H9" s="113"/>
      <c r="I9" s="113"/>
    </row>
    <row r="10" spans="1:57" ht="19.5" customHeight="1" x14ac:dyDescent="0.3">
      <c r="A10" s="182" t="s">
        <v>77</v>
      </c>
      <c r="B10" s="182"/>
      <c r="C10" s="182"/>
      <c r="D10" s="182"/>
      <c r="E10" s="182"/>
      <c r="F10" s="182"/>
      <c r="G10" s="197"/>
      <c r="H10" s="182"/>
      <c r="I10" s="182"/>
      <c r="BA10" s="119"/>
      <c r="BB10" s="119"/>
      <c r="BC10" s="119"/>
      <c r="BD10" s="119"/>
      <c r="BE10" s="119"/>
    </row>
    <row r="11" spans="1:57" ht="13.8" thickBot="1" x14ac:dyDescent="0.3"/>
    <row r="12" spans="1:57" x14ac:dyDescent="0.25">
      <c r="A12" s="148" t="s">
        <v>78</v>
      </c>
      <c r="B12" s="149"/>
      <c r="C12" s="149"/>
      <c r="D12" s="198"/>
      <c r="E12" s="199" t="s">
        <v>79</v>
      </c>
      <c r="F12" s="200" t="s">
        <v>12</v>
      </c>
      <c r="G12" s="201" t="s">
        <v>80</v>
      </c>
      <c r="H12" s="202"/>
      <c r="I12" s="203" t="s">
        <v>79</v>
      </c>
    </row>
    <row r="13" spans="1:57" x14ac:dyDescent="0.25">
      <c r="A13" s="142" t="s">
        <v>166</v>
      </c>
      <c r="B13" s="133"/>
      <c r="C13" s="133"/>
      <c r="D13" s="204"/>
      <c r="E13" s="205">
        <v>0</v>
      </c>
      <c r="F13" s="206">
        <v>0</v>
      </c>
      <c r="G13" s="207">
        <v>0</v>
      </c>
      <c r="H13" s="208"/>
      <c r="I13" s="209">
        <f t="shared" ref="I13:I20" si="0">E13+F13*G13/100</f>
        <v>0</v>
      </c>
      <c r="BA13" s="1">
        <v>0</v>
      </c>
    </row>
    <row r="14" spans="1:57" x14ac:dyDescent="0.25">
      <c r="A14" s="142" t="s">
        <v>167</v>
      </c>
      <c r="B14" s="133"/>
      <c r="C14" s="133"/>
      <c r="D14" s="204"/>
      <c r="E14" s="205">
        <v>0</v>
      </c>
      <c r="F14" s="206">
        <v>0</v>
      </c>
      <c r="G14" s="207">
        <v>0</v>
      </c>
      <c r="H14" s="208"/>
      <c r="I14" s="209">
        <f t="shared" si="0"/>
        <v>0</v>
      </c>
      <c r="BA14" s="1">
        <v>0</v>
      </c>
    </row>
    <row r="15" spans="1:57" x14ac:dyDescent="0.25">
      <c r="A15" s="142" t="s">
        <v>168</v>
      </c>
      <c r="B15" s="133"/>
      <c r="C15" s="133"/>
      <c r="D15" s="204"/>
      <c r="E15" s="205">
        <v>0</v>
      </c>
      <c r="F15" s="206">
        <v>0</v>
      </c>
      <c r="G15" s="207">
        <v>0</v>
      </c>
      <c r="H15" s="208"/>
      <c r="I15" s="209">
        <f t="shared" si="0"/>
        <v>0</v>
      </c>
      <c r="BA15" s="1">
        <v>0</v>
      </c>
    </row>
    <row r="16" spans="1:57" x14ac:dyDescent="0.25">
      <c r="A16" s="142" t="s">
        <v>169</v>
      </c>
      <c r="B16" s="133"/>
      <c r="C16" s="133"/>
      <c r="D16" s="204"/>
      <c r="E16" s="205">
        <v>0</v>
      </c>
      <c r="F16" s="206">
        <v>0</v>
      </c>
      <c r="G16" s="207">
        <v>0</v>
      </c>
      <c r="H16" s="208"/>
      <c r="I16" s="209">
        <f t="shared" si="0"/>
        <v>0</v>
      </c>
      <c r="BA16" s="1">
        <v>0</v>
      </c>
    </row>
    <row r="17" spans="1:53" x14ac:dyDescent="0.25">
      <c r="A17" s="142" t="s">
        <v>170</v>
      </c>
      <c r="B17" s="133"/>
      <c r="C17" s="133"/>
      <c r="D17" s="204"/>
      <c r="E17" s="205">
        <v>0</v>
      </c>
      <c r="F17" s="206">
        <v>0</v>
      </c>
      <c r="G17" s="207">
        <v>0</v>
      </c>
      <c r="H17" s="208"/>
      <c r="I17" s="209">
        <f t="shared" si="0"/>
        <v>0</v>
      </c>
      <c r="BA17" s="1">
        <v>2</v>
      </c>
    </row>
    <row r="18" spans="1:53" x14ac:dyDescent="0.25">
      <c r="A18" s="142" t="s">
        <v>171</v>
      </c>
      <c r="B18" s="133"/>
      <c r="C18" s="133"/>
      <c r="D18" s="204"/>
      <c r="E18" s="205">
        <v>0</v>
      </c>
      <c r="F18" s="206">
        <v>0</v>
      </c>
      <c r="G18" s="207">
        <v>0</v>
      </c>
      <c r="H18" s="208"/>
      <c r="I18" s="209">
        <f t="shared" si="0"/>
        <v>0</v>
      </c>
      <c r="BA18" s="1">
        <v>1</v>
      </c>
    </row>
    <row r="19" spans="1:53" x14ac:dyDescent="0.25">
      <c r="A19" s="142" t="s">
        <v>172</v>
      </c>
      <c r="B19" s="133"/>
      <c r="C19" s="133"/>
      <c r="D19" s="204"/>
      <c r="E19" s="205">
        <v>0</v>
      </c>
      <c r="F19" s="206">
        <v>0</v>
      </c>
      <c r="G19" s="207">
        <v>0</v>
      </c>
      <c r="H19" s="208"/>
      <c r="I19" s="209">
        <f t="shared" si="0"/>
        <v>0</v>
      </c>
      <c r="BA19" s="1">
        <v>2</v>
      </c>
    </row>
    <row r="20" spans="1:53" x14ac:dyDescent="0.25">
      <c r="A20" s="142" t="s">
        <v>173</v>
      </c>
      <c r="B20" s="133"/>
      <c r="C20" s="133"/>
      <c r="D20" s="204"/>
      <c r="E20" s="205">
        <v>0</v>
      </c>
      <c r="F20" s="206">
        <v>0</v>
      </c>
      <c r="G20" s="207">
        <v>0</v>
      </c>
      <c r="H20" s="208"/>
      <c r="I20" s="209">
        <f t="shared" si="0"/>
        <v>0</v>
      </c>
      <c r="BA20" s="1">
        <v>2</v>
      </c>
    </row>
    <row r="21" spans="1:53" ht="13.8" thickBot="1" x14ac:dyDescent="0.3">
      <c r="A21" s="210"/>
      <c r="B21" s="211" t="s">
        <v>81</v>
      </c>
      <c r="C21" s="212"/>
      <c r="D21" s="213"/>
      <c r="E21" s="214"/>
      <c r="F21" s="215"/>
      <c r="G21" s="215"/>
      <c r="H21" s="342">
        <f>SUM(I13:I20)</f>
        <v>0</v>
      </c>
      <c r="I21" s="343"/>
    </row>
    <row r="23" spans="1:53" x14ac:dyDescent="0.25">
      <c r="B23" s="14"/>
      <c r="F23" s="216"/>
      <c r="G23" s="217"/>
      <c r="H23" s="217"/>
      <c r="I23" s="46"/>
    </row>
    <row r="24" spans="1:53" x14ac:dyDescent="0.25">
      <c r="F24" s="216"/>
      <c r="G24" s="217"/>
      <c r="H24" s="217"/>
      <c r="I24" s="46"/>
    </row>
    <row r="25" spans="1:53" x14ac:dyDescent="0.25">
      <c r="F25" s="216"/>
      <c r="G25" s="217"/>
      <c r="H25" s="217"/>
      <c r="I25" s="46"/>
    </row>
    <row r="26" spans="1:53" x14ac:dyDescent="0.25">
      <c r="F26" s="216"/>
      <c r="G26" s="217"/>
      <c r="H26" s="217"/>
      <c r="I26" s="46"/>
    </row>
    <row r="27" spans="1:53" x14ac:dyDescent="0.25">
      <c r="F27" s="216"/>
      <c r="G27" s="217"/>
      <c r="H27" s="217"/>
      <c r="I27" s="46"/>
    </row>
    <row r="28" spans="1:53" x14ac:dyDescent="0.25">
      <c r="F28" s="216"/>
      <c r="G28" s="217"/>
      <c r="H28" s="217"/>
      <c r="I28" s="46"/>
    </row>
    <row r="29" spans="1:53" x14ac:dyDescent="0.25">
      <c r="F29" s="216"/>
      <c r="G29" s="217"/>
      <c r="H29" s="217"/>
      <c r="I29" s="46"/>
    </row>
    <row r="30" spans="1:53" x14ac:dyDescent="0.25">
      <c r="F30" s="216"/>
      <c r="G30" s="217"/>
      <c r="H30" s="217"/>
      <c r="I30" s="46"/>
    </row>
    <row r="31" spans="1:53" x14ac:dyDescent="0.25">
      <c r="F31" s="216"/>
      <c r="G31" s="217"/>
      <c r="H31" s="217"/>
      <c r="I31" s="46"/>
    </row>
    <row r="32" spans="1:53" x14ac:dyDescent="0.25">
      <c r="F32" s="216"/>
      <c r="G32" s="217"/>
      <c r="H32" s="217"/>
      <c r="I32" s="46"/>
    </row>
    <row r="33" spans="6:9" x14ac:dyDescent="0.25">
      <c r="F33" s="216"/>
      <c r="G33" s="217"/>
      <c r="H33" s="217"/>
      <c r="I33" s="46"/>
    </row>
    <row r="34" spans="6:9" x14ac:dyDescent="0.25">
      <c r="F34" s="216"/>
      <c r="G34" s="217"/>
      <c r="H34" s="217"/>
      <c r="I34" s="46"/>
    </row>
    <row r="35" spans="6:9" x14ac:dyDescent="0.25">
      <c r="F35" s="216"/>
      <c r="G35" s="217"/>
      <c r="H35" s="217"/>
      <c r="I35" s="46"/>
    </row>
    <row r="36" spans="6:9" x14ac:dyDescent="0.25">
      <c r="F36" s="216"/>
      <c r="G36" s="217"/>
      <c r="H36" s="217"/>
      <c r="I36" s="46"/>
    </row>
    <row r="37" spans="6:9" x14ac:dyDescent="0.25">
      <c r="F37" s="216"/>
      <c r="G37" s="217"/>
      <c r="H37" s="217"/>
      <c r="I37" s="46"/>
    </row>
    <row r="38" spans="6:9" x14ac:dyDescent="0.25">
      <c r="F38" s="216"/>
      <c r="G38" s="217"/>
      <c r="H38" s="217"/>
      <c r="I38" s="46"/>
    </row>
    <row r="39" spans="6:9" x14ac:dyDescent="0.25">
      <c r="F39" s="216"/>
      <c r="G39" s="217"/>
      <c r="H39" s="217"/>
      <c r="I39" s="46"/>
    </row>
    <row r="40" spans="6:9" x14ac:dyDescent="0.25">
      <c r="F40" s="216"/>
      <c r="G40" s="217"/>
      <c r="H40" s="217"/>
      <c r="I40" s="46"/>
    </row>
    <row r="41" spans="6:9" x14ac:dyDescent="0.25">
      <c r="F41" s="216"/>
      <c r="G41" s="217"/>
      <c r="H41" s="217"/>
      <c r="I41" s="46"/>
    </row>
    <row r="42" spans="6:9" x14ac:dyDescent="0.25">
      <c r="F42" s="216"/>
      <c r="G42" s="217"/>
      <c r="H42" s="217"/>
      <c r="I42" s="46"/>
    </row>
    <row r="43" spans="6:9" x14ac:dyDescent="0.25">
      <c r="F43" s="216"/>
      <c r="G43" s="217"/>
      <c r="H43" s="217"/>
      <c r="I43" s="46"/>
    </row>
    <row r="44" spans="6:9" x14ac:dyDescent="0.25">
      <c r="F44" s="216"/>
      <c r="G44" s="217"/>
      <c r="H44" s="217"/>
      <c r="I44" s="46"/>
    </row>
    <row r="45" spans="6:9" x14ac:dyDescent="0.25">
      <c r="F45" s="216"/>
      <c r="G45" s="217"/>
      <c r="H45" s="217"/>
      <c r="I45" s="46"/>
    </row>
    <row r="46" spans="6:9" x14ac:dyDescent="0.25">
      <c r="F46" s="216"/>
      <c r="G46" s="217"/>
      <c r="H46" s="217"/>
      <c r="I46" s="46"/>
    </row>
    <row r="47" spans="6:9" x14ac:dyDescent="0.25">
      <c r="F47" s="216"/>
      <c r="G47" s="217"/>
      <c r="H47" s="217"/>
      <c r="I47" s="46"/>
    </row>
    <row r="48" spans="6:9" x14ac:dyDescent="0.25">
      <c r="F48" s="216"/>
      <c r="G48" s="217"/>
      <c r="H48" s="217"/>
      <c r="I48" s="46"/>
    </row>
    <row r="49" spans="6:9" x14ac:dyDescent="0.25">
      <c r="F49" s="216"/>
      <c r="G49" s="217"/>
      <c r="H49" s="217"/>
      <c r="I49" s="46"/>
    </row>
    <row r="50" spans="6:9" x14ac:dyDescent="0.25">
      <c r="F50" s="216"/>
      <c r="G50" s="217"/>
      <c r="H50" s="217"/>
      <c r="I50" s="46"/>
    </row>
    <row r="51" spans="6:9" x14ac:dyDescent="0.25">
      <c r="F51" s="216"/>
      <c r="G51" s="217"/>
      <c r="H51" s="217"/>
      <c r="I51" s="46"/>
    </row>
    <row r="52" spans="6:9" x14ac:dyDescent="0.25">
      <c r="F52" s="216"/>
      <c r="G52" s="217"/>
      <c r="H52" s="217"/>
      <c r="I52" s="46"/>
    </row>
    <row r="53" spans="6:9" x14ac:dyDescent="0.25">
      <c r="F53" s="216"/>
      <c r="G53" s="217"/>
      <c r="H53" s="217"/>
      <c r="I53" s="46"/>
    </row>
    <row r="54" spans="6:9" x14ac:dyDescent="0.25">
      <c r="F54" s="216"/>
      <c r="G54" s="217"/>
      <c r="H54" s="217"/>
      <c r="I54" s="46"/>
    </row>
    <row r="55" spans="6:9" x14ac:dyDescent="0.25">
      <c r="F55" s="216"/>
      <c r="G55" s="217"/>
      <c r="H55" s="217"/>
      <c r="I55" s="46"/>
    </row>
    <row r="56" spans="6:9" x14ac:dyDescent="0.25">
      <c r="F56" s="216"/>
      <c r="G56" s="217"/>
      <c r="H56" s="217"/>
      <c r="I56" s="46"/>
    </row>
    <row r="57" spans="6:9" x14ac:dyDescent="0.25">
      <c r="F57" s="216"/>
      <c r="G57" s="217"/>
      <c r="H57" s="217"/>
      <c r="I57" s="46"/>
    </row>
    <row r="58" spans="6:9" x14ac:dyDescent="0.25">
      <c r="F58" s="216"/>
      <c r="G58" s="217"/>
      <c r="H58" s="217"/>
      <c r="I58" s="46"/>
    </row>
    <row r="59" spans="6:9" x14ac:dyDescent="0.25">
      <c r="F59" s="216"/>
      <c r="G59" s="217"/>
      <c r="H59" s="217"/>
      <c r="I59" s="46"/>
    </row>
    <row r="60" spans="6:9" x14ac:dyDescent="0.25">
      <c r="F60" s="216"/>
      <c r="G60" s="217"/>
      <c r="H60" s="217"/>
      <c r="I60" s="46"/>
    </row>
    <row r="61" spans="6:9" x14ac:dyDescent="0.25">
      <c r="F61" s="216"/>
      <c r="G61" s="217"/>
      <c r="H61" s="217"/>
      <c r="I61" s="46"/>
    </row>
    <row r="62" spans="6:9" x14ac:dyDescent="0.25">
      <c r="F62" s="216"/>
      <c r="G62" s="217"/>
      <c r="H62" s="217"/>
      <c r="I62" s="46"/>
    </row>
    <row r="63" spans="6:9" x14ac:dyDescent="0.25">
      <c r="F63" s="216"/>
      <c r="G63" s="217"/>
      <c r="H63" s="217"/>
      <c r="I63" s="46"/>
    </row>
    <row r="64" spans="6:9" x14ac:dyDescent="0.25">
      <c r="F64" s="216"/>
      <c r="G64" s="217"/>
      <c r="H64" s="217"/>
      <c r="I64" s="46"/>
    </row>
    <row r="65" spans="6:9" x14ac:dyDescent="0.25">
      <c r="F65" s="216"/>
      <c r="G65" s="217"/>
      <c r="H65" s="217"/>
      <c r="I65" s="46"/>
    </row>
    <row r="66" spans="6:9" x14ac:dyDescent="0.25">
      <c r="F66" s="216"/>
      <c r="G66" s="217"/>
      <c r="H66" s="217"/>
      <c r="I66" s="46"/>
    </row>
    <row r="67" spans="6:9" x14ac:dyDescent="0.25">
      <c r="F67" s="216"/>
      <c r="G67" s="217"/>
      <c r="H67" s="217"/>
      <c r="I67" s="46"/>
    </row>
    <row r="68" spans="6:9" x14ac:dyDescent="0.25">
      <c r="F68" s="216"/>
      <c r="G68" s="217"/>
      <c r="H68" s="217"/>
      <c r="I68" s="46"/>
    </row>
    <row r="69" spans="6:9" x14ac:dyDescent="0.25">
      <c r="F69" s="216"/>
      <c r="G69" s="217"/>
      <c r="H69" s="217"/>
      <c r="I69" s="46"/>
    </row>
    <row r="70" spans="6:9" x14ac:dyDescent="0.25">
      <c r="F70" s="216"/>
      <c r="G70" s="217"/>
      <c r="H70" s="217"/>
      <c r="I70" s="46"/>
    </row>
    <row r="71" spans="6:9" x14ac:dyDescent="0.25">
      <c r="F71" s="216"/>
      <c r="G71" s="217"/>
      <c r="H71" s="217"/>
      <c r="I71" s="46"/>
    </row>
    <row r="72" spans="6:9" x14ac:dyDescent="0.25">
      <c r="F72" s="216"/>
      <c r="G72" s="217"/>
      <c r="H72" s="217"/>
      <c r="I72" s="4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43"/>
  <sheetViews>
    <sheetView showGridLines="0" showZeros="0" zoomScaleNormal="100" zoomScaleSheetLayoutView="100" workbookViewId="0">
      <selection sqref="A1:G1"/>
    </sheetView>
  </sheetViews>
  <sheetFormatPr defaultColWidth="9.109375" defaultRowHeight="13.2" x14ac:dyDescent="0.25"/>
  <cols>
    <col min="1" max="1" width="4.44140625" style="218" customWidth="1"/>
    <col min="2" max="2" width="11.5546875" style="218" customWidth="1"/>
    <col min="3" max="3" width="40.44140625" style="218" customWidth="1"/>
    <col min="4" max="4" width="5.5546875" style="218" customWidth="1"/>
    <col min="5" max="5" width="8.5546875" style="228" customWidth="1"/>
    <col min="6" max="6" width="9.88671875" style="218" customWidth="1"/>
    <col min="7" max="7" width="13.88671875" style="218" customWidth="1"/>
    <col min="8" max="8" width="11.6640625" style="218" hidden="1" customWidth="1"/>
    <col min="9" max="9" width="11.5546875" style="218" hidden="1" customWidth="1"/>
    <col min="10" max="10" width="11" style="218" hidden="1" customWidth="1"/>
    <col min="11" max="11" width="10.44140625" style="218" hidden="1" customWidth="1"/>
    <col min="12" max="12" width="75.44140625" style="218" customWidth="1"/>
    <col min="13" max="13" width="45.33203125" style="218" customWidth="1"/>
    <col min="14" max="16384" width="9.109375" style="218"/>
  </cols>
  <sheetData>
    <row r="1" spans="1:80" ht="15.6" x14ac:dyDescent="0.3">
      <c r="A1" s="346" t="s">
        <v>82</v>
      </c>
      <c r="B1" s="346"/>
      <c r="C1" s="346"/>
      <c r="D1" s="346"/>
      <c r="E1" s="346"/>
      <c r="F1" s="346"/>
      <c r="G1" s="346"/>
    </row>
    <row r="2" spans="1:80" ht="14.25" customHeight="1" thickBot="1" x14ac:dyDescent="0.3">
      <c r="B2" s="219"/>
      <c r="C2" s="220"/>
      <c r="D2" s="220"/>
      <c r="E2" s="221"/>
      <c r="F2" s="220"/>
      <c r="G2" s="220"/>
    </row>
    <row r="3" spans="1:80" ht="13.8" thickTop="1" x14ac:dyDescent="0.25">
      <c r="A3" s="335" t="s">
        <v>2</v>
      </c>
      <c r="B3" s="336"/>
      <c r="C3" s="172" t="s">
        <v>101</v>
      </c>
      <c r="D3" s="222"/>
      <c r="E3" s="223" t="s">
        <v>83</v>
      </c>
      <c r="F3" s="224" t="str">
        <f>'OVN.00 Rek'!H1</f>
        <v>0000.00</v>
      </c>
      <c r="G3" s="225"/>
    </row>
    <row r="4" spans="1:80" ht="13.8" thickBot="1" x14ac:dyDescent="0.3">
      <c r="A4" s="347" t="s">
        <v>73</v>
      </c>
      <c r="B4" s="338"/>
      <c r="C4" s="178" t="s">
        <v>104</v>
      </c>
      <c r="D4" s="226"/>
      <c r="E4" s="348" t="str">
        <f>'OVN.00 Rek'!G2</f>
        <v>Ostatní a vedlejší náklady</v>
      </c>
      <c r="F4" s="349"/>
      <c r="G4" s="350"/>
    </row>
    <row r="5" spans="1:80" ht="13.8" thickTop="1" x14ac:dyDescent="0.25">
      <c r="A5" s="227"/>
      <c r="G5" s="229"/>
    </row>
    <row r="6" spans="1:80" ht="27" customHeight="1" x14ac:dyDescent="0.25">
      <c r="A6" s="230" t="s">
        <v>84</v>
      </c>
      <c r="B6" s="231" t="s">
        <v>85</v>
      </c>
      <c r="C6" s="231" t="s">
        <v>86</v>
      </c>
      <c r="D6" s="231" t="s">
        <v>87</v>
      </c>
      <c r="E6" s="232" t="s">
        <v>88</v>
      </c>
      <c r="F6" s="231" t="s">
        <v>89</v>
      </c>
      <c r="G6" s="233" t="s">
        <v>90</v>
      </c>
      <c r="H6" s="234" t="s">
        <v>91</v>
      </c>
      <c r="I6" s="234" t="s">
        <v>92</v>
      </c>
      <c r="J6" s="234" t="s">
        <v>93</v>
      </c>
      <c r="K6" s="234" t="s">
        <v>94</v>
      </c>
    </row>
    <row r="7" spans="1:80" x14ac:dyDescent="0.25">
      <c r="A7" s="235" t="s">
        <v>95</v>
      </c>
      <c r="B7" s="236" t="s">
        <v>107</v>
      </c>
      <c r="C7" s="237" t="s">
        <v>106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5">
      <c r="A8" s="246">
        <v>1</v>
      </c>
      <c r="B8" s="247" t="s">
        <v>109</v>
      </c>
      <c r="C8" s="248" t="s">
        <v>110</v>
      </c>
      <c r="D8" s="249"/>
      <c r="E8" s="250">
        <v>1</v>
      </c>
      <c r="F8" s="250"/>
      <c r="G8" s="251">
        <f>E8*F8</f>
        <v>0</v>
      </c>
      <c r="H8" s="252">
        <v>0</v>
      </c>
      <c r="I8" s="253">
        <f>E8*H8</f>
        <v>0</v>
      </c>
      <c r="J8" s="252"/>
      <c r="K8" s="253">
        <f>E8*J8</f>
        <v>0</v>
      </c>
      <c r="O8" s="245">
        <v>2</v>
      </c>
      <c r="AA8" s="218">
        <v>12</v>
      </c>
      <c r="AB8" s="218">
        <v>0</v>
      </c>
      <c r="AC8" s="218">
        <v>1</v>
      </c>
      <c r="AZ8" s="218">
        <v>1</v>
      </c>
      <c r="BA8" s="218">
        <f>IF(AZ8=1,G8,0)</f>
        <v>0</v>
      </c>
      <c r="BB8" s="218">
        <f>IF(AZ8=2,G8,0)</f>
        <v>0</v>
      </c>
      <c r="BC8" s="218">
        <f>IF(AZ8=3,G8,0)</f>
        <v>0</v>
      </c>
      <c r="BD8" s="218">
        <f>IF(AZ8=4,G8,0)</f>
        <v>0</v>
      </c>
      <c r="BE8" s="218">
        <f>IF(AZ8=5,G8,0)</f>
        <v>0</v>
      </c>
      <c r="CA8" s="245">
        <v>12</v>
      </c>
      <c r="CB8" s="245">
        <v>0</v>
      </c>
    </row>
    <row r="9" spans="1:80" x14ac:dyDescent="0.25">
      <c r="A9" s="254"/>
      <c r="B9" s="257"/>
      <c r="C9" s="344" t="s">
        <v>111</v>
      </c>
      <c r="D9" s="345"/>
      <c r="E9" s="258">
        <v>1</v>
      </c>
      <c r="F9" s="259"/>
      <c r="G9" s="260"/>
      <c r="H9" s="261"/>
      <c r="I9" s="255"/>
      <c r="J9" s="262"/>
      <c r="K9" s="255"/>
      <c r="M9" s="256" t="s">
        <v>111</v>
      </c>
      <c r="O9" s="245"/>
    </row>
    <row r="10" spans="1:80" x14ac:dyDescent="0.25">
      <c r="A10" s="254"/>
      <c r="B10" s="257"/>
      <c r="C10" s="344" t="s">
        <v>112</v>
      </c>
      <c r="D10" s="345"/>
      <c r="E10" s="258">
        <v>0</v>
      </c>
      <c r="F10" s="259"/>
      <c r="G10" s="260"/>
      <c r="H10" s="261"/>
      <c r="I10" s="255"/>
      <c r="J10" s="262"/>
      <c r="K10" s="255"/>
      <c r="M10" s="256">
        <v>0</v>
      </c>
      <c r="O10" s="245"/>
    </row>
    <row r="11" spans="1:80" x14ac:dyDescent="0.25">
      <c r="A11" s="254"/>
      <c r="B11" s="257"/>
      <c r="C11" s="344" t="s">
        <v>113</v>
      </c>
      <c r="D11" s="345"/>
      <c r="E11" s="258">
        <v>0</v>
      </c>
      <c r="F11" s="259"/>
      <c r="G11" s="260"/>
      <c r="H11" s="261"/>
      <c r="I11" s="255"/>
      <c r="J11" s="262"/>
      <c r="K11" s="255"/>
      <c r="M11" s="256" t="s">
        <v>113</v>
      </c>
      <c r="O11" s="245"/>
    </row>
    <row r="12" spans="1:80" x14ac:dyDescent="0.25">
      <c r="A12" s="254"/>
      <c r="B12" s="257"/>
      <c r="C12" s="344" t="s">
        <v>114</v>
      </c>
      <c r="D12" s="345"/>
      <c r="E12" s="258">
        <v>0</v>
      </c>
      <c r="F12" s="259"/>
      <c r="G12" s="260"/>
      <c r="H12" s="261"/>
      <c r="I12" s="255"/>
      <c r="J12" s="262"/>
      <c r="K12" s="255"/>
      <c r="M12" s="256" t="s">
        <v>114</v>
      </c>
      <c r="O12" s="245"/>
    </row>
    <row r="13" spans="1:80" x14ac:dyDescent="0.25">
      <c r="A13" s="254"/>
      <c r="B13" s="257"/>
      <c r="C13" s="344" t="s">
        <v>115</v>
      </c>
      <c r="D13" s="345"/>
      <c r="E13" s="258">
        <v>0</v>
      </c>
      <c r="F13" s="259"/>
      <c r="G13" s="260"/>
      <c r="H13" s="261"/>
      <c r="I13" s="255"/>
      <c r="J13" s="262"/>
      <c r="K13" s="255"/>
      <c r="M13" s="256" t="s">
        <v>115</v>
      </c>
      <c r="O13" s="245"/>
    </row>
    <row r="14" spans="1:80" ht="21" x14ac:dyDescent="0.25">
      <c r="A14" s="254"/>
      <c r="B14" s="257"/>
      <c r="C14" s="344" t="s">
        <v>116</v>
      </c>
      <c r="D14" s="345"/>
      <c r="E14" s="258">
        <v>0</v>
      </c>
      <c r="F14" s="259"/>
      <c r="G14" s="260"/>
      <c r="H14" s="261"/>
      <c r="I14" s="255"/>
      <c r="J14" s="262"/>
      <c r="K14" s="255"/>
      <c r="M14" s="256" t="s">
        <v>116</v>
      </c>
      <c r="O14" s="245"/>
    </row>
    <row r="15" spans="1:80" x14ac:dyDescent="0.25">
      <c r="A15" s="254"/>
      <c r="B15" s="257"/>
      <c r="C15" s="344" t="s">
        <v>117</v>
      </c>
      <c r="D15" s="345"/>
      <c r="E15" s="258">
        <v>0</v>
      </c>
      <c r="F15" s="259"/>
      <c r="G15" s="260"/>
      <c r="H15" s="261"/>
      <c r="I15" s="255"/>
      <c r="J15" s="262"/>
      <c r="K15" s="255"/>
      <c r="M15" s="256" t="s">
        <v>117</v>
      </c>
      <c r="O15" s="245"/>
    </row>
    <row r="16" spans="1:80" x14ac:dyDescent="0.25">
      <c r="A16" s="254"/>
      <c r="B16" s="257"/>
      <c r="C16" s="344" t="s">
        <v>118</v>
      </c>
      <c r="D16" s="345"/>
      <c r="E16" s="258">
        <v>0</v>
      </c>
      <c r="F16" s="259"/>
      <c r="G16" s="260"/>
      <c r="H16" s="261"/>
      <c r="I16" s="255"/>
      <c r="J16" s="262"/>
      <c r="K16" s="255"/>
      <c r="M16" s="256" t="s">
        <v>118</v>
      </c>
      <c r="O16" s="245"/>
    </row>
    <row r="17" spans="1:80" x14ac:dyDescent="0.25">
      <c r="A17" s="254"/>
      <c r="B17" s="257"/>
      <c r="C17" s="344" t="s">
        <v>119</v>
      </c>
      <c r="D17" s="345"/>
      <c r="E17" s="258">
        <v>0</v>
      </c>
      <c r="F17" s="259"/>
      <c r="G17" s="260"/>
      <c r="H17" s="261"/>
      <c r="I17" s="255"/>
      <c r="J17" s="262"/>
      <c r="K17" s="255"/>
      <c r="M17" s="256" t="s">
        <v>119</v>
      </c>
      <c r="O17" s="245"/>
    </row>
    <row r="18" spans="1:80" x14ac:dyDescent="0.25">
      <c r="A18" s="254"/>
      <c r="B18" s="257"/>
      <c r="C18" s="344" t="s">
        <v>120</v>
      </c>
      <c r="D18" s="345"/>
      <c r="E18" s="258">
        <v>0</v>
      </c>
      <c r="F18" s="259"/>
      <c r="G18" s="260"/>
      <c r="H18" s="261"/>
      <c r="I18" s="255"/>
      <c r="J18" s="262"/>
      <c r="K18" s="255"/>
      <c r="M18" s="256" t="s">
        <v>120</v>
      </c>
      <c r="O18" s="245"/>
    </row>
    <row r="19" spans="1:80" x14ac:dyDescent="0.25">
      <c r="A19" s="254"/>
      <c r="B19" s="257"/>
      <c r="C19" s="344" t="s">
        <v>121</v>
      </c>
      <c r="D19" s="345"/>
      <c r="E19" s="258">
        <v>0</v>
      </c>
      <c r="F19" s="259"/>
      <c r="G19" s="260"/>
      <c r="H19" s="261"/>
      <c r="I19" s="255"/>
      <c r="J19" s="262"/>
      <c r="K19" s="255"/>
      <c r="M19" s="256" t="s">
        <v>121</v>
      </c>
      <c r="O19" s="245"/>
    </row>
    <row r="20" spans="1:80" x14ac:dyDescent="0.25">
      <c r="A20" s="254"/>
      <c r="B20" s="257"/>
      <c r="C20" s="344" t="s">
        <v>122</v>
      </c>
      <c r="D20" s="345"/>
      <c r="E20" s="258">
        <v>0</v>
      </c>
      <c r="F20" s="259"/>
      <c r="G20" s="260"/>
      <c r="H20" s="261"/>
      <c r="I20" s="255"/>
      <c r="J20" s="262"/>
      <c r="K20" s="255"/>
      <c r="M20" s="256" t="s">
        <v>122</v>
      </c>
      <c r="O20" s="245"/>
    </row>
    <row r="21" spans="1:80" x14ac:dyDescent="0.25">
      <c r="A21" s="254"/>
      <c r="B21" s="257"/>
      <c r="C21" s="344" t="s">
        <v>123</v>
      </c>
      <c r="D21" s="345"/>
      <c r="E21" s="258">
        <v>0</v>
      </c>
      <c r="F21" s="259"/>
      <c r="G21" s="260"/>
      <c r="H21" s="261"/>
      <c r="I21" s="255"/>
      <c r="J21" s="262"/>
      <c r="K21" s="255"/>
      <c r="M21" s="256" t="s">
        <v>123</v>
      </c>
      <c r="O21" s="245"/>
    </row>
    <row r="22" spans="1:80" x14ac:dyDescent="0.25">
      <c r="A22" s="246">
        <v>2</v>
      </c>
      <c r="B22" s="247" t="s">
        <v>124</v>
      </c>
      <c r="C22" s="248" t="s">
        <v>125</v>
      </c>
      <c r="D22" s="249"/>
      <c r="E22" s="250">
        <v>1</v>
      </c>
      <c r="F22" s="250"/>
      <c r="G22" s="251">
        <f>E22*F22</f>
        <v>0</v>
      </c>
      <c r="H22" s="252">
        <v>0</v>
      </c>
      <c r="I22" s="253">
        <f>E22*H22</f>
        <v>0</v>
      </c>
      <c r="J22" s="252"/>
      <c r="K22" s="253">
        <f>E22*J22</f>
        <v>0</v>
      </c>
      <c r="O22" s="245">
        <v>2</v>
      </c>
      <c r="AA22" s="218">
        <v>12</v>
      </c>
      <c r="AB22" s="218">
        <v>0</v>
      </c>
      <c r="AC22" s="218">
        <v>7</v>
      </c>
      <c r="AZ22" s="218">
        <v>1</v>
      </c>
      <c r="BA22" s="218">
        <f>IF(AZ22=1,G22,0)</f>
        <v>0</v>
      </c>
      <c r="BB22" s="218">
        <f>IF(AZ22=2,G22,0)</f>
        <v>0</v>
      </c>
      <c r="BC22" s="218">
        <f>IF(AZ22=3,G22,0)</f>
        <v>0</v>
      </c>
      <c r="BD22" s="218">
        <f>IF(AZ22=4,G22,0)</f>
        <v>0</v>
      </c>
      <c r="BE22" s="218">
        <f>IF(AZ22=5,G22,0)</f>
        <v>0</v>
      </c>
      <c r="CA22" s="245">
        <v>12</v>
      </c>
      <c r="CB22" s="245">
        <v>0</v>
      </c>
    </row>
    <row r="23" spans="1:80" x14ac:dyDescent="0.25">
      <c r="A23" s="254"/>
      <c r="B23" s="257"/>
      <c r="C23" s="344" t="s">
        <v>126</v>
      </c>
      <c r="D23" s="345"/>
      <c r="E23" s="258">
        <v>1</v>
      </c>
      <c r="F23" s="259"/>
      <c r="G23" s="260"/>
      <c r="H23" s="261"/>
      <c r="I23" s="255"/>
      <c r="J23" s="262"/>
      <c r="K23" s="255"/>
      <c r="M23" s="256" t="s">
        <v>126</v>
      </c>
      <c r="O23" s="245"/>
    </row>
    <row r="24" spans="1:80" x14ac:dyDescent="0.25">
      <c r="A24" s="254"/>
      <c r="B24" s="257"/>
      <c r="C24" s="344" t="s">
        <v>112</v>
      </c>
      <c r="D24" s="345"/>
      <c r="E24" s="258">
        <v>0</v>
      </c>
      <c r="F24" s="259"/>
      <c r="G24" s="260"/>
      <c r="H24" s="261"/>
      <c r="I24" s="255"/>
      <c r="J24" s="262"/>
      <c r="K24" s="255"/>
      <c r="M24" s="256">
        <v>0</v>
      </c>
      <c r="O24" s="245"/>
    </row>
    <row r="25" spans="1:80" x14ac:dyDescent="0.25">
      <c r="A25" s="254"/>
      <c r="B25" s="257"/>
      <c r="C25" s="344" t="s">
        <v>127</v>
      </c>
      <c r="D25" s="345"/>
      <c r="E25" s="258">
        <v>0</v>
      </c>
      <c r="F25" s="259"/>
      <c r="G25" s="260"/>
      <c r="H25" s="261"/>
      <c r="I25" s="255"/>
      <c r="J25" s="262"/>
      <c r="K25" s="255"/>
      <c r="M25" s="256" t="s">
        <v>127</v>
      </c>
      <c r="O25" s="245"/>
    </row>
    <row r="26" spans="1:80" x14ac:dyDescent="0.25">
      <c r="A26" s="254"/>
      <c r="B26" s="257"/>
      <c r="C26" s="344" t="s">
        <v>128</v>
      </c>
      <c r="D26" s="345"/>
      <c r="E26" s="258">
        <v>0</v>
      </c>
      <c r="F26" s="259"/>
      <c r="G26" s="260"/>
      <c r="H26" s="261"/>
      <c r="I26" s="255"/>
      <c r="J26" s="262"/>
      <c r="K26" s="255"/>
      <c r="M26" s="256" t="s">
        <v>128</v>
      </c>
      <c r="O26" s="245"/>
    </row>
    <row r="27" spans="1:80" x14ac:dyDescent="0.25">
      <c r="A27" s="246">
        <v>3</v>
      </c>
      <c r="B27" s="247" t="s">
        <v>129</v>
      </c>
      <c r="C27" s="248" t="s">
        <v>130</v>
      </c>
      <c r="D27" s="249"/>
      <c r="E27" s="250">
        <v>1</v>
      </c>
      <c r="F27" s="250"/>
      <c r="G27" s="251">
        <f>E27*F27</f>
        <v>0</v>
      </c>
      <c r="H27" s="252">
        <v>0</v>
      </c>
      <c r="I27" s="253">
        <f>E27*H27</f>
        <v>0</v>
      </c>
      <c r="J27" s="252"/>
      <c r="K27" s="253">
        <f>E27*J27</f>
        <v>0</v>
      </c>
      <c r="O27" s="245">
        <v>2</v>
      </c>
      <c r="AA27" s="218">
        <v>12</v>
      </c>
      <c r="AB27" s="218">
        <v>0</v>
      </c>
      <c r="AC27" s="218">
        <v>3</v>
      </c>
      <c r="AZ27" s="218">
        <v>1</v>
      </c>
      <c r="BA27" s="218">
        <f>IF(AZ27=1,G27,0)</f>
        <v>0</v>
      </c>
      <c r="BB27" s="218">
        <f>IF(AZ27=2,G27,0)</f>
        <v>0</v>
      </c>
      <c r="BC27" s="218">
        <f>IF(AZ27=3,G27,0)</f>
        <v>0</v>
      </c>
      <c r="BD27" s="218">
        <f>IF(AZ27=4,G27,0)</f>
        <v>0</v>
      </c>
      <c r="BE27" s="218">
        <f>IF(AZ27=5,G27,0)</f>
        <v>0</v>
      </c>
      <c r="CA27" s="245">
        <v>12</v>
      </c>
      <c r="CB27" s="245">
        <v>0</v>
      </c>
    </row>
    <row r="28" spans="1:80" x14ac:dyDescent="0.25">
      <c r="A28" s="254"/>
      <c r="B28" s="257"/>
      <c r="C28" s="344" t="s">
        <v>131</v>
      </c>
      <c r="D28" s="345"/>
      <c r="E28" s="258">
        <v>1</v>
      </c>
      <c r="F28" s="259"/>
      <c r="G28" s="260"/>
      <c r="H28" s="261"/>
      <c r="I28" s="255"/>
      <c r="J28" s="262"/>
      <c r="K28" s="255"/>
      <c r="M28" s="256" t="s">
        <v>131</v>
      </c>
      <c r="O28" s="245"/>
    </row>
    <row r="29" spans="1:80" x14ac:dyDescent="0.25">
      <c r="A29" s="254"/>
      <c r="B29" s="257"/>
      <c r="C29" s="344" t="s">
        <v>112</v>
      </c>
      <c r="D29" s="345"/>
      <c r="E29" s="258">
        <v>0</v>
      </c>
      <c r="F29" s="259"/>
      <c r="G29" s="260"/>
      <c r="H29" s="261"/>
      <c r="I29" s="255"/>
      <c r="J29" s="262"/>
      <c r="K29" s="255"/>
      <c r="M29" s="256">
        <v>0</v>
      </c>
      <c r="O29" s="245"/>
    </row>
    <row r="30" spans="1:80" x14ac:dyDescent="0.25">
      <c r="A30" s="254"/>
      <c r="B30" s="257"/>
      <c r="C30" s="344" t="s">
        <v>132</v>
      </c>
      <c r="D30" s="345"/>
      <c r="E30" s="258">
        <v>0</v>
      </c>
      <c r="F30" s="259"/>
      <c r="G30" s="260"/>
      <c r="H30" s="261"/>
      <c r="I30" s="255"/>
      <c r="J30" s="262"/>
      <c r="K30" s="255"/>
      <c r="M30" s="256" t="s">
        <v>132</v>
      </c>
      <c r="O30" s="245"/>
    </row>
    <row r="31" spans="1:80" ht="21" x14ac:dyDescent="0.25">
      <c r="A31" s="254"/>
      <c r="B31" s="257"/>
      <c r="C31" s="344" t="s">
        <v>133</v>
      </c>
      <c r="D31" s="345"/>
      <c r="E31" s="258">
        <v>0</v>
      </c>
      <c r="F31" s="259"/>
      <c r="G31" s="260"/>
      <c r="H31" s="261"/>
      <c r="I31" s="255"/>
      <c r="J31" s="262"/>
      <c r="K31" s="255"/>
      <c r="M31" s="256" t="s">
        <v>133</v>
      </c>
      <c r="O31" s="245"/>
    </row>
    <row r="32" spans="1:80" x14ac:dyDescent="0.25">
      <c r="A32" s="254"/>
      <c r="B32" s="257"/>
      <c r="C32" s="344" t="s">
        <v>134</v>
      </c>
      <c r="D32" s="345"/>
      <c r="E32" s="258">
        <v>0</v>
      </c>
      <c r="F32" s="259"/>
      <c r="G32" s="260"/>
      <c r="H32" s="261"/>
      <c r="I32" s="255"/>
      <c r="J32" s="262"/>
      <c r="K32" s="255"/>
      <c r="M32" s="256" t="s">
        <v>134</v>
      </c>
      <c r="O32" s="245"/>
    </row>
    <row r="33" spans="1:80" x14ac:dyDescent="0.25">
      <c r="A33" s="254"/>
      <c r="B33" s="257"/>
      <c r="C33" s="344" t="s">
        <v>135</v>
      </c>
      <c r="D33" s="345"/>
      <c r="E33" s="258">
        <v>0</v>
      </c>
      <c r="F33" s="259"/>
      <c r="G33" s="260"/>
      <c r="H33" s="261"/>
      <c r="I33" s="255"/>
      <c r="J33" s="262"/>
      <c r="K33" s="255"/>
      <c r="M33" s="256" t="s">
        <v>135</v>
      </c>
      <c r="O33" s="245"/>
    </row>
    <row r="34" spans="1:80" x14ac:dyDescent="0.25">
      <c r="A34" s="254"/>
      <c r="B34" s="257"/>
      <c r="C34" s="344" t="s">
        <v>112</v>
      </c>
      <c r="D34" s="345"/>
      <c r="E34" s="258">
        <v>0</v>
      </c>
      <c r="F34" s="259"/>
      <c r="G34" s="260"/>
      <c r="H34" s="261"/>
      <c r="I34" s="255"/>
      <c r="J34" s="262"/>
      <c r="K34" s="255"/>
      <c r="M34" s="256">
        <v>0</v>
      </c>
      <c r="O34" s="245"/>
    </row>
    <row r="35" spans="1:80" x14ac:dyDescent="0.25">
      <c r="A35" s="254"/>
      <c r="B35" s="257"/>
      <c r="C35" s="344" t="s">
        <v>136</v>
      </c>
      <c r="D35" s="345"/>
      <c r="E35" s="258">
        <v>0</v>
      </c>
      <c r="F35" s="259"/>
      <c r="G35" s="260"/>
      <c r="H35" s="261"/>
      <c r="I35" s="255"/>
      <c r="J35" s="262"/>
      <c r="K35" s="255"/>
      <c r="M35" s="256" t="s">
        <v>136</v>
      </c>
      <c r="O35" s="245"/>
    </row>
    <row r="36" spans="1:80" x14ac:dyDescent="0.25">
      <c r="A36" s="254"/>
      <c r="B36" s="257"/>
      <c r="C36" s="344" t="s">
        <v>137</v>
      </c>
      <c r="D36" s="345"/>
      <c r="E36" s="258">
        <v>0</v>
      </c>
      <c r="F36" s="259"/>
      <c r="G36" s="260"/>
      <c r="H36" s="261"/>
      <c r="I36" s="255"/>
      <c r="J36" s="262"/>
      <c r="K36" s="255"/>
      <c r="M36" s="256" t="s">
        <v>137</v>
      </c>
      <c r="O36" s="245"/>
    </row>
    <row r="37" spans="1:80" x14ac:dyDescent="0.25">
      <c r="A37" s="246">
        <v>4</v>
      </c>
      <c r="B37" s="247" t="s">
        <v>138</v>
      </c>
      <c r="C37" s="248" t="s">
        <v>139</v>
      </c>
      <c r="D37" s="249"/>
      <c r="E37" s="250">
        <v>1</v>
      </c>
      <c r="F37" s="250"/>
      <c r="G37" s="251">
        <f>E37*F37</f>
        <v>0</v>
      </c>
      <c r="H37" s="252">
        <v>0</v>
      </c>
      <c r="I37" s="253">
        <f>E37*H37</f>
        <v>0</v>
      </c>
      <c r="J37" s="252"/>
      <c r="K37" s="253">
        <f>E37*J37</f>
        <v>0</v>
      </c>
      <c r="O37" s="245">
        <v>2</v>
      </c>
      <c r="AA37" s="218">
        <v>12</v>
      </c>
      <c r="AB37" s="218">
        <v>0</v>
      </c>
      <c r="AC37" s="218">
        <v>6</v>
      </c>
      <c r="AZ37" s="218">
        <v>1</v>
      </c>
      <c r="BA37" s="218">
        <f>IF(AZ37=1,G37,0)</f>
        <v>0</v>
      </c>
      <c r="BB37" s="218">
        <f>IF(AZ37=2,G37,0)</f>
        <v>0</v>
      </c>
      <c r="BC37" s="218">
        <f>IF(AZ37=3,G37,0)</f>
        <v>0</v>
      </c>
      <c r="BD37" s="218">
        <f>IF(AZ37=4,G37,0)</f>
        <v>0</v>
      </c>
      <c r="BE37" s="218">
        <f>IF(AZ37=5,G37,0)</f>
        <v>0</v>
      </c>
      <c r="CA37" s="245">
        <v>12</v>
      </c>
      <c r="CB37" s="245">
        <v>0</v>
      </c>
    </row>
    <row r="38" spans="1:80" x14ac:dyDescent="0.25">
      <c r="A38" s="254"/>
      <c r="B38" s="257"/>
      <c r="C38" s="344" t="s">
        <v>140</v>
      </c>
      <c r="D38" s="345"/>
      <c r="E38" s="258">
        <v>1</v>
      </c>
      <c r="F38" s="259"/>
      <c r="G38" s="260"/>
      <c r="H38" s="261"/>
      <c r="I38" s="255"/>
      <c r="J38" s="262"/>
      <c r="K38" s="255"/>
      <c r="M38" s="256" t="s">
        <v>140</v>
      </c>
      <c r="O38" s="245"/>
    </row>
    <row r="39" spans="1:80" x14ac:dyDescent="0.25">
      <c r="A39" s="254"/>
      <c r="B39" s="257"/>
      <c r="C39" s="344" t="s">
        <v>112</v>
      </c>
      <c r="D39" s="345"/>
      <c r="E39" s="258">
        <v>0</v>
      </c>
      <c r="F39" s="259"/>
      <c r="G39" s="260"/>
      <c r="H39" s="261"/>
      <c r="I39" s="255"/>
      <c r="J39" s="262"/>
      <c r="K39" s="255"/>
      <c r="M39" s="256">
        <v>0</v>
      </c>
      <c r="O39" s="245"/>
    </row>
    <row r="40" spans="1:80" x14ac:dyDescent="0.25">
      <c r="A40" s="254"/>
      <c r="B40" s="257"/>
      <c r="C40" s="344" t="s">
        <v>141</v>
      </c>
      <c r="D40" s="345"/>
      <c r="E40" s="258">
        <v>0</v>
      </c>
      <c r="F40" s="259"/>
      <c r="G40" s="260"/>
      <c r="H40" s="261"/>
      <c r="I40" s="255"/>
      <c r="J40" s="262"/>
      <c r="K40" s="255"/>
      <c r="M40" s="256" t="s">
        <v>141</v>
      </c>
      <c r="O40" s="245"/>
    </row>
    <row r="41" spans="1:80" ht="21" x14ac:dyDescent="0.25">
      <c r="A41" s="254"/>
      <c r="B41" s="257"/>
      <c r="C41" s="344" t="s">
        <v>142</v>
      </c>
      <c r="D41" s="345"/>
      <c r="E41" s="258">
        <v>0</v>
      </c>
      <c r="F41" s="259"/>
      <c r="G41" s="260"/>
      <c r="H41" s="261"/>
      <c r="I41" s="255"/>
      <c r="J41" s="262"/>
      <c r="K41" s="255"/>
      <c r="M41" s="256" t="s">
        <v>142</v>
      </c>
      <c r="O41" s="245"/>
    </row>
    <row r="42" spans="1:80" x14ac:dyDescent="0.25">
      <c r="A42" s="254"/>
      <c r="B42" s="257"/>
      <c r="C42" s="344" t="s">
        <v>143</v>
      </c>
      <c r="D42" s="345"/>
      <c r="E42" s="258">
        <v>0</v>
      </c>
      <c r="F42" s="259"/>
      <c r="G42" s="260"/>
      <c r="H42" s="261"/>
      <c r="I42" s="255"/>
      <c r="J42" s="262"/>
      <c r="K42" s="255"/>
      <c r="M42" s="256" t="s">
        <v>143</v>
      </c>
      <c r="O42" s="245"/>
    </row>
    <row r="43" spans="1:80" x14ac:dyDescent="0.25">
      <c r="A43" s="254"/>
      <c r="B43" s="257"/>
      <c r="C43" s="344" t="s">
        <v>144</v>
      </c>
      <c r="D43" s="345"/>
      <c r="E43" s="258">
        <v>0</v>
      </c>
      <c r="F43" s="259"/>
      <c r="G43" s="260"/>
      <c r="H43" s="261"/>
      <c r="I43" s="255"/>
      <c r="J43" s="262"/>
      <c r="K43" s="255"/>
      <c r="M43" s="256" t="s">
        <v>144</v>
      </c>
      <c r="O43" s="245"/>
    </row>
    <row r="44" spans="1:80" x14ac:dyDescent="0.25">
      <c r="A44" s="254"/>
      <c r="B44" s="257"/>
      <c r="C44" s="344" t="s">
        <v>145</v>
      </c>
      <c r="D44" s="345"/>
      <c r="E44" s="258">
        <v>0</v>
      </c>
      <c r="F44" s="259"/>
      <c r="G44" s="260"/>
      <c r="H44" s="261"/>
      <c r="I44" s="255"/>
      <c r="J44" s="262"/>
      <c r="K44" s="255"/>
      <c r="M44" s="256" t="s">
        <v>145</v>
      </c>
      <c r="O44" s="245"/>
    </row>
    <row r="45" spans="1:80" x14ac:dyDescent="0.25">
      <c r="A45" s="254"/>
      <c r="B45" s="257"/>
      <c r="C45" s="344" t="s">
        <v>112</v>
      </c>
      <c r="D45" s="345"/>
      <c r="E45" s="258">
        <v>0</v>
      </c>
      <c r="F45" s="259"/>
      <c r="G45" s="260"/>
      <c r="H45" s="261"/>
      <c r="I45" s="255"/>
      <c r="J45" s="262"/>
      <c r="K45" s="255"/>
      <c r="M45" s="256">
        <v>0</v>
      </c>
      <c r="O45" s="245"/>
    </row>
    <row r="46" spans="1:80" x14ac:dyDescent="0.25">
      <c r="A46" s="254"/>
      <c r="B46" s="257"/>
      <c r="C46" s="344" t="s">
        <v>146</v>
      </c>
      <c r="D46" s="345"/>
      <c r="E46" s="258">
        <v>0</v>
      </c>
      <c r="F46" s="259"/>
      <c r="G46" s="260"/>
      <c r="H46" s="261"/>
      <c r="I46" s="255"/>
      <c r="J46" s="262"/>
      <c r="K46" s="255"/>
      <c r="M46" s="256" t="s">
        <v>146</v>
      </c>
      <c r="O46" s="245"/>
    </row>
    <row r="47" spans="1:80" x14ac:dyDescent="0.25">
      <c r="A47" s="254"/>
      <c r="B47" s="257"/>
      <c r="C47" s="344" t="s">
        <v>147</v>
      </c>
      <c r="D47" s="345"/>
      <c r="E47" s="258">
        <v>0</v>
      </c>
      <c r="F47" s="259"/>
      <c r="G47" s="260"/>
      <c r="H47" s="261"/>
      <c r="I47" s="255"/>
      <c r="J47" s="262"/>
      <c r="K47" s="255"/>
      <c r="M47" s="256" t="s">
        <v>147</v>
      </c>
      <c r="O47" s="245"/>
    </row>
    <row r="48" spans="1:80" x14ac:dyDescent="0.25">
      <c r="A48" s="254"/>
      <c r="B48" s="257"/>
      <c r="C48" s="344" t="s">
        <v>145</v>
      </c>
      <c r="D48" s="345"/>
      <c r="E48" s="258">
        <v>0</v>
      </c>
      <c r="F48" s="259"/>
      <c r="G48" s="260"/>
      <c r="H48" s="261"/>
      <c r="I48" s="255"/>
      <c r="J48" s="262"/>
      <c r="K48" s="255"/>
      <c r="M48" s="256" t="s">
        <v>145</v>
      </c>
      <c r="O48" s="245"/>
    </row>
    <row r="49" spans="1:80" x14ac:dyDescent="0.25">
      <c r="A49" s="246">
        <v>5</v>
      </c>
      <c r="B49" s="247" t="s">
        <v>148</v>
      </c>
      <c r="C49" s="248" t="s">
        <v>149</v>
      </c>
      <c r="D49" s="249"/>
      <c r="E49" s="250">
        <v>1</v>
      </c>
      <c r="F49" s="250"/>
      <c r="G49" s="251">
        <f>E49*F49</f>
        <v>0</v>
      </c>
      <c r="H49" s="252">
        <v>0</v>
      </c>
      <c r="I49" s="253">
        <f>E49*H49</f>
        <v>0</v>
      </c>
      <c r="J49" s="252"/>
      <c r="K49" s="253">
        <f>E49*J49</f>
        <v>0</v>
      </c>
      <c r="O49" s="245">
        <v>2</v>
      </c>
      <c r="AA49" s="218">
        <v>12</v>
      </c>
      <c r="AB49" s="218">
        <v>0</v>
      </c>
      <c r="AC49" s="218">
        <v>2</v>
      </c>
      <c r="AZ49" s="218">
        <v>1</v>
      </c>
      <c r="BA49" s="218">
        <f>IF(AZ49=1,G49,0)</f>
        <v>0</v>
      </c>
      <c r="BB49" s="218">
        <f>IF(AZ49=2,G49,0)</f>
        <v>0</v>
      </c>
      <c r="BC49" s="218">
        <f>IF(AZ49=3,G49,0)</f>
        <v>0</v>
      </c>
      <c r="BD49" s="218">
        <f>IF(AZ49=4,G49,0)</f>
        <v>0</v>
      </c>
      <c r="BE49" s="218">
        <f>IF(AZ49=5,G49,0)</f>
        <v>0</v>
      </c>
      <c r="CA49" s="245">
        <v>12</v>
      </c>
      <c r="CB49" s="245">
        <v>0</v>
      </c>
    </row>
    <row r="50" spans="1:80" x14ac:dyDescent="0.25">
      <c r="A50" s="254"/>
      <c r="B50" s="257"/>
      <c r="C50" s="344" t="s">
        <v>150</v>
      </c>
      <c r="D50" s="345"/>
      <c r="E50" s="258">
        <v>1</v>
      </c>
      <c r="F50" s="259"/>
      <c r="G50" s="260"/>
      <c r="H50" s="261"/>
      <c r="I50" s="255"/>
      <c r="J50" s="262"/>
      <c r="K50" s="255"/>
      <c r="M50" s="256" t="s">
        <v>150</v>
      </c>
      <c r="O50" s="245"/>
    </row>
    <row r="51" spans="1:80" x14ac:dyDescent="0.25">
      <c r="A51" s="246">
        <v>6</v>
      </c>
      <c r="B51" s="247" t="s">
        <v>151</v>
      </c>
      <c r="C51" s="248" t="s">
        <v>152</v>
      </c>
      <c r="D51" s="249"/>
      <c r="E51" s="250">
        <v>1</v>
      </c>
      <c r="F51" s="250"/>
      <c r="G51" s="251">
        <f>E51*F51</f>
        <v>0</v>
      </c>
      <c r="H51" s="252">
        <v>0</v>
      </c>
      <c r="I51" s="253">
        <f>E51*H51</f>
        <v>0</v>
      </c>
      <c r="J51" s="252"/>
      <c r="K51" s="253">
        <f>E51*J51</f>
        <v>0</v>
      </c>
      <c r="O51" s="245">
        <v>2</v>
      </c>
      <c r="AA51" s="218">
        <v>12</v>
      </c>
      <c r="AB51" s="218">
        <v>0</v>
      </c>
      <c r="AC51" s="218">
        <v>5</v>
      </c>
      <c r="AZ51" s="218">
        <v>1</v>
      </c>
      <c r="BA51" s="218">
        <f>IF(AZ51=1,G51,0)</f>
        <v>0</v>
      </c>
      <c r="BB51" s="218">
        <f>IF(AZ51=2,G51,0)</f>
        <v>0</v>
      </c>
      <c r="BC51" s="218">
        <f>IF(AZ51=3,G51,0)</f>
        <v>0</v>
      </c>
      <c r="BD51" s="218">
        <f>IF(AZ51=4,G51,0)</f>
        <v>0</v>
      </c>
      <c r="BE51" s="218">
        <f>IF(AZ51=5,G51,0)</f>
        <v>0</v>
      </c>
      <c r="CA51" s="245">
        <v>12</v>
      </c>
      <c r="CB51" s="245">
        <v>0</v>
      </c>
    </row>
    <row r="52" spans="1:80" x14ac:dyDescent="0.25">
      <c r="A52" s="254"/>
      <c r="B52" s="257"/>
      <c r="C52" s="344" t="s">
        <v>140</v>
      </c>
      <c r="D52" s="345"/>
      <c r="E52" s="258">
        <v>1</v>
      </c>
      <c r="F52" s="259"/>
      <c r="G52" s="260"/>
      <c r="H52" s="261"/>
      <c r="I52" s="255"/>
      <c r="J52" s="262"/>
      <c r="K52" s="255"/>
      <c r="M52" s="256" t="s">
        <v>140</v>
      </c>
      <c r="O52" s="245"/>
    </row>
    <row r="53" spans="1:80" x14ac:dyDescent="0.25">
      <c r="A53" s="254"/>
      <c r="B53" s="257"/>
      <c r="C53" s="344" t="s">
        <v>112</v>
      </c>
      <c r="D53" s="345"/>
      <c r="E53" s="258">
        <v>0</v>
      </c>
      <c r="F53" s="259"/>
      <c r="G53" s="260"/>
      <c r="H53" s="261"/>
      <c r="I53" s="255"/>
      <c r="J53" s="262"/>
      <c r="K53" s="255"/>
      <c r="M53" s="256">
        <v>0</v>
      </c>
      <c r="O53" s="245"/>
    </row>
    <row r="54" spans="1:80" x14ac:dyDescent="0.25">
      <c r="A54" s="254"/>
      <c r="B54" s="257"/>
      <c r="C54" s="344" t="s">
        <v>153</v>
      </c>
      <c r="D54" s="345"/>
      <c r="E54" s="258">
        <v>0</v>
      </c>
      <c r="F54" s="259"/>
      <c r="G54" s="260"/>
      <c r="H54" s="261"/>
      <c r="I54" s="255"/>
      <c r="J54" s="262"/>
      <c r="K54" s="255"/>
      <c r="M54" s="256" t="s">
        <v>153</v>
      </c>
      <c r="O54" s="245"/>
    </row>
    <row r="55" spans="1:80" x14ac:dyDescent="0.25">
      <c r="A55" s="254"/>
      <c r="B55" s="257"/>
      <c r="C55" s="344" t="s">
        <v>154</v>
      </c>
      <c r="D55" s="345"/>
      <c r="E55" s="258">
        <v>0</v>
      </c>
      <c r="F55" s="259"/>
      <c r="G55" s="260"/>
      <c r="H55" s="261"/>
      <c r="I55" s="255"/>
      <c r="J55" s="262"/>
      <c r="K55" s="255"/>
      <c r="M55" s="256" t="s">
        <v>154</v>
      </c>
      <c r="O55" s="245"/>
    </row>
    <row r="56" spans="1:80" ht="21" x14ac:dyDescent="0.25">
      <c r="A56" s="254"/>
      <c r="B56" s="257"/>
      <c r="C56" s="344" t="s">
        <v>155</v>
      </c>
      <c r="D56" s="345"/>
      <c r="E56" s="258">
        <v>0</v>
      </c>
      <c r="F56" s="259"/>
      <c r="G56" s="260"/>
      <c r="H56" s="261"/>
      <c r="I56" s="255"/>
      <c r="J56" s="262"/>
      <c r="K56" s="255"/>
      <c r="M56" s="256" t="s">
        <v>155</v>
      </c>
      <c r="O56" s="245"/>
    </row>
    <row r="57" spans="1:80" x14ac:dyDescent="0.25">
      <c r="A57" s="246">
        <v>7</v>
      </c>
      <c r="B57" s="247" t="s">
        <v>156</v>
      </c>
      <c r="C57" s="248" t="s">
        <v>157</v>
      </c>
      <c r="D57" s="249"/>
      <c r="E57" s="250">
        <v>1</v>
      </c>
      <c r="F57" s="250"/>
      <c r="G57" s="251">
        <f>E57*F57</f>
        <v>0</v>
      </c>
      <c r="H57" s="252">
        <v>0</v>
      </c>
      <c r="I57" s="253">
        <f>E57*H57</f>
        <v>0</v>
      </c>
      <c r="J57" s="252"/>
      <c r="K57" s="253">
        <f>E57*J57</f>
        <v>0</v>
      </c>
      <c r="O57" s="245">
        <v>2</v>
      </c>
      <c r="AA57" s="218">
        <v>12</v>
      </c>
      <c r="AB57" s="218">
        <v>0</v>
      </c>
      <c r="AC57" s="218">
        <v>4</v>
      </c>
      <c r="AZ57" s="218">
        <v>1</v>
      </c>
      <c r="BA57" s="218">
        <f>IF(AZ57=1,G57,0)</f>
        <v>0</v>
      </c>
      <c r="BB57" s="218">
        <f>IF(AZ57=2,G57,0)</f>
        <v>0</v>
      </c>
      <c r="BC57" s="218">
        <f>IF(AZ57=3,G57,0)</f>
        <v>0</v>
      </c>
      <c r="BD57" s="218">
        <f>IF(AZ57=4,G57,0)</f>
        <v>0</v>
      </c>
      <c r="BE57" s="218">
        <f>IF(AZ57=5,G57,0)</f>
        <v>0</v>
      </c>
      <c r="CA57" s="245">
        <v>12</v>
      </c>
      <c r="CB57" s="245">
        <v>0</v>
      </c>
    </row>
    <row r="58" spans="1:80" x14ac:dyDescent="0.25">
      <c r="A58" s="254"/>
      <c r="B58" s="257"/>
      <c r="C58" s="344" t="s">
        <v>140</v>
      </c>
      <c r="D58" s="345"/>
      <c r="E58" s="258">
        <v>1</v>
      </c>
      <c r="F58" s="259"/>
      <c r="G58" s="260"/>
      <c r="H58" s="261"/>
      <c r="I58" s="255"/>
      <c r="J58" s="262"/>
      <c r="K58" s="255"/>
      <c r="M58" s="256" t="s">
        <v>140</v>
      </c>
      <c r="O58" s="245"/>
    </row>
    <row r="59" spans="1:80" x14ac:dyDescent="0.25">
      <c r="A59" s="254"/>
      <c r="B59" s="257"/>
      <c r="C59" s="344" t="s">
        <v>112</v>
      </c>
      <c r="D59" s="345"/>
      <c r="E59" s="258">
        <v>0</v>
      </c>
      <c r="F59" s="259"/>
      <c r="G59" s="260"/>
      <c r="H59" s="261"/>
      <c r="I59" s="255"/>
      <c r="J59" s="262"/>
      <c r="K59" s="255"/>
      <c r="M59" s="256">
        <v>0</v>
      </c>
      <c r="O59" s="245"/>
    </row>
    <row r="60" spans="1:80" x14ac:dyDescent="0.25">
      <c r="A60" s="254"/>
      <c r="B60" s="257"/>
      <c r="C60" s="344" t="s">
        <v>158</v>
      </c>
      <c r="D60" s="345"/>
      <c r="E60" s="258">
        <v>0</v>
      </c>
      <c r="F60" s="259"/>
      <c r="G60" s="260"/>
      <c r="H60" s="261"/>
      <c r="I60" s="255"/>
      <c r="J60" s="262"/>
      <c r="K60" s="255"/>
      <c r="M60" s="256" t="s">
        <v>158</v>
      </c>
      <c r="O60" s="245"/>
    </row>
    <row r="61" spans="1:80" x14ac:dyDescent="0.25">
      <c r="A61" s="254"/>
      <c r="B61" s="257"/>
      <c r="C61" s="344" t="s">
        <v>159</v>
      </c>
      <c r="D61" s="345"/>
      <c r="E61" s="258">
        <v>0</v>
      </c>
      <c r="F61" s="259"/>
      <c r="G61" s="260"/>
      <c r="H61" s="261"/>
      <c r="I61" s="255"/>
      <c r="J61" s="262"/>
      <c r="K61" s="255"/>
      <c r="M61" s="256" t="s">
        <v>159</v>
      </c>
      <c r="O61" s="245"/>
    </row>
    <row r="62" spans="1:80" x14ac:dyDescent="0.25">
      <c r="A62" s="254"/>
      <c r="B62" s="257"/>
      <c r="C62" s="344" t="s">
        <v>160</v>
      </c>
      <c r="D62" s="345"/>
      <c r="E62" s="258">
        <v>0</v>
      </c>
      <c r="F62" s="259"/>
      <c r="G62" s="260"/>
      <c r="H62" s="261"/>
      <c r="I62" s="255"/>
      <c r="J62" s="262"/>
      <c r="K62" s="255"/>
      <c r="M62" s="256" t="s">
        <v>160</v>
      </c>
      <c r="O62" s="245"/>
    </row>
    <row r="63" spans="1:80" ht="21" x14ac:dyDescent="0.25">
      <c r="A63" s="254"/>
      <c r="B63" s="257"/>
      <c r="C63" s="344" t="s">
        <v>161</v>
      </c>
      <c r="D63" s="345"/>
      <c r="E63" s="258">
        <v>0</v>
      </c>
      <c r="F63" s="259"/>
      <c r="G63" s="260"/>
      <c r="H63" s="261"/>
      <c r="I63" s="255"/>
      <c r="J63" s="262"/>
      <c r="K63" s="255"/>
      <c r="M63" s="256" t="s">
        <v>161</v>
      </c>
      <c r="O63" s="245"/>
    </row>
    <row r="64" spans="1:80" x14ac:dyDescent="0.25">
      <c r="A64" s="254"/>
      <c r="B64" s="257"/>
      <c r="C64" s="344" t="s">
        <v>162</v>
      </c>
      <c r="D64" s="345"/>
      <c r="E64" s="258">
        <v>0</v>
      </c>
      <c r="F64" s="259"/>
      <c r="G64" s="260"/>
      <c r="H64" s="261"/>
      <c r="I64" s="255"/>
      <c r="J64" s="262"/>
      <c r="K64" s="255"/>
      <c r="M64" s="256" t="s">
        <v>162</v>
      </c>
      <c r="O64" s="245"/>
    </row>
    <row r="65" spans="1:80" x14ac:dyDescent="0.25">
      <c r="A65" s="254"/>
      <c r="B65" s="257"/>
      <c r="C65" s="344" t="s">
        <v>123</v>
      </c>
      <c r="D65" s="345"/>
      <c r="E65" s="258">
        <v>0</v>
      </c>
      <c r="F65" s="259"/>
      <c r="G65" s="260"/>
      <c r="H65" s="261"/>
      <c r="I65" s="255"/>
      <c r="J65" s="262"/>
      <c r="K65" s="255"/>
      <c r="M65" s="256" t="s">
        <v>123</v>
      </c>
      <c r="O65" s="245"/>
    </row>
    <row r="66" spans="1:80" x14ac:dyDescent="0.25">
      <c r="A66" s="246">
        <v>8</v>
      </c>
      <c r="B66" s="247" t="s">
        <v>163</v>
      </c>
      <c r="C66" s="248" t="s">
        <v>164</v>
      </c>
      <c r="D66" s="249"/>
      <c r="E66" s="250">
        <v>1</v>
      </c>
      <c r="F66" s="250"/>
      <c r="G66" s="251">
        <f>E66*F66</f>
        <v>0</v>
      </c>
      <c r="H66" s="252">
        <v>0</v>
      </c>
      <c r="I66" s="253">
        <f>E66*H66</f>
        <v>0</v>
      </c>
      <c r="J66" s="252"/>
      <c r="K66" s="253">
        <f>E66*J66</f>
        <v>0</v>
      </c>
      <c r="O66" s="245">
        <v>2</v>
      </c>
      <c r="AA66" s="218">
        <v>12</v>
      </c>
      <c r="AB66" s="218">
        <v>0</v>
      </c>
      <c r="AC66" s="218">
        <v>8</v>
      </c>
      <c r="AZ66" s="218">
        <v>1</v>
      </c>
      <c r="BA66" s="218">
        <f>IF(AZ66=1,G66,0)</f>
        <v>0</v>
      </c>
      <c r="BB66" s="218">
        <f>IF(AZ66=2,G66,0)</f>
        <v>0</v>
      </c>
      <c r="BC66" s="218">
        <f>IF(AZ66=3,G66,0)</f>
        <v>0</v>
      </c>
      <c r="BD66" s="218">
        <f>IF(AZ66=4,G66,0)</f>
        <v>0</v>
      </c>
      <c r="BE66" s="218">
        <f>IF(AZ66=5,G66,0)</f>
        <v>0</v>
      </c>
      <c r="CA66" s="245">
        <v>12</v>
      </c>
      <c r="CB66" s="245">
        <v>0</v>
      </c>
    </row>
    <row r="67" spans="1:80" x14ac:dyDescent="0.25">
      <c r="A67" s="254"/>
      <c r="B67" s="257"/>
      <c r="C67" s="344" t="s">
        <v>126</v>
      </c>
      <c r="D67" s="345"/>
      <c r="E67" s="258">
        <v>1</v>
      </c>
      <c r="F67" s="259"/>
      <c r="G67" s="260"/>
      <c r="H67" s="261"/>
      <c r="I67" s="255"/>
      <c r="J67" s="262"/>
      <c r="K67" s="255"/>
      <c r="M67" s="256" t="s">
        <v>126</v>
      </c>
      <c r="O67" s="245"/>
    </row>
    <row r="68" spans="1:80" x14ac:dyDescent="0.25">
      <c r="A68" s="254"/>
      <c r="B68" s="257"/>
      <c r="C68" s="344" t="s">
        <v>112</v>
      </c>
      <c r="D68" s="345"/>
      <c r="E68" s="258">
        <v>0</v>
      </c>
      <c r="F68" s="259"/>
      <c r="G68" s="260"/>
      <c r="H68" s="261"/>
      <c r="I68" s="255"/>
      <c r="J68" s="262"/>
      <c r="K68" s="255"/>
      <c r="M68" s="256">
        <v>0</v>
      </c>
      <c r="O68" s="245"/>
    </row>
    <row r="69" spans="1:80" x14ac:dyDescent="0.25">
      <c r="A69" s="254"/>
      <c r="B69" s="257"/>
      <c r="C69" s="344" t="s">
        <v>165</v>
      </c>
      <c r="D69" s="345"/>
      <c r="E69" s="258">
        <v>0</v>
      </c>
      <c r="F69" s="259"/>
      <c r="G69" s="260"/>
      <c r="H69" s="261"/>
      <c r="I69" s="255"/>
      <c r="J69" s="262"/>
      <c r="K69" s="255"/>
      <c r="M69" s="256" t="s">
        <v>165</v>
      </c>
      <c r="O69" s="245"/>
    </row>
    <row r="70" spans="1:80" x14ac:dyDescent="0.25">
      <c r="A70" s="263"/>
      <c r="B70" s="264" t="s">
        <v>98</v>
      </c>
      <c r="C70" s="265" t="s">
        <v>108</v>
      </c>
      <c r="D70" s="266"/>
      <c r="E70" s="267"/>
      <c r="F70" s="268"/>
      <c r="G70" s="269">
        <f>SUM(G7:G69)</f>
        <v>0</v>
      </c>
      <c r="H70" s="270"/>
      <c r="I70" s="271">
        <f>SUM(I7:I69)</f>
        <v>0</v>
      </c>
      <c r="J70" s="270"/>
      <c r="K70" s="271">
        <f>SUM(K7:K69)</f>
        <v>0</v>
      </c>
      <c r="O70" s="245">
        <v>4</v>
      </c>
      <c r="BA70" s="272">
        <f>SUM(BA7:BA69)</f>
        <v>0</v>
      </c>
      <c r="BB70" s="272">
        <f>SUM(BB7:BB69)</f>
        <v>0</v>
      </c>
      <c r="BC70" s="272">
        <f>SUM(BC7:BC69)</f>
        <v>0</v>
      </c>
      <c r="BD70" s="272">
        <f>SUM(BD7:BD69)</f>
        <v>0</v>
      </c>
      <c r="BE70" s="272">
        <f>SUM(BE7:BE69)</f>
        <v>0</v>
      </c>
    </row>
    <row r="71" spans="1:80" x14ac:dyDescent="0.25">
      <c r="E71" s="218"/>
    </row>
    <row r="72" spans="1:80" x14ac:dyDescent="0.25">
      <c r="E72" s="218"/>
    </row>
    <row r="73" spans="1:80" x14ac:dyDescent="0.25">
      <c r="E73" s="218"/>
    </row>
    <row r="74" spans="1:80" x14ac:dyDescent="0.25">
      <c r="E74" s="218"/>
    </row>
    <row r="75" spans="1:80" x14ac:dyDescent="0.25">
      <c r="E75" s="218"/>
    </row>
    <row r="76" spans="1:80" x14ac:dyDescent="0.25">
      <c r="E76" s="218"/>
    </row>
    <row r="77" spans="1:80" x14ac:dyDescent="0.25">
      <c r="E77" s="218"/>
    </row>
    <row r="78" spans="1:80" x14ac:dyDescent="0.25">
      <c r="E78" s="218"/>
    </row>
    <row r="79" spans="1:80" x14ac:dyDescent="0.25">
      <c r="E79" s="218"/>
    </row>
    <row r="80" spans="1:80" x14ac:dyDescent="0.25">
      <c r="E80" s="218"/>
    </row>
    <row r="81" spans="1:7" x14ac:dyDescent="0.25">
      <c r="E81" s="218"/>
    </row>
    <row r="82" spans="1:7" x14ac:dyDescent="0.25">
      <c r="E82" s="218"/>
    </row>
    <row r="83" spans="1:7" x14ac:dyDescent="0.25">
      <c r="E83" s="218"/>
    </row>
    <row r="84" spans="1:7" x14ac:dyDescent="0.25">
      <c r="E84" s="218"/>
    </row>
    <row r="85" spans="1:7" x14ac:dyDescent="0.25">
      <c r="E85" s="218"/>
    </row>
    <row r="86" spans="1:7" x14ac:dyDescent="0.25">
      <c r="E86" s="218"/>
    </row>
    <row r="87" spans="1:7" x14ac:dyDescent="0.25">
      <c r="E87" s="218"/>
    </row>
    <row r="88" spans="1:7" x14ac:dyDescent="0.25">
      <c r="E88" s="218"/>
    </row>
    <row r="89" spans="1:7" x14ac:dyDescent="0.25">
      <c r="E89" s="218"/>
    </row>
    <row r="90" spans="1:7" x14ac:dyDescent="0.25">
      <c r="E90" s="218"/>
    </row>
    <row r="91" spans="1:7" x14ac:dyDescent="0.25">
      <c r="E91" s="218"/>
    </row>
    <row r="92" spans="1:7" x14ac:dyDescent="0.25">
      <c r="E92" s="218"/>
    </row>
    <row r="93" spans="1:7" x14ac:dyDescent="0.25">
      <c r="E93" s="218"/>
    </row>
    <row r="94" spans="1:7" x14ac:dyDescent="0.25">
      <c r="A94" s="262"/>
      <c r="B94" s="262"/>
      <c r="C94" s="262"/>
      <c r="D94" s="262"/>
      <c r="E94" s="262"/>
      <c r="F94" s="262"/>
      <c r="G94" s="262"/>
    </row>
    <row r="95" spans="1:7" x14ac:dyDescent="0.25">
      <c r="A95" s="262"/>
      <c r="B95" s="262"/>
      <c r="C95" s="262"/>
      <c r="D95" s="262"/>
      <c r="E95" s="262"/>
      <c r="F95" s="262"/>
      <c r="G95" s="262"/>
    </row>
    <row r="96" spans="1:7" x14ac:dyDescent="0.25">
      <c r="A96" s="262"/>
      <c r="B96" s="262"/>
      <c r="C96" s="262"/>
      <c r="D96" s="262"/>
      <c r="E96" s="262"/>
      <c r="F96" s="262"/>
      <c r="G96" s="262"/>
    </row>
    <row r="97" spans="1:7" x14ac:dyDescent="0.25">
      <c r="A97" s="262"/>
      <c r="B97" s="262"/>
      <c r="C97" s="262"/>
      <c r="D97" s="262"/>
      <c r="E97" s="262"/>
      <c r="F97" s="262"/>
      <c r="G97" s="262"/>
    </row>
    <row r="98" spans="1:7" x14ac:dyDescent="0.25">
      <c r="E98" s="218"/>
    </row>
    <row r="99" spans="1:7" x14ac:dyDescent="0.25">
      <c r="E99" s="218"/>
    </row>
    <row r="100" spans="1:7" x14ac:dyDescent="0.25">
      <c r="E100" s="218"/>
    </row>
    <row r="101" spans="1:7" x14ac:dyDescent="0.25">
      <c r="E101" s="218"/>
    </row>
    <row r="102" spans="1:7" x14ac:dyDescent="0.25">
      <c r="E102" s="218"/>
    </row>
    <row r="103" spans="1:7" x14ac:dyDescent="0.25">
      <c r="E103" s="218"/>
    </row>
    <row r="104" spans="1:7" x14ac:dyDescent="0.25">
      <c r="E104" s="218"/>
    </row>
    <row r="105" spans="1:7" x14ac:dyDescent="0.25">
      <c r="E105" s="218"/>
    </row>
    <row r="106" spans="1:7" x14ac:dyDescent="0.25">
      <c r="E106" s="218"/>
    </row>
    <row r="107" spans="1:7" x14ac:dyDescent="0.25">
      <c r="E107" s="218"/>
    </row>
    <row r="108" spans="1:7" x14ac:dyDescent="0.25">
      <c r="E108" s="218"/>
    </row>
    <row r="109" spans="1:7" x14ac:dyDescent="0.25">
      <c r="E109" s="218"/>
    </row>
    <row r="110" spans="1:7" x14ac:dyDescent="0.25">
      <c r="E110" s="218"/>
    </row>
    <row r="111" spans="1:7" x14ac:dyDescent="0.25">
      <c r="E111" s="218"/>
    </row>
    <row r="112" spans="1:7" x14ac:dyDescent="0.25">
      <c r="E112" s="218"/>
    </row>
    <row r="113" spans="5:5" x14ac:dyDescent="0.25">
      <c r="E113" s="218"/>
    </row>
    <row r="114" spans="5:5" x14ac:dyDescent="0.25">
      <c r="E114" s="218"/>
    </row>
    <row r="115" spans="5:5" x14ac:dyDescent="0.25">
      <c r="E115" s="218"/>
    </row>
    <row r="116" spans="5:5" x14ac:dyDescent="0.25">
      <c r="E116" s="218"/>
    </row>
    <row r="117" spans="5:5" x14ac:dyDescent="0.25">
      <c r="E117" s="218"/>
    </row>
    <row r="118" spans="5:5" x14ac:dyDescent="0.25">
      <c r="E118" s="218"/>
    </row>
    <row r="119" spans="5:5" x14ac:dyDescent="0.25">
      <c r="E119" s="218"/>
    </row>
    <row r="120" spans="5:5" x14ac:dyDescent="0.25">
      <c r="E120" s="218"/>
    </row>
    <row r="121" spans="5:5" x14ac:dyDescent="0.25">
      <c r="E121" s="218"/>
    </row>
    <row r="122" spans="5:5" x14ac:dyDescent="0.25">
      <c r="E122" s="218"/>
    </row>
    <row r="123" spans="5:5" x14ac:dyDescent="0.25">
      <c r="E123" s="218"/>
    </row>
    <row r="124" spans="5:5" x14ac:dyDescent="0.25">
      <c r="E124" s="218"/>
    </row>
    <row r="125" spans="5:5" x14ac:dyDescent="0.25">
      <c r="E125" s="218"/>
    </row>
    <row r="126" spans="5:5" x14ac:dyDescent="0.25">
      <c r="E126" s="218"/>
    </row>
    <row r="127" spans="5:5" x14ac:dyDescent="0.25">
      <c r="E127" s="218"/>
    </row>
    <row r="128" spans="5:5" x14ac:dyDescent="0.25">
      <c r="E128" s="218"/>
    </row>
    <row r="129" spans="1:7" x14ac:dyDescent="0.25">
      <c r="A129" s="273"/>
      <c r="B129" s="273"/>
    </row>
    <row r="130" spans="1:7" x14ac:dyDescent="0.25">
      <c r="A130" s="262"/>
      <c r="B130" s="262"/>
      <c r="C130" s="274"/>
      <c r="D130" s="274"/>
      <c r="E130" s="275"/>
      <c r="F130" s="274"/>
      <c r="G130" s="276"/>
    </row>
    <row r="131" spans="1:7" x14ac:dyDescent="0.25">
      <c r="A131" s="277"/>
      <c r="B131" s="277"/>
      <c r="C131" s="262"/>
      <c r="D131" s="262"/>
      <c r="E131" s="278"/>
      <c r="F131" s="262"/>
      <c r="G131" s="262"/>
    </row>
    <row r="132" spans="1:7" x14ac:dyDescent="0.25">
      <c r="A132" s="262"/>
      <c r="B132" s="262"/>
      <c r="C132" s="262"/>
      <c r="D132" s="262"/>
      <c r="E132" s="278"/>
      <c r="F132" s="262"/>
      <c r="G132" s="262"/>
    </row>
    <row r="133" spans="1:7" x14ac:dyDescent="0.25">
      <c r="A133" s="262"/>
      <c r="B133" s="262"/>
      <c r="C133" s="262"/>
      <c r="D133" s="262"/>
      <c r="E133" s="278"/>
      <c r="F133" s="262"/>
      <c r="G133" s="262"/>
    </row>
    <row r="134" spans="1:7" x14ac:dyDescent="0.25">
      <c r="A134" s="262"/>
      <c r="B134" s="262"/>
      <c r="C134" s="262"/>
      <c r="D134" s="262"/>
      <c r="E134" s="278"/>
      <c r="F134" s="262"/>
      <c r="G134" s="262"/>
    </row>
    <row r="135" spans="1:7" x14ac:dyDescent="0.25">
      <c r="A135" s="262"/>
      <c r="B135" s="262"/>
      <c r="C135" s="262"/>
      <c r="D135" s="262"/>
      <c r="E135" s="278"/>
      <c r="F135" s="262"/>
      <c r="G135" s="262"/>
    </row>
    <row r="136" spans="1:7" x14ac:dyDescent="0.25">
      <c r="A136" s="262"/>
      <c r="B136" s="262"/>
      <c r="C136" s="262"/>
      <c r="D136" s="262"/>
      <c r="E136" s="278"/>
      <c r="F136" s="262"/>
      <c r="G136" s="262"/>
    </row>
    <row r="137" spans="1:7" x14ac:dyDescent="0.25">
      <c r="A137" s="262"/>
      <c r="B137" s="262"/>
      <c r="C137" s="262"/>
      <c r="D137" s="262"/>
      <c r="E137" s="278"/>
      <c r="F137" s="262"/>
      <c r="G137" s="262"/>
    </row>
    <row r="138" spans="1:7" x14ac:dyDescent="0.25">
      <c r="A138" s="262"/>
      <c r="B138" s="262"/>
      <c r="C138" s="262"/>
      <c r="D138" s="262"/>
      <c r="E138" s="278"/>
      <c r="F138" s="262"/>
      <c r="G138" s="262"/>
    </row>
    <row r="139" spans="1:7" x14ac:dyDescent="0.25">
      <c r="A139" s="262"/>
      <c r="B139" s="262"/>
      <c r="C139" s="262"/>
      <c r="D139" s="262"/>
      <c r="E139" s="278"/>
      <c r="F139" s="262"/>
      <c r="G139" s="262"/>
    </row>
    <row r="140" spans="1:7" x14ac:dyDescent="0.25">
      <c r="A140" s="262"/>
      <c r="B140" s="262"/>
      <c r="C140" s="262"/>
      <c r="D140" s="262"/>
      <c r="E140" s="278"/>
      <c r="F140" s="262"/>
      <c r="G140" s="262"/>
    </row>
    <row r="141" spans="1:7" x14ac:dyDescent="0.25">
      <c r="A141" s="262"/>
      <c r="B141" s="262"/>
      <c r="C141" s="262"/>
      <c r="D141" s="262"/>
      <c r="E141" s="278"/>
      <c r="F141" s="262"/>
      <c r="G141" s="262"/>
    </row>
    <row r="142" spans="1:7" x14ac:dyDescent="0.25">
      <c r="A142" s="262"/>
      <c r="B142" s="262"/>
      <c r="C142" s="262"/>
      <c r="D142" s="262"/>
      <c r="E142" s="278"/>
      <c r="F142" s="262"/>
      <c r="G142" s="262"/>
    </row>
    <row r="143" spans="1:7" x14ac:dyDescent="0.25">
      <c r="A143" s="262"/>
      <c r="B143" s="262"/>
      <c r="C143" s="262"/>
      <c r="D143" s="262"/>
      <c r="E143" s="278"/>
      <c r="F143" s="262"/>
      <c r="G143" s="262"/>
    </row>
  </sheetData>
  <mergeCells count="58">
    <mergeCell ref="C18:D18"/>
    <mergeCell ref="A1:G1"/>
    <mergeCell ref="A3:B3"/>
    <mergeCell ref="A4:B4"/>
    <mergeCell ref="E4:G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2:D32"/>
    <mergeCell ref="C19:D19"/>
    <mergeCell ref="C20:D20"/>
    <mergeCell ref="C21:D21"/>
    <mergeCell ref="C23:D23"/>
    <mergeCell ref="C24:D24"/>
    <mergeCell ref="C25:D25"/>
    <mergeCell ref="C26:D26"/>
    <mergeCell ref="C28:D28"/>
    <mergeCell ref="C29:D29"/>
    <mergeCell ref="C30:D30"/>
    <mergeCell ref="C31:D31"/>
    <mergeCell ref="C45:D45"/>
    <mergeCell ref="C33:D33"/>
    <mergeCell ref="C34:D34"/>
    <mergeCell ref="C35:D35"/>
    <mergeCell ref="C36:D36"/>
    <mergeCell ref="C38:D38"/>
    <mergeCell ref="C39:D39"/>
    <mergeCell ref="C40:D40"/>
    <mergeCell ref="C41:D41"/>
    <mergeCell ref="C42:D42"/>
    <mergeCell ref="C43:D43"/>
    <mergeCell ref="C44:D44"/>
    <mergeCell ref="C60:D60"/>
    <mergeCell ref="C46:D46"/>
    <mergeCell ref="C47:D47"/>
    <mergeCell ref="C48:D48"/>
    <mergeCell ref="C50:D50"/>
    <mergeCell ref="C52:D52"/>
    <mergeCell ref="C53:D53"/>
    <mergeCell ref="C54:D54"/>
    <mergeCell ref="C55:D55"/>
    <mergeCell ref="C56:D56"/>
    <mergeCell ref="C58:D58"/>
    <mergeCell ref="C59:D59"/>
    <mergeCell ref="C68:D68"/>
    <mergeCell ref="C69:D69"/>
    <mergeCell ref="C61:D61"/>
    <mergeCell ref="C62:D62"/>
    <mergeCell ref="C63:D63"/>
    <mergeCell ref="C64:D64"/>
    <mergeCell ref="C65:D65"/>
    <mergeCell ref="C67:D6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zoomScaleNormal="100" workbookViewId="0">
      <selection activeCell="A14" sqref="A14"/>
    </sheetView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79" t="s">
        <v>28</v>
      </c>
      <c r="B1" s="80"/>
      <c r="C1" s="80"/>
      <c r="D1" s="80"/>
      <c r="E1" s="80"/>
      <c r="F1" s="80"/>
      <c r="G1" s="80"/>
    </row>
    <row r="2" spans="1:57" ht="12.75" customHeight="1" x14ac:dyDescent="0.25">
      <c r="A2" s="81" t="s">
        <v>29</v>
      </c>
      <c r="B2" s="82"/>
      <c r="C2" s="83" t="s">
        <v>384</v>
      </c>
      <c r="D2" s="83" t="s">
        <v>385</v>
      </c>
      <c r="E2" s="84"/>
      <c r="F2" s="85" t="s">
        <v>30</v>
      </c>
      <c r="G2" s="86"/>
    </row>
    <row r="3" spans="1:57" ht="3" hidden="1" customHeight="1" x14ac:dyDescent="0.25">
      <c r="A3" s="87"/>
      <c r="B3" s="88"/>
      <c r="C3" s="89"/>
      <c r="D3" s="89"/>
      <c r="E3" s="90"/>
      <c r="F3" s="91"/>
      <c r="G3" s="92"/>
    </row>
    <row r="4" spans="1:57" ht="12" customHeight="1" x14ac:dyDescent="0.25">
      <c r="A4" s="93" t="s">
        <v>31</v>
      </c>
      <c r="B4" s="88"/>
      <c r="C4" s="89"/>
      <c r="D4" s="89"/>
      <c r="E4" s="90"/>
      <c r="F4" s="91" t="s">
        <v>32</v>
      </c>
      <c r="G4" s="94"/>
    </row>
    <row r="5" spans="1:57" ht="12.9" customHeight="1" x14ac:dyDescent="0.25">
      <c r="A5" s="95" t="s">
        <v>102</v>
      </c>
      <c r="B5" s="96"/>
      <c r="C5" s="97" t="s">
        <v>103</v>
      </c>
      <c r="D5" s="98"/>
      <c r="E5" s="96"/>
      <c r="F5" s="91" t="s">
        <v>33</v>
      </c>
      <c r="G5" s="92"/>
    </row>
    <row r="6" spans="1:57" ht="12.9" customHeight="1" x14ac:dyDescent="0.25">
      <c r="A6" s="93" t="s">
        <v>34</v>
      </c>
      <c r="B6" s="88"/>
      <c r="C6" s="89"/>
      <c r="D6" s="89"/>
      <c r="E6" s="90"/>
      <c r="F6" s="99" t="s">
        <v>35</v>
      </c>
      <c r="G6" s="100">
        <v>0</v>
      </c>
      <c r="O6" s="101"/>
    </row>
    <row r="7" spans="1:57" ht="12.9" customHeight="1" x14ac:dyDescent="0.25">
      <c r="A7" s="102" t="s">
        <v>99</v>
      </c>
      <c r="B7" s="103"/>
      <c r="C7" s="104" t="s">
        <v>100</v>
      </c>
      <c r="D7" s="105"/>
      <c r="E7" s="105"/>
      <c r="F7" s="106" t="s">
        <v>36</v>
      </c>
      <c r="G7" s="100">
        <f>IF(G6=0,,ROUND((F30+F32)/G6,1))</f>
        <v>0</v>
      </c>
    </row>
    <row r="8" spans="1:57" x14ac:dyDescent="0.25">
      <c r="A8" s="107" t="s">
        <v>37</v>
      </c>
      <c r="B8" s="91"/>
      <c r="C8" s="332" t="s">
        <v>175</v>
      </c>
      <c r="D8" s="332"/>
      <c r="E8" s="333"/>
      <c r="F8" s="108" t="s">
        <v>38</v>
      </c>
      <c r="G8" s="109"/>
      <c r="H8" s="110"/>
      <c r="I8" s="111"/>
    </row>
    <row r="9" spans="1:57" x14ac:dyDescent="0.25">
      <c r="A9" s="107" t="s">
        <v>39</v>
      </c>
      <c r="B9" s="91"/>
      <c r="C9" s="332"/>
      <c r="D9" s="332"/>
      <c r="E9" s="333"/>
      <c r="F9" s="91"/>
      <c r="G9" s="112"/>
      <c r="H9" s="113"/>
    </row>
    <row r="10" spans="1:57" x14ac:dyDescent="0.25">
      <c r="A10" s="107" t="s">
        <v>40</v>
      </c>
      <c r="B10" s="91"/>
      <c r="C10" s="332" t="s">
        <v>174</v>
      </c>
      <c r="D10" s="332"/>
      <c r="E10" s="332"/>
      <c r="F10" s="114"/>
      <c r="G10" s="115"/>
      <c r="H10" s="116"/>
    </row>
    <row r="11" spans="1:57" ht="13.5" customHeight="1" x14ac:dyDescent="0.25">
      <c r="A11" s="107" t="s">
        <v>41</v>
      </c>
      <c r="B11" s="91"/>
      <c r="C11" s="332"/>
      <c r="D11" s="332"/>
      <c r="E11" s="332"/>
      <c r="F11" s="117" t="s">
        <v>42</v>
      </c>
      <c r="G11" s="118"/>
      <c r="H11" s="113"/>
      <c r="BA11" s="119"/>
      <c r="BB11" s="119"/>
      <c r="BC11" s="119"/>
      <c r="BD11" s="119"/>
      <c r="BE11" s="119"/>
    </row>
    <row r="12" spans="1:57" ht="12.75" customHeight="1" x14ac:dyDescent="0.25">
      <c r="A12" s="120" t="s">
        <v>43</v>
      </c>
      <c r="B12" s="88"/>
      <c r="C12" s="334"/>
      <c r="D12" s="334"/>
      <c r="E12" s="334"/>
      <c r="F12" s="121" t="s">
        <v>44</v>
      </c>
      <c r="G12" s="122"/>
      <c r="H12" s="113"/>
    </row>
    <row r="13" spans="1:57" ht="28.5" customHeight="1" thickBot="1" x14ac:dyDescent="0.3">
      <c r="A13" s="123" t="s">
        <v>718</v>
      </c>
      <c r="B13" s="124"/>
      <c r="C13" s="124"/>
      <c r="D13" s="124"/>
      <c r="E13" s="125"/>
      <c r="F13" s="125"/>
      <c r="G13" s="126"/>
      <c r="H13" s="113"/>
    </row>
    <row r="14" spans="1:57" ht="17.25" customHeight="1" thickBot="1" x14ac:dyDescent="0.3">
      <c r="A14" s="127" t="s">
        <v>46</v>
      </c>
      <c r="B14" s="128"/>
      <c r="C14" s="129"/>
      <c r="D14" s="130" t="s">
        <v>47</v>
      </c>
      <c r="E14" s="131"/>
      <c r="F14" s="131"/>
      <c r="G14" s="129"/>
    </row>
    <row r="15" spans="1:57" ht="15.9" customHeight="1" x14ac:dyDescent="0.25">
      <c r="A15" s="132"/>
      <c r="B15" s="133" t="s">
        <v>48</v>
      </c>
      <c r="C15" s="134">
        <f>'SO 02.00 Rek'!E22</f>
        <v>0</v>
      </c>
      <c r="D15" s="135" t="str">
        <f>'SO 02.00 Rek'!A27</f>
        <v>Ztížené výrobní podmínky</v>
      </c>
      <c r="E15" s="136"/>
      <c r="F15" s="137"/>
      <c r="G15" s="134">
        <f>'SO 02.00 Rek'!I27</f>
        <v>0</v>
      </c>
    </row>
    <row r="16" spans="1:57" ht="15.9" customHeight="1" x14ac:dyDescent="0.25">
      <c r="A16" s="132" t="s">
        <v>49</v>
      </c>
      <c r="B16" s="133" t="s">
        <v>50</v>
      </c>
      <c r="C16" s="134">
        <f>'SO 02.00 Rek'!F22</f>
        <v>0</v>
      </c>
      <c r="D16" s="87" t="str">
        <f>'SO 02.00 Rek'!A28</f>
        <v>Oborová přirážka</v>
      </c>
      <c r="E16" s="138"/>
      <c r="F16" s="139"/>
      <c r="G16" s="134">
        <f>'SO 02.00 Rek'!I28</f>
        <v>0</v>
      </c>
    </row>
    <row r="17" spans="1:7" ht="15.9" customHeight="1" x14ac:dyDescent="0.25">
      <c r="A17" s="132" t="s">
        <v>51</v>
      </c>
      <c r="B17" s="133" t="s">
        <v>52</v>
      </c>
      <c r="C17" s="134">
        <f>'SO 02.00 Rek'!H22</f>
        <v>0</v>
      </c>
      <c r="D17" s="87" t="str">
        <f>'SO 02.00 Rek'!A29</f>
        <v>Přesun stavebních kapacit</v>
      </c>
      <c r="E17" s="138"/>
      <c r="F17" s="139"/>
      <c r="G17" s="134">
        <f>'SO 02.00 Rek'!I29</f>
        <v>0</v>
      </c>
    </row>
    <row r="18" spans="1:7" ht="15.9" customHeight="1" x14ac:dyDescent="0.25">
      <c r="A18" s="140" t="s">
        <v>53</v>
      </c>
      <c r="B18" s="141" t="s">
        <v>54</v>
      </c>
      <c r="C18" s="134">
        <f>'SO 02.00 Rek'!G22</f>
        <v>0</v>
      </c>
      <c r="D18" s="87" t="str">
        <f>'SO 02.00 Rek'!A30</f>
        <v>Mimostaveništní doprava</v>
      </c>
      <c r="E18" s="138"/>
      <c r="F18" s="139"/>
      <c r="G18" s="134">
        <f>'SO 02.00 Rek'!I30</f>
        <v>0</v>
      </c>
    </row>
    <row r="19" spans="1:7" ht="15.9" customHeight="1" x14ac:dyDescent="0.25">
      <c r="A19" s="142" t="s">
        <v>55</v>
      </c>
      <c r="B19" s="133"/>
      <c r="C19" s="134">
        <f>SUM(C15:C18)</f>
        <v>0</v>
      </c>
      <c r="D19" s="87" t="str">
        <f>'SO 02.00 Rek'!A31</f>
        <v>Zařízení staveniště</v>
      </c>
      <c r="E19" s="138"/>
      <c r="F19" s="139"/>
      <c r="G19" s="134">
        <f>'SO 02.00 Rek'!I31</f>
        <v>0</v>
      </c>
    </row>
    <row r="20" spans="1:7" ht="15.9" customHeight="1" x14ac:dyDescent="0.25">
      <c r="A20" s="142"/>
      <c r="B20" s="133"/>
      <c r="C20" s="134"/>
      <c r="D20" s="87" t="str">
        <f>'SO 02.00 Rek'!A32</f>
        <v>Provoz investora</v>
      </c>
      <c r="E20" s="138"/>
      <c r="F20" s="139"/>
      <c r="G20" s="134">
        <f>'SO 02.00 Rek'!I32</f>
        <v>0</v>
      </c>
    </row>
    <row r="21" spans="1:7" ht="15.9" customHeight="1" x14ac:dyDescent="0.25">
      <c r="A21" s="142" t="s">
        <v>27</v>
      </c>
      <c r="B21" s="133"/>
      <c r="C21" s="134">
        <f>'SO 02.00 Rek'!I22</f>
        <v>0</v>
      </c>
      <c r="D21" s="87" t="str">
        <f>'SO 02.00 Rek'!A33</f>
        <v>Kompletační činnost (IČD)</v>
      </c>
      <c r="E21" s="138"/>
      <c r="F21" s="139"/>
      <c r="G21" s="134">
        <f>'SO 02.00 Rek'!I33</f>
        <v>0</v>
      </c>
    </row>
    <row r="22" spans="1:7" ht="15.9" customHeight="1" x14ac:dyDescent="0.25">
      <c r="A22" s="143" t="s">
        <v>56</v>
      </c>
      <c r="B22" s="113"/>
      <c r="C22" s="134">
        <f>C19+C21</f>
        <v>0</v>
      </c>
      <c r="D22" s="87" t="s">
        <v>57</v>
      </c>
      <c r="E22" s="138"/>
      <c r="F22" s="139"/>
      <c r="G22" s="134">
        <f>G23-SUM(G15:G21)</f>
        <v>0</v>
      </c>
    </row>
    <row r="23" spans="1:7" ht="15.9" customHeight="1" thickBot="1" x14ac:dyDescent="0.3">
      <c r="A23" s="330" t="s">
        <v>58</v>
      </c>
      <c r="B23" s="331"/>
      <c r="C23" s="144">
        <f>C22+G23</f>
        <v>0</v>
      </c>
      <c r="D23" s="145" t="s">
        <v>59</v>
      </c>
      <c r="E23" s="146"/>
      <c r="F23" s="147"/>
      <c r="G23" s="134">
        <f>'SO 02.00 Rek'!H35</f>
        <v>0</v>
      </c>
    </row>
    <row r="24" spans="1:7" x14ac:dyDescent="0.25">
      <c r="A24" s="148" t="s">
        <v>60</v>
      </c>
      <c r="B24" s="149"/>
      <c r="C24" s="150"/>
      <c r="D24" s="149" t="s">
        <v>61</v>
      </c>
      <c r="E24" s="149"/>
      <c r="F24" s="151" t="s">
        <v>62</v>
      </c>
      <c r="G24" s="152"/>
    </row>
    <row r="25" spans="1:7" x14ac:dyDescent="0.25">
      <c r="A25" s="143" t="s">
        <v>63</v>
      </c>
      <c r="B25" s="113"/>
      <c r="C25" s="153"/>
      <c r="D25" s="113" t="s">
        <v>63</v>
      </c>
      <c r="F25" s="154" t="s">
        <v>63</v>
      </c>
      <c r="G25" s="155"/>
    </row>
    <row r="26" spans="1:7" ht="37.5" customHeight="1" x14ac:dyDescent="0.25">
      <c r="A26" s="143" t="s">
        <v>64</v>
      </c>
      <c r="B26" s="156"/>
      <c r="C26" s="153"/>
      <c r="D26" s="113" t="s">
        <v>64</v>
      </c>
      <c r="F26" s="154" t="s">
        <v>64</v>
      </c>
      <c r="G26" s="155"/>
    </row>
    <row r="27" spans="1:7" x14ac:dyDescent="0.25">
      <c r="A27" s="143"/>
      <c r="B27" s="157"/>
      <c r="C27" s="153"/>
      <c r="D27" s="113"/>
      <c r="F27" s="154"/>
      <c r="G27" s="155"/>
    </row>
    <row r="28" spans="1:7" x14ac:dyDescent="0.25">
      <c r="A28" s="143" t="s">
        <v>65</v>
      </c>
      <c r="B28" s="113"/>
      <c r="C28" s="153"/>
      <c r="D28" s="154" t="s">
        <v>66</v>
      </c>
      <c r="E28" s="153"/>
      <c r="F28" s="158" t="s">
        <v>66</v>
      </c>
      <c r="G28" s="155"/>
    </row>
    <row r="29" spans="1:7" ht="69" customHeight="1" x14ac:dyDescent="0.25">
      <c r="A29" s="143"/>
      <c r="B29" s="113"/>
      <c r="C29" s="159"/>
      <c r="D29" s="160"/>
      <c r="E29" s="159"/>
      <c r="F29" s="113"/>
      <c r="G29" s="155"/>
    </row>
    <row r="30" spans="1:7" x14ac:dyDescent="0.25">
      <c r="A30" s="161" t="s">
        <v>11</v>
      </c>
      <c r="B30" s="162"/>
      <c r="C30" s="163">
        <v>21</v>
      </c>
      <c r="D30" s="162" t="s">
        <v>67</v>
      </c>
      <c r="E30" s="164"/>
      <c r="F30" s="325">
        <f>C23-F32</f>
        <v>0</v>
      </c>
      <c r="G30" s="326"/>
    </row>
    <row r="31" spans="1:7" x14ac:dyDescent="0.25">
      <c r="A31" s="161" t="s">
        <v>68</v>
      </c>
      <c r="B31" s="162"/>
      <c r="C31" s="163">
        <f>C30</f>
        <v>21</v>
      </c>
      <c r="D31" s="162" t="s">
        <v>69</v>
      </c>
      <c r="E31" s="164"/>
      <c r="F31" s="325">
        <f>ROUND(PRODUCT(F30,C31/100),0)</f>
        <v>0</v>
      </c>
      <c r="G31" s="326"/>
    </row>
    <row r="32" spans="1:7" x14ac:dyDescent="0.25">
      <c r="A32" s="161" t="s">
        <v>11</v>
      </c>
      <c r="B32" s="162"/>
      <c r="C32" s="163">
        <v>0</v>
      </c>
      <c r="D32" s="162" t="s">
        <v>69</v>
      </c>
      <c r="E32" s="164"/>
      <c r="F32" s="325">
        <v>0</v>
      </c>
      <c r="G32" s="326"/>
    </row>
    <row r="33" spans="1:8" x14ac:dyDescent="0.25">
      <c r="A33" s="161" t="s">
        <v>68</v>
      </c>
      <c r="B33" s="165"/>
      <c r="C33" s="166">
        <f>C32</f>
        <v>0</v>
      </c>
      <c r="D33" s="162" t="s">
        <v>69</v>
      </c>
      <c r="E33" s="139"/>
      <c r="F33" s="325">
        <f>ROUND(PRODUCT(F32,C33/100),0)</f>
        <v>0</v>
      </c>
      <c r="G33" s="326"/>
    </row>
    <row r="34" spans="1:8" s="170" customFormat="1" ht="19.5" customHeight="1" thickBot="1" x14ac:dyDescent="0.35">
      <c r="A34" s="167" t="s">
        <v>70</v>
      </c>
      <c r="B34" s="168"/>
      <c r="C34" s="168"/>
      <c r="D34" s="168"/>
      <c r="E34" s="169"/>
      <c r="F34" s="327">
        <f>ROUND(SUM(F30:F33),0)</f>
        <v>0</v>
      </c>
      <c r="G34" s="328"/>
    </row>
    <row r="36" spans="1:8" x14ac:dyDescent="0.25">
      <c r="A36" s="2" t="s">
        <v>71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29" t="s">
        <v>662</v>
      </c>
      <c r="C37" s="329"/>
      <c r="D37" s="329"/>
      <c r="E37" s="329"/>
      <c r="F37" s="329"/>
      <c r="G37" s="329"/>
      <c r="H37" s="1" t="s">
        <v>1</v>
      </c>
    </row>
    <row r="38" spans="1:8" ht="12.75" customHeight="1" x14ac:dyDescent="0.25">
      <c r="A38" s="171"/>
      <c r="B38" s="329"/>
      <c r="C38" s="329"/>
      <c r="D38" s="329"/>
      <c r="E38" s="329"/>
      <c r="F38" s="329"/>
      <c r="G38" s="329"/>
      <c r="H38" s="1" t="s">
        <v>1</v>
      </c>
    </row>
    <row r="39" spans="1:8" x14ac:dyDescent="0.25">
      <c r="A39" s="171"/>
      <c r="B39" s="329"/>
      <c r="C39" s="329"/>
      <c r="D39" s="329"/>
      <c r="E39" s="329"/>
      <c r="F39" s="329"/>
      <c r="G39" s="329"/>
      <c r="H39" s="1" t="s">
        <v>1</v>
      </c>
    </row>
    <row r="40" spans="1:8" x14ac:dyDescent="0.25">
      <c r="A40" s="171"/>
      <c r="B40" s="329"/>
      <c r="C40" s="329"/>
      <c r="D40" s="329"/>
      <c r="E40" s="329"/>
      <c r="F40" s="329"/>
      <c r="G40" s="329"/>
      <c r="H40" s="1" t="s">
        <v>1</v>
      </c>
    </row>
    <row r="41" spans="1:8" x14ac:dyDescent="0.25">
      <c r="A41" s="171"/>
      <c r="B41" s="329"/>
      <c r="C41" s="329"/>
      <c r="D41" s="329"/>
      <c r="E41" s="329"/>
      <c r="F41" s="329"/>
      <c r="G41" s="329"/>
      <c r="H41" s="1" t="s">
        <v>1</v>
      </c>
    </row>
    <row r="42" spans="1:8" x14ac:dyDescent="0.25">
      <c r="A42" s="171"/>
      <c r="B42" s="329"/>
      <c r="C42" s="329"/>
      <c r="D42" s="329"/>
      <c r="E42" s="329"/>
      <c r="F42" s="329"/>
      <c r="G42" s="329"/>
      <c r="H42" s="1" t="s">
        <v>1</v>
      </c>
    </row>
    <row r="43" spans="1:8" x14ac:dyDescent="0.25">
      <c r="A43" s="171"/>
      <c r="B43" s="329"/>
      <c r="C43" s="329"/>
      <c r="D43" s="329"/>
      <c r="E43" s="329"/>
      <c r="F43" s="329"/>
      <c r="G43" s="329"/>
      <c r="H43" s="1" t="s">
        <v>1</v>
      </c>
    </row>
    <row r="44" spans="1:8" ht="12.75" customHeight="1" x14ac:dyDescent="0.25">
      <c r="A44" s="171"/>
      <c r="B44" s="329"/>
      <c r="C44" s="329"/>
      <c r="D44" s="329"/>
      <c r="E44" s="329"/>
      <c r="F44" s="329"/>
      <c r="G44" s="329"/>
      <c r="H44" s="1" t="s">
        <v>1</v>
      </c>
    </row>
    <row r="45" spans="1:8" ht="12.75" customHeight="1" x14ac:dyDescent="0.25">
      <c r="A45" s="171"/>
      <c r="B45" s="329"/>
      <c r="C45" s="329"/>
      <c r="D45" s="329"/>
      <c r="E45" s="329"/>
      <c r="F45" s="329"/>
      <c r="G45" s="329"/>
      <c r="H45" s="1" t="s">
        <v>1</v>
      </c>
    </row>
    <row r="46" spans="1:8" x14ac:dyDescent="0.25">
      <c r="B46" s="324"/>
      <c r="C46" s="324"/>
      <c r="D46" s="324"/>
      <c r="E46" s="324"/>
      <c r="F46" s="324"/>
      <c r="G46" s="324"/>
    </row>
    <row r="47" spans="1:8" x14ac:dyDescent="0.25">
      <c r="B47" s="324"/>
      <c r="C47" s="324"/>
      <c r="D47" s="324"/>
      <c r="E47" s="324"/>
      <c r="F47" s="324"/>
      <c r="G47" s="324"/>
    </row>
    <row r="48" spans="1:8" x14ac:dyDescent="0.25">
      <c r="B48" s="324"/>
      <c r="C48" s="324"/>
      <c r="D48" s="324"/>
      <c r="E48" s="324"/>
      <c r="F48" s="324"/>
      <c r="G48" s="324"/>
    </row>
    <row r="49" spans="2:7" x14ac:dyDescent="0.25">
      <c r="B49" s="324"/>
      <c r="C49" s="324"/>
      <c r="D49" s="324"/>
      <c r="E49" s="324"/>
      <c r="F49" s="324"/>
      <c r="G49" s="324"/>
    </row>
    <row r="50" spans="2:7" x14ac:dyDescent="0.25">
      <c r="B50" s="324"/>
      <c r="C50" s="324"/>
      <c r="D50" s="324"/>
      <c r="E50" s="324"/>
      <c r="F50" s="324"/>
      <c r="G50" s="324"/>
    </row>
    <row r="51" spans="2:7" x14ac:dyDescent="0.25">
      <c r="B51" s="324"/>
      <c r="C51" s="324"/>
      <c r="D51" s="324"/>
      <c r="E51" s="324"/>
      <c r="F51" s="324"/>
      <c r="G51" s="32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86"/>
  <sheetViews>
    <sheetView workbookViewId="0">
      <selection activeCell="E14" sqref="E14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335" t="s">
        <v>2</v>
      </c>
      <c r="B1" s="336"/>
      <c r="C1" s="172" t="s">
        <v>101</v>
      </c>
      <c r="D1" s="173"/>
      <c r="E1" s="174"/>
      <c r="F1" s="173"/>
      <c r="G1" s="175" t="s">
        <v>72</v>
      </c>
      <c r="H1" s="176" t="s">
        <v>384</v>
      </c>
      <c r="I1" s="177"/>
    </row>
    <row r="2" spans="1:9" ht="13.8" thickBot="1" x14ac:dyDescent="0.3">
      <c r="A2" s="337" t="s">
        <v>73</v>
      </c>
      <c r="B2" s="338"/>
      <c r="C2" s="178" t="s">
        <v>104</v>
      </c>
      <c r="D2" s="179"/>
      <c r="E2" s="180"/>
      <c r="F2" s="179"/>
      <c r="G2" s="339" t="s">
        <v>385</v>
      </c>
      <c r="H2" s="340"/>
      <c r="I2" s="341"/>
    </row>
    <row r="3" spans="1:9" ht="13.8" thickTop="1" x14ac:dyDescent="0.25">
      <c r="F3" s="113"/>
    </row>
    <row r="4" spans="1:9" ht="19.5" customHeight="1" x14ac:dyDescent="0.3">
      <c r="A4" s="181" t="s">
        <v>74</v>
      </c>
      <c r="B4" s="182"/>
      <c r="C4" s="182"/>
      <c r="D4" s="182"/>
      <c r="E4" s="183"/>
      <c r="F4" s="182"/>
      <c r="G4" s="182"/>
      <c r="H4" s="182"/>
      <c r="I4" s="182"/>
    </row>
    <row r="5" spans="1:9" ht="13.8" thickBot="1" x14ac:dyDescent="0.3"/>
    <row r="6" spans="1:9" s="113" customFormat="1" ht="13.8" thickBot="1" x14ac:dyDescent="0.3">
      <c r="A6" s="184"/>
      <c r="B6" s="185" t="s">
        <v>75</v>
      </c>
      <c r="C6" s="185"/>
      <c r="D6" s="186"/>
      <c r="E6" s="187" t="s">
        <v>23</v>
      </c>
      <c r="F6" s="188" t="s">
        <v>24</v>
      </c>
      <c r="G6" s="188" t="s">
        <v>25</v>
      </c>
      <c r="H6" s="188" t="s">
        <v>26</v>
      </c>
      <c r="I6" s="189" t="s">
        <v>27</v>
      </c>
    </row>
    <row r="7" spans="1:9" s="113" customFormat="1" x14ac:dyDescent="0.25">
      <c r="A7" s="279" t="str">
        <f>'SO 02.00 Pol'!B7</f>
        <v>0</v>
      </c>
      <c r="B7" s="60" t="str">
        <f>'SO 02.00 Pol'!C7</f>
        <v>Přípravné a přidružené práce</v>
      </c>
      <c r="D7" s="190"/>
      <c r="E7" s="280">
        <f>'SO 02.00 Pol'!BA12</f>
        <v>0</v>
      </c>
      <c r="F7" s="281">
        <f>'SO 02.00 Pol'!BB12</f>
        <v>0</v>
      </c>
      <c r="G7" s="281">
        <f>'SO 02.00 Pol'!BC12</f>
        <v>0</v>
      </c>
      <c r="H7" s="281">
        <f>'SO 02.00 Pol'!BD12</f>
        <v>0</v>
      </c>
      <c r="I7" s="282">
        <f>'SO 02.00 Pol'!BE12</f>
        <v>0</v>
      </c>
    </row>
    <row r="8" spans="1:9" s="113" customFormat="1" x14ac:dyDescent="0.25">
      <c r="A8" s="279" t="str">
        <f>'SO 02.00 Pol'!B13</f>
        <v>1</v>
      </c>
      <c r="B8" s="60" t="str">
        <f>'SO 02.00 Pol'!C13</f>
        <v>Zemní práce</v>
      </c>
      <c r="D8" s="190"/>
      <c r="E8" s="280">
        <f>'SO 02.00 Pol'!BA165</f>
        <v>0</v>
      </c>
      <c r="F8" s="281">
        <f>'SO 02.00 Pol'!BB165</f>
        <v>0</v>
      </c>
      <c r="G8" s="281">
        <f>'SO 02.00 Pol'!BC165</f>
        <v>0</v>
      </c>
      <c r="H8" s="281">
        <f>'SO 02.00 Pol'!BD165</f>
        <v>0</v>
      </c>
      <c r="I8" s="282">
        <f>'SO 02.00 Pol'!BE165</f>
        <v>0</v>
      </c>
    </row>
    <row r="9" spans="1:9" s="113" customFormat="1" x14ac:dyDescent="0.25">
      <c r="A9" s="279" t="str">
        <f>'SO 02.00 Pol'!B166</f>
        <v>18</v>
      </c>
      <c r="B9" s="60" t="str">
        <f>'SO 02.00 Pol'!C166</f>
        <v>Povrchové úpravy terénu</v>
      </c>
      <c r="D9" s="190"/>
      <c r="E9" s="280">
        <f>'SO 02.00 Pol'!BA188</f>
        <v>0</v>
      </c>
      <c r="F9" s="281">
        <f>'SO 02.00 Pol'!BB188</f>
        <v>0</v>
      </c>
      <c r="G9" s="281">
        <f>'SO 02.00 Pol'!BC188</f>
        <v>0</v>
      </c>
      <c r="H9" s="281">
        <f>'SO 02.00 Pol'!BD188</f>
        <v>0</v>
      </c>
      <c r="I9" s="282">
        <f>'SO 02.00 Pol'!BE188</f>
        <v>0</v>
      </c>
    </row>
    <row r="10" spans="1:9" s="113" customFormat="1" x14ac:dyDescent="0.25">
      <c r="A10" s="279" t="str">
        <f>'SO 02.00 Pol'!B189</f>
        <v>27</v>
      </c>
      <c r="B10" s="60" t="str">
        <f>'SO 02.00 Pol'!C189</f>
        <v>Základy</v>
      </c>
      <c r="D10" s="190"/>
      <c r="E10" s="280">
        <f>'SO 02.00 Pol'!BA235</f>
        <v>0</v>
      </c>
      <c r="F10" s="281">
        <f>'SO 02.00 Pol'!BB235</f>
        <v>0</v>
      </c>
      <c r="G10" s="281">
        <f>'SO 02.00 Pol'!BC235</f>
        <v>0</v>
      </c>
      <c r="H10" s="281">
        <f>'SO 02.00 Pol'!BD235</f>
        <v>0</v>
      </c>
      <c r="I10" s="282">
        <f>'SO 02.00 Pol'!BE235</f>
        <v>0</v>
      </c>
    </row>
    <row r="11" spans="1:9" s="113" customFormat="1" x14ac:dyDescent="0.25">
      <c r="A11" s="279" t="str">
        <f>'SO 02.00 Pol'!B236</f>
        <v>28</v>
      </c>
      <c r="B11" s="60" t="str">
        <f>'SO 02.00 Pol'!C236</f>
        <v>Zpevňování hornin a konstrukcí</v>
      </c>
      <c r="D11" s="190"/>
      <c r="E11" s="280">
        <f>'SO 02.00 Pol'!BA320</f>
        <v>0</v>
      </c>
      <c r="F11" s="281">
        <f>'SO 02.00 Pol'!BB320</f>
        <v>0</v>
      </c>
      <c r="G11" s="281">
        <f>'SO 02.00 Pol'!BC320</f>
        <v>0</v>
      </c>
      <c r="H11" s="281">
        <f>'SO 02.00 Pol'!BD320</f>
        <v>0</v>
      </c>
      <c r="I11" s="282">
        <f>'SO 02.00 Pol'!BE320</f>
        <v>0</v>
      </c>
    </row>
    <row r="12" spans="1:9" s="113" customFormat="1" x14ac:dyDescent="0.25">
      <c r="A12" s="279" t="str">
        <f>'SO 02.00 Pol'!B321</f>
        <v>51</v>
      </c>
      <c r="B12" s="60" t="str">
        <f>'SO 02.00 Pol'!C321</f>
        <v>Komunikace s asfaltovým povrchem</v>
      </c>
      <c r="D12" s="190"/>
      <c r="E12" s="280">
        <f>'SO 02.00 Pol'!BA337</f>
        <v>0</v>
      </c>
      <c r="F12" s="281">
        <f>'SO 02.00 Pol'!BB337</f>
        <v>0</v>
      </c>
      <c r="G12" s="281">
        <f>'SO 02.00 Pol'!BC337</f>
        <v>0</v>
      </c>
      <c r="H12" s="281">
        <f>'SO 02.00 Pol'!BD337</f>
        <v>0</v>
      </c>
      <c r="I12" s="282">
        <f>'SO 02.00 Pol'!BE337</f>
        <v>0</v>
      </c>
    </row>
    <row r="13" spans="1:9" s="113" customFormat="1" x14ac:dyDescent="0.25">
      <c r="A13" s="279" t="str">
        <f>'SO 02.00 Pol'!B338</f>
        <v>59</v>
      </c>
      <c r="B13" s="60" t="str">
        <f>'SO 02.00 Pol'!C338</f>
        <v>Dlažby a předlažby komunikací</v>
      </c>
      <c r="D13" s="190"/>
      <c r="E13" s="280">
        <f>'SO 02.00 Pol'!BA349</f>
        <v>0</v>
      </c>
      <c r="F13" s="281">
        <f>'SO 02.00 Pol'!BB349</f>
        <v>0</v>
      </c>
      <c r="G13" s="281">
        <f>'SO 02.00 Pol'!BC349</f>
        <v>0</v>
      </c>
      <c r="H13" s="281">
        <f>'SO 02.00 Pol'!BD349</f>
        <v>0</v>
      </c>
      <c r="I13" s="282">
        <f>'SO 02.00 Pol'!BE349</f>
        <v>0</v>
      </c>
    </row>
    <row r="14" spans="1:9" s="113" customFormat="1" x14ac:dyDescent="0.25">
      <c r="A14" s="279" t="str">
        <f>'SO 02.00 Pol'!B350</f>
        <v>63</v>
      </c>
      <c r="B14" s="60" t="str">
        <f>'SO 02.00 Pol'!C350</f>
        <v>Podlahy a podlahové konstrukce</v>
      </c>
      <c r="D14" s="190"/>
      <c r="E14" s="280">
        <f>'SO 02.00 Pol'!BA357</f>
        <v>0</v>
      </c>
      <c r="F14" s="281">
        <f>'SO 02.00 Pol'!BB357</f>
        <v>0</v>
      </c>
      <c r="G14" s="281">
        <f>'SO 02.00 Pol'!BC357</f>
        <v>0</v>
      </c>
      <c r="H14" s="281">
        <f>'SO 02.00 Pol'!BD357</f>
        <v>0</v>
      </c>
      <c r="I14" s="282">
        <f>'SO 02.00 Pol'!BE357</f>
        <v>0</v>
      </c>
    </row>
    <row r="15" spans="1:9" s="113" customFormat="1" x14ac:dyDescent="0.25">
      <c r="A15" s="279" t="str">
        <f>'SO 02.00 Pol'!B358</f>
        <v>8</v>
      </c>
      <c r="B15" s="60" t="str">
        <f>'SO 02.00 Pol'!C358</f>
        <v>Trubní vedení</v>
      </c>
      <c r="D15" s="190"/>
      <c r="E15" s="280">
        <f>'SO 02.00 Pol'!BA404</f>
        <v>0</v>
      </c>
      <c r="F15" s="281">
        <f>'SO 02.00 Pol'!BB404</f>
        <v>0</v>
      </c>
      <c r="G15" s="281">
        <f>'SO 02.00 Pol'!BC404</f>
        <v>0</v>
      </c>
      <c r="H15" s="281">
        <f>'SO 02.00 Pol'!BD404</f>
        <v>0</v>
      </c>
      <c r="I15" s="282">
        <f>'SO 02.00 Pol'!BE404</f>
        <v>0</v>
      </c>
    </row>
    <row r="16" spans="1:9" s="113" customFormat="1" x14ac:dyDescent="0.25">
      <c r="A16" s="279" t="str">
        <f>'SO 02.00 Pol'!B405</f>
        <v>94</v>
      </c>
      <c r="B16" s="60" t="str">
        <f>'SO 02.00 Pol'!C405</f>
        <v>Lešení a stavební výtahy</v>
      </c>
      <c r="D16" s="190"/>
      <c r="E16" s="280">
        <f>'SO 02.00 Pol'!BA421</f>
        <v>0</v>
      </c>
      <c r="F16" s="281">
        <f>'SO 02.00 Pol'!BB421</f>
        <v>0</v>
      </c>
      <c r="G16" s="281">
        <f>'SO 02.00 Pol'!BC421</f>
        <v>0</v>
      </c>
      <c r="H16" s="281">
        <f>'SO 02.00 Pol'!BD421</f>
        <v>0</v>
      </c>
      <c r="I16" s="282">
        <f>'SO 02.00 Pol'!BE421</f>
        <v>0</v>
      </c>
    </row>
    <row r="17" spans="1:57" s="113" customFormat="1" x14ac:dyDescent="0.25">
      <c r="A17" s="279" t="str">
        <f>'SO 02.00 Pol'!B422</f>
        <v>95</v>
      </c>
      <c r="B17" s="60" t="str">
        <f>'SO 02.00 Pol'!C422</f>
        <v>Dokončovací konstrukce na pozemních stavbách</v>
      </c>
      <c r="D17" s="190"/>
      <c r="E17" s="280">
        <f>'SO 02.00 Pol'!BA427</f>
        <v>0</v>
      </c>
      <c r="F17" s="281">
        <f>'SO 02.00 Pol'!BB427</f>
        <v>0</v>
      </c>
      <c r="G17" s="281">
        <f>'SO 02.00 Pol'!BC427</f>
        <v>0</v>
      </c>
      <c r="H17" s="281">
        <f>'SO 02.00 Pol'!BD427</f>
        <v>0</v>
      </c>
      <c r="I17" s="282">
        <f>'SO 02.00 Pol'!BE427</f>
        <v>0</v>
      </c>
    </row>
    <row r="18" spans="1:57" s="113" customFormat="1" x14ac:dyDescent="0.25">
      <c r="A18" s="279" t="str">
        <f>'SO 02.00 Pol'!B428</f>
        <v>96</v>
      </c>
      <c r="B18" s="60" t="str">
        <f>'SO 02.00 Pol'!C428</f>
        <v>Bourání konstrukcí</v>
      </c>
      <c r="D18" s="190"/>
      <c r="E18" s="280">
        <f>'SO 02.00 Pol'!BA441</f>
        <v>0</v>
      </c>
      <c r="F18" s="281">
        <f>'SO 02.00 Pol'!BB441</f>
        <v>0</v>
      </c>
      <c r="G18" s="281">
        <f>'SO 02.00 Pol'!BC441</f>
        <v>0</v>
      </c>
      <c r="H18" s="281">
        <f>'SO 02.00 Pol'!BD441</f>
        <v>0</v>
      </c>
      <c r="I18" s="282">
        <f>'SO 02.00 Pol'!BE441</f>
        <v>0</v>
      </c>
    </row>
    <row r="19" spans="1:57" s="113" customFormat="1" ht="26.4" customHeight="1" x14ac:dyDescent="0.25">
      <c r="A19" s="279" t="s">
        <v>714</v>
      </c>
      <c r="B19" s="351" t="s">
        <v>715</v>
      </c>
      <c r="C19" s="352"/>
      <c r="D19" s="353"/>
      <c r="E19" s="280">
        <f>'SO 02.00 Pol'!G488</f>
        <v>0</v>
      </c>
      <c r="F19" s="281"/>
      <c r="G19" s="281"/>
      <c r="H19" s="281"/>
      <c r="I19" s="282"/>
    </row>
    <row r="20" spans="1:57" s="113" customFormat="1" x14ac:dyDescent="0.25">
      <c r="A20" s="279" t="str">
        <f>'SO 02.00 Pol'!B490</f>
        <v>99</v>
      </c>
      <c r="B20" s="60" t="str">
        <f>'SO 02.00 Pol'!C490</f>
        <v>Staveništní přesun hmot</v>
      </c>
      <c r="D20" s="190"/>
      <c r="E20" s="280">
        <f>'SO 02.00 Pol'!BA492</f>
        <v>0</v>
      </c>
      <c r="F20" s="281">
        <f>'SO 02.00 Pol'!BB492</f>
        <v>0</v>
      </c>
      <c r="G20" s="281">
        <f>'SO 02.00 Pol'!BC492</f>
        <v>0</v>
      </c>
      <c r="H20" s="281">
        <f>'SO 02.00 Pol'!BD492</f>
        <v>0</v>
      </c>
      <c r="I20" s="282">
        <f>'SO 02.00 Pol'!BE492</f>
        <v>0</v>
      </c>
    </row>
    <row r="21" spans="1:57" s="113" customFormat="1" ht="13.8" thickBot="1" x14ac:dyDescent="0.3">
      <c r="A21" s="279" t="str">
        <f>'SO 02.00 Pol'!B493</f>
        <v>D96</v>
      </c>
      <c r="B21" s="60" t="str">
        <f>'SO 02.00 Pol'!C493</f>
        <v>Přesuny suti a vybouraných hmot</v>
      </c>
      <c r="D21" s="190"/>
      <c r="E21" s="280">
        <f>'SO 02.00 Pol'!BA501</f>
        <v>0</v>
      </c>
      <c r="F21" s="281">
        <f>'SO 02.00 Pol'!BB501</f>
        <v>0</v>
      </c>
      <c r="G21" s="281">
        <f>'SO 02.00 Pol'!BC501</f>
        <v>0</v>
      </c>
      <c r="H21" s="281">
        <f>'SO 02.00 Pol'!BD501</f>
        <v>0</v>
      </c>
      <c r="I21" s="282">
        <f>'SO 02.00 Pol'!BE501</f>
        <v>0</v>
      </c>
    </row>
    <row r="22" spans="1:57" s="14" customFormat="1" ht="13.8" thickBot="1" x14ac:dyDescent="0.3">
      <c r="A22" s="191"/>
      <c r="B22" s="192" t="s">
        <v>76</v>
      </c>
      <c r="C22" s="192"/>
      <c r="D22" s="193"/>
      <c r="E22" s="194">
        <f>SUM(E7:E21)</f>
        <v>0</v>
      </c>
      <c r="F22" s="195">
        <f>SUM(F7:F21)</f>
        <v>0</v>
      </c>
      <c r="G22" s="195">
        <f>SUM(G7:G21)</f>
        <v>0</v>
      </c>
      <c r="H22" s="195">
        <f>SUM(H7:H21)</f>
        <v>0</v>
      </c>
      <c r="I22" s="196">
        <f>SUM(I7:I21)</f>
        <v>0</v>
      </c>
    </row>
    <row r="23" spans="1:57" x14ac:dyDescent="0.25">
      <c r="A23" s="113"/>
      <c r="B23" s="113"/>
      <c r="C23" s="113"/>
      <c r="D23" s="113"/>
      <c r="E23" s="113"/>
      <c r="F23" s="113"/>
      <c r="G23" s="113"/>
      <c r="H23" s="113"/>
      <c r="I23" s="113"/>
    </row>
    <row r="24" spans="1:57" ht="19.5" customHeight="1" x14ac:dyDescent="0.3">
      <c r="A24" s="182" t="s">
        <v>77</v>
      </c>
      <c r="B24" s="182"/>
      <c r="C24" s="182"/>
      <c r="D24" s="182"/>
      <c r="E24" s="182"/>
      <c r="F24" s="182"/>
      <c r="G24" s="197"/>
      <c r="H24" s="182"/>
      <c r="I24" s="182"/>
      <c r="BA24" s="119"/>
      <c r="BB24" s="119"/>
      <c r="BC24" s="119"/>
      <c r="BD24" s="119"/>
      <c r="BE24" s="119"/>
    </row>
    <row r="25" spans="1:57" ht="13.8" thickBot="1" x14ac:dyDescent="0.3"/>
    <row r="26" spans="1:57" x14ac:dyDescent="0.25">
      <c r="A26" s="148" t="s">
        <v>78</v>
      </c>
      <c r="B26" s="149"/>
      <c r="C26" s="149"/>
      <c r="D26" s="198"/>
      <c r="E26" s="199" t="s">
        <v>79</v>
      </c>
      <c r="F26" s="200" t="s">
        <v>12</v>
      </c>
      <c r="G26" s="201" t="s">
        <v>80</v>
      </c>
      <c r="H26" s="202"/>
      <c r="I26" s="203" t="s">
        <v>79</v>
      </c>
    </row>
    <row r="27" spans="1:57" x14ac:dyDescent="0.25">
      <c r="A27" s="142" t="s">
        <v>166</v>
      </c>
      <c r="B27" s="133"/>
      <c r="C27" s="133"/>
      <c r="D27" s="204"/>
      <c r="E27" s="205">
        <v>0</v>
      </c>
      <c r="F27" s="206">
        <v>0</v>
      </c>
      <c r="G27" s="207">
        <f>E22</f>
        <v>0</v>
      </c>
      <c r="H27" s="208"/>
      <c r="I27" s="209">
        <f t="shared" ref="I27:I34" si="0">E27+F27*G27/100</f>
        <v>0</v>
      </c>
      <c r="BA27" s="1">
        <v>0</v>
      </c>
    </row>
    <row r="28" spans="1:57" x14ac:dyDescent="0.25">
      <c r="A28" s="142" t="s">
        <v>167</v>
      </c>
      <c r="B28" s="133"/>
      <c r="C28" s="133"/>
      <c r="D28" s="204"/>
      <c r="E28" s="205">
        <v>0</v>
      </c>
      <c r="F28" s="206">
        <v>0</v>
      </c>
      <c r="G28" s="207">
        <f>E22</f>
        <v>0</v>
      </c>
      <c r="H28" s="208"/>
      <c r="I28" s="209">
        <f t="shared" si="0"/>
        <v>0</v>
      </c>
      <c r="BA28" s="1">
        <v>0</v>
      </c>
    </row>
    <row r="29" spans="1:57" x14ac:dyDescent="0.25">
      <c r="A29" s="142" t="s">
        <v>168</v>
      </c>
      <c r="B29" s="133"/>
      <c r="C29" s="133"/>
      <c r="D29" s="204"/>
      <c r="E29" s="205">
        <v>0</v>
      </c>
      <c r="F29" s="206">
        <v>0</v>
      </c>
      <c r="G29" s="207">
        <f>E22</f>
        <v>0</v>
      </c>
      <c r="H29" s="208"/>
      <c r="I29" s="209">
        <f t="shared" si="0"/>
        <v>0</v>
      </c>
      <c r="BA29" s="1">
        <v>0</v>
      </c>
    </row>
    <row r="30" spans="1:57" x14ac:dyDescent="0.25">
      <c r="A30" s="142" t="s">
        <v>169</v>
      </c>
      <c r="B30" s="133"/>
      <c r="C30" s="133"/>
      <c r="D30" s="204"/>
      <c r="E30" s="205">
        <v>0</v>
      </c>
      <c r="F30" s="206">
        <v>0</v>
      </c>
      <c r="G30" s="207">
        <f>E22</f>
        <v>0</v>
      </c>
      <c r="H30" s="208"/>
      <c r="I30" s="209">
        <f t="shared" si="0"/>
        <v>0</v>
      </c>
      <c r="BA30" s="1">
        <v>0</v>
      </c>
    </row>
    <row r="31" spans="1:57" x14ac:dyDescent="0.25">
      <c r="A31" s="142" t="s">
        <v>170</v>
      </c>
      <c r="B31" s="133"/>
      <c r="C31" s="133"/>
      <c r="D31" s="204"/>
      <c r="E31" s="205">
        <v>0</v>
      </c>
      <c r="F31" s="206">
        <v>0</v>
      </c>
      <c r="G31" s="207">
        <f>E22</f>
        <v>0</v>
      </c>
      <c r="H31" s="208"/>
      <c r="I31" s="209">
        <f t="shared" si="0"/>
        <v>0</v>
      </c>
      <c r="BA31" s="1">
        <v>2</v>
      </c>
    </row>
    <row r="32" spans="1:57" x14ac:dyDescent="0.25">
      <c r="A32" s="142" t="s">
        <v>171</v>
      </c>
      <c r="B32" s="133"/>
      <c r="C32" s="133"/>
      <c r="D32" s="204"/>
      <c r="E32" s="205">
        <v>0</v>
      </c>
      <c r="F32" s="206">
        <v>0</v>
      </c>
      <c r="G32" s="207">
        <f>E22</f>
        <v>0</v>
      </c>
      <c r="H32" s="208"/>
      <c r="I32" s="209">
        <f t="shared" si="0"/>
        <v>0</v>
      </c>
      <c r="BA32" s="1">
        <v>1</v>
      </c>
    </row>
    <row r="33" spans="1:53" x14ac:dyDescent="0.25">
      <c r="A33" s="142" t="s">
        <v>172</v>
      </c>
      <c r="B33" s="133"/>
      <c r="C33" s="133"/>
      <c r="D33" s="204"/>
      <c r="E33" s="205">
        <v>0</v>
      </c>
      <c r="F33" s="206">
        <v>0</v>
      </c>
      <c r="G33" s="207">
        <f>E22</f>
        <v>0</v>
      </c>
      <c r="H33" s="208"/>
      <c r="I33" s="209">
        <f t="shared" si="0"/>
        <v>0</v>
      </c>
      <c r="BA33" s="1">
        <v>2</v>
      </c>
    </row>
    <row r="34" spans="1:53" x14ac:dyDescent="0.25">
      <c r="A34" s="142" t="s">
        <v>173</v>
      </c>
      <c r="B34" s="133"/>
      <c r="C34" s="133"/>
      <c r="D34" s="204"/>
      <c r="E34" s="205">
        <v>0</v>
      </c>
      <c r="F34" s="206">
        <v>0</v>
      </c>
      <c r="G34" s="207">
        <f>E22</f>
        <v>0</v>
      </c>
      <c r="H34" s="208"/>
      <c r="I34" s="209">
        <f t="shared" si="0"/>
        <v>0</v>
      </c>
      <c r="BA34" s="1">
        <v>2</v>
      </c>
    </row>
    <row r="35" spans="1:53" ht="13.8" thickBot="1" x14ac:dyDescent="0.3">
      <c r="A35" s="210"/>
      <c r="B35" s="211" t="s">
        <v>81</v>
      </c>
      <c r="C35" s="212"/>
      <c r="D35" s="213"/>
      <c r="E35" s="214"/>
      <c r="F35" s="215"/>
      <c r="G35" s="215"/>
      <c r="H35" s="342">
        <f>SUM(I27:I34)</f>
        <v>0</v>
      </c>
      <c r="I35" s="343"/>
    </row>
    <row r="37" spans="1:53" x14ac:dyDescent="0.25">
      <c r="B37" s="14"/>
      <c r="F37" s="216"/>
      <c r="G37" s="217"/>
      <c r="H37" s="217"/>
      <c r="I37" s="46"/>
    </row>
    <row r="38" spans="1:53" x14ac:dyDescent="0.25">
      <c r="F38" s="216"/>
      <c r="G38" s="217"/>
      <c r="H38" s="217"/>
      <c r="I38" s="46"/>
    </row>
    <row r="39" spans="1:53" x14ac:dyDescent="0.25">
      <c r="F39" s="216"/>
      <c r="G39" s="217"/>
      <c r="H39" s="217"/>
      <c r="I39" s="46"/>
    </row>
    <row r="40" spans="1:53" x14ac:dyDescent="0.25">
      <c r="F40" s="216"/>
      <c r="G40" s="217"/>
      <c r="H40" s="217"/>
      <c r="I40" s="46"/>
    </row>
    <row r="41" spans="1:53" x14ac:dyDescent="0.25">
      <c r="F41" s="216"/>
      <c r="G41" s="217"/>
      <c r="H41" s="217"/>
      <c r="I41" s="46"/>
    </row>
    <row r="42" spans="1:53" x14ac:dyDescent="0.25">
      <c r="F42" s="216"/>
      <c r="G42" s="217"/>
      <c r="H42" s="217"/>
      <c r="I42" s="46"/>
    </row>
    <row r="43" spans="1:53" x14ac:dyDescent="0.25">
      <c r="F43" s="216"/>
      <c r="G43" s="217"/>
      <c r="H43" s="217"/>
      <c r="I43" s="46"/>
    </row>
    <row r="44" spans="1:53" x14ac:dyDescent="0.25">
      <c r="F44" s="216"/>
      <c r="G44" s="217"/>
      <c r="H44" s="217"/>
      <c r="I44" s="46"/>
    </row>
    <row r="45" spans="1:53" x14ac:dyDescent="0.25">
      <c r="F45" s="216"/>
      <c r="G45" s="217"/>
      <c r="H45" s="217"/>
      <c r="I45" s="46"/>
    </row>
    <row r="46" spans="1:53" x14ac:dyDescent="0.25">
      <c r="F46" s="216"/>
      <c r="G46" s="217"/>
      <c r="H46" s="217"/>
      <c r="I46" s="46"/>
    </row>
    <row r="47" spans="1:53" x14ac:dyDescent="0.25">
      <c r="F47" s="216"/>
      <c r="G47" s="217"/>
      <c r="H47" s="217"/>
      <c r="I47" s="46"/>
    </row>
    <row r="48" spans="1:53" x14ac:dyDescent="0.25">
      <c r="F48" s="216"/>
      <c r="G48" s="217"/>
      <c r="H48" s="217"/>
      <c r="I48" s="46"/>
    </row>
    <row r="49" spans="6:9" x14ac:dyDescent="0.25">
      <c r="F49" s="216"/>
      <c r="G49" s="217"/>
      <c r="H49" s="217"/>
      <c r="I49" s="46"/>
    </row>
    <row r="50" spans="6:9" x14ac:dyDescent="0.25">
      <c r="F50" s="216"/>
      <c r="G50" s="217"/>
      <c r="H50" s="217"/>
      <c r="I50" s="46"/>
    </row>
    <row r="51" spans="6:9" x14ac:dyDescent="0.25">
      <c r="F51" s="216"/>
      <c r="G51" s="217"/>
      <c r="H51" s="217"/>
      <c r="I51" s="46"/>
    </row>
    <row r="52" spans="6:9" x14ac:dyDescent="0.25">
      <c r="F52" s="216"/>
      <c r="G52" s="217"/>
      <c r="H52" s="217"/>
      <c r="I52" s="46"/>
    </row>
    <row r="53" spans="6:9" x14ac:dyDescent="0.25">
      <c r="F53" s="216"/>
      <c r="G53" s="217"/>
      <c r="H53" s="217"/>
      <c r="I53" s="46"/>
    </row>
    <row r="54" spans="6:9" x14ac:dyDescent="0.25">
      <c r="F54" s="216"/>
      <c r="G54" s="217"/>
      <c r="H54" s="217"/>
      <c r="I54" s="46"/>
    </row>
    <row r="55" spans="6:9" x14ac:dyDescent="0.25">
      <c r="F55" s="216"/>
      <c r="G55" s="217"/>
      <c r="H55" s="217"/>
      <c r="I55" s="46"/>
    </row>
    <row r="56" spans="6:9" x14ac:dyDescent="0.25">
      <c r="F56" s="216"/>
      <c r="G56" s="217"/>
      <c r="H56" s="217"/>
      <c r="I56" s="46"/>
    </row>
    <row r="57" spans="6:9" x14ac:dyDescent="0.25">
      <c r="F57" s="216"/>
      <c r="G57" s="217"/>
      <c r="H57" s="217"/>
      <c r="I57" s="46"/>
    </row>
    <row r="58" spans="6:9" x14ac:dyDescent="0.25">
      <c r="F58" s="216"/>
      <c r="G58" s="217"/>
      <c r="H58" s="217"/>
      <c r="I58" s="46"/>
    </row>
    <row r="59" spans="6:9" x14ac:dyDescent="0.25">
      <c r="F59" s="216"/>
      <c r="G59" s="217"/>
      <c r="H59" s="217"/>
      <c r="I59" s="46"/>
    </row>
    <row r="60" spans="6:9" x14ac:dyDescent="0.25">
      <c r="F60" s="216"/>
      <c r="G60" s="217"/>
      <c r="H60" s="217"/>
      <c r="I60" s="46"/>
    </row>
    <row r="61" spans="6:9" x14ac:dyDescent="0.25">
      <c r="F61" s="216"/>
      <c r="G61" s="217"/>
      <c r="H61" s="217"/>
      <c r="I61" s="46"/>
    </row>
    <row r="62" spans="6:9" x14ac:dyDescent="0.25">
      <c r="F62" s="216"/>
      <c r="G62" s="217"/>
      <c r="H62" s="217"/>
      <c r="I62" s="46"/>
    </row>
    <row r="63" spans="6:9" x14ac:dyDescent="0.25">
      <c r="F63" s="216"/>
      <c r="G63" s="217"/>
      <c r="H63" s="217"/>
      <c r="I63" s="46"/>
    </row>
    <row r="64" spans="6:9" x14ac:dyDescent="0.25">
      <c r="F64" s="216"/>
      <c r="G64" s="217"/>
      <c r="H64" s="217"/>
      <c r="I64" s="46"/>
    </row>
    <row r="65" spans="6:9" x14ac:dyDescent="0.25">
      <c r="F65" s="216"/>
      <c r="G65" s="217"/>
      <c r="H65" s="217"/>
      <c r="I65" s="46"/>
    </row>
    <row r="66" spans="6:9" x14ac:dyDescent="0.25">
      <c r="F66" s="216"/>
      <c r="G66" s="217"/>
      <c r="H66" s="217"/>
      <c r="I66" s="46"/>
    </row>
    <row r="67" spans="6:9" x14ac:dyDescent="0.25">
      <c r="F67" s="216"/>
      <c r="G67" s="217"/>
      <c r="H67" s="217"/>
      <c r="I67" s="46"/>
    </row>
    <row r="68" spans="6:9" x14ac:dyDescent="0.25">
      <c r="F68" s="216"/>
      <c r="G68" s="217"/>
      <c r="H68" s="217"/>
      <c r="I68" s="46"/>
    </row>
    <row r="69" spans="6:9" x14ac:dyDescent="0.25">
      <c r="F69" s="216"/>
      <c r="G69" s="217"/>
      <c r="H69" s="217"/>
      <c r="I69" s="46"/>
    </row>
    <row r="70" spans="6:9" x14ac:dyDescent="0.25">
      <c r="F70" s="216"/>
      <c r="G70" s="217"/>
      <c r="H70" s="217"/>
      <c r="I70" s="46"/>
    </row>
    <row r="71" spans="6:9" x14ac:dyDescent="0.25">
      <c r="F71" s="216"/>
      <c r="G71" s="217"/>
      <c r="H71" s="217"/>
      <c r="I71" s="46"/>
    </row>
    <row r="72" spans="6:9" x14ac:dyDescent="0.25">
      <c r="F72" s="216"/>
      <c r="G72" s="217"/>
      <c r="H72" s="217"/>
      <c r="I72" s="46"/>
    </row>
    <row r="73" spans="6:9" x14ac:dyDescent="0.25">
      <c r="F73" s="216"/>
      <c r="G73" s="217"/>
      <c r="H73" s="217"/>
      <c r="I73" s="46"/>
    </row>
    <row r="74" spans="6:9" x14ac:dyDescent="0.25">
      <c r="F74" s="216"/>
      <c r="G74" s="217"/>
      <c r="H74" s="217"/>
      <c r="I74" s="46"/>
    </row>
    <row r="75" spans="6:9" x14ac:dyDescent="0.25">
      <c r="F75" s="216"/>
      <c r="G75" s="217"/>
      <c r="H75" s="217"/>
      <c r="I75" s="46"/>
    </row>
    <row r="76" spans="6:9" x14ac:dyDescent="0.25">
      <c r="F76" s="216"/>
      <c r="G76" s="217"/>
      <c r="H76" s="217"/>
      <c r="I76" s="46"/>
    </row>
    <row r="77" spans="6:9" x14ac:dyDescent="0.25">
      <c r="F77" s="216"/>
      <c r="G77" s="217"/>
      <c r="H77" s="217"/>
      <c r="I77" s="46"/>
    </row>
    <row r="78" spans="6:9" x14ac:dyDescent="0.25">
      <c r="F78" s="216"/>
      <c r="G78" s="217"/>
      <c r="H78" s="217"/>
      <c r="I78" s="46"/>
    </row>
    <row r="79" spans="6:9" x14ac:dyDescent="0.25">
      <c r="F79" s="216"/>
      <c r="G79" s="217"/>
      <c r="H79" s="217"/>
      <c r="I79" s="46"/>
    </row>
    <row r="80" spans="6:9" x14ac:dyDescent="0.25">
      <c r="F80" s="216"/>
      <c r="G80" s="217"/>
      <c r="H80" s="217"/>
      <c r="I80" s="46"/>
    </row>
    <row r="81" spans="6:9" x14ac:dyDescent="0.25">
      <c r="F81" s="216"/>
      <c r="G81" s="217"/>
      <c r="H81" s="217"/>
      <c r="I81" s="46"/>
    </row>
    <row r="82" spans="6:9" x14ac:dyDescent="0.25">
      <c r="F82" s="216"/>
      <c r="G82" s="217"/>
      <c r="H82" s="217"/>
      <c r="I82" s="46"/>
    </row>
    <row r="83" spans="6:9" x14ac:dyDescent="0.25">
      <c r="F83" s="216"/>
      <c r="G83" s="217"/>
      <c r="H83" s="217"/>
      <c r="I83" s="46"/>
    </row>
    <row r="84" spans="6:9" x14ac:dyDescent="0.25">
      <c r="F84" s="216"/>
      <c r="G84" s="217"/>
      <c r="H84" s="217"/>
      <c r="I84" s="46"/>
    </row>
    <row r="85" spans="6:9" x14ac:dyDescent="0.25">
      <c r="F85" s="216"/>
      <c r="G85" s="217"/>
      <c r="H85" s="217"/>
      <c r="I85" s="46"/>
    </row>
    <row r="86" spans="6:9" x14ac:dyDescent="0.25">
      <c r="F86" s="216"/>
      <c r="G86" s="217"/>
      <c r="H86" s="217"/>
      <c r="I86" s="46"/>
    </row>
  </sheetData>
  <mergeCells count="5">
    <mergeCell ref="A1:B1"/>
    <mergeCell ref="A2:B2"/>
    <mergeCell ref="G2:I2"/>
    <mergeCell ref="H35:I35"/>
    <mergeCell ref="B19:D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574"/>
  <sheetViews>
    <sheetView showGridLines="0" showZeros="0" zoomScale="130" zoomScaleNormal="130" zoomScaleSheetLayoutView="100" workbookViewId="0">
      <selection sqref="A1:G1"/>
    </sheetView>
  </sheetViews>
  <sheetFormatPr defaultColWidth="9.109375" defaultRowHeight="13.2" x14ac:dyDescent="0.25"/>
  <cols>
    <col min="1" max="1" width="4.44140625" style="218" customWidth="1"/>
    <col min="2" max="2" width="11.5546875" style="218" customWidth="1"/>
    <col min="3" max="3" width="40.44140625" style="218" customWidth="1"/>
    <col min="4" max="4" width="5.5546875" style="218" customWidth="1"/>
    <col min="5" max="5" width="8.5546875" style="228" customWidth="1"/>
    <col min="6" max="6" width="9.88671875" style="218" customWidth="1"/>
    <col min="7" max="7" width="13.88671875" style="218" customWidth="1"/>
    <col min="8" max="8" width="11.6640625" style="218" hidden="1" customWidth="1"/>
    <col min="9" max="9" width="11.5546875" style="218" hidden="1" customWidth="1"/>
    <col min="10" max="10" width="11" style="218" hidden="1" customWidth="1"/>
    <col min="11" max="11" width="10.44140625" style="218" hidden="1" customWidth="1"/>
    <col min="12" max="12" width="75.44140625" style="218" customWidth="1"/>
    <col min="13" max="13" width="45.33203125" style="218" customWidth="1"/>
    <col min="14" max="16384" width="9.109375" style="218"/>
  </cols>
  <sheetData>
    <row r="1" spans="1:80" ht="15.6" x14ac:dyDescent="0.3">
      <c r="A1" s="346" t="s">
        <v>82</v>
      </c>
      <c r="B1" s="346"/>
      <c r="C1" s="346"/>
      <c r="D1" s="346"/>
      <c r="E1" s="346"/>
      <c r="F1" s="346"/>
      <c r="G1" s="346"/>
    </row>
    <row r="2" spans="1:80" ht="14.25" customHeight="1" thickBot="1" x14ac:dyDescent="0.3">
      <c r="B2" s="219"/>
      <c r="C2" s="220"/>
      <c r="D2" s="220"/>
      <c r="E2" s="221"/>
      <c r="F2" s="220"/>
      <c r="G2" s="220"/>
    </row>
    <row r="3" spans="1:80" ht="13.8" thickTop="1" x14ac:dyDescent="0.25">
      <c r="A3" s="335" t="s">
        <v>2</v>
      </c>
      <c r="B3" s="336"/>
      <c r="C3" s="172" t="s">
        <v>101</v>
      </c>
      <c r="D3" s="222"/>
      <c r="E3" s="223" t="s">
        <v>83</v>
      </c>
      <c r="F3" s="224" t="str">
        <f>'SO 02.00 Rek'!H1</f>
        <v>0002.00</v>
      </c>
      <c r="G3" s="225"/>
    </row>
    <row r="4" spans="1:80" ht="13.8" thickBot="1" x14ac:dyDescent="0.3">
      <c r="A4" s="347" t="s">
        <v>73</v>
      </c>
      <c r="B4" s="338"/>
      <c r="C4" s="178" t="s">
        <v>104</v>
      </c>
      <c r="D4" s="226"/>
      <c r="E4" s="348" t="str">
        <f>'SO 02.00 Rek'!G2</f>
        <v>SO 02</v>
      </c>
      <c r="F4" s="349"/>
      <c r="G4" s="350"/>
    </row>
    <row r="5" spans="1:80" ht="13.8" thickTop="1" x14ac:dyDescent="0.25">
      <c r="A5" s="227"/>
      <c r="G5" s="229"/>
    </row>
    <row r="6" spans="1:80" ht="27" customHeight="1" x14ac:dyDescent="0.25">
      <c r="A6" s="230" t="s">
        <v>84</v>
      </c>
      <c r="B6" s="231" t="s">
        <v>85</v>
      </c>
      <c r="C6" s="231" t="s">
        <v>86</v>
      </c>
      <c r="D6" s="231" t="s">
        <v>87</v>
      </c>
      <c r="E6" s="232" t="s">
        <v>88</v>
      </c>
      <c r="F6" s="231" t="s">
        <v>89</v>
      </c>
      <c r="G6" s="233" t="s">
        <v>90</v>
      </c>
      <c r="H6" s="234" t="s">
        <v>91</v>
      </c>
      <c r="I6" s="234" t="s">
        <v>92</v>
      </c>
      <c r="J6" s="234" t="s">
        <v>93</v>
      </c>
      <c r="K6" s="234" t="s">
        <v>94</v>
      </c>
    </row>
    <row r="7" spans="1:80" x14ac:dyDescent="0.25">
      <c r="A7" s="235" t="s">
        <v>95</v>
      </c>
      <c r="B7" s="236" t="s">
        <v>112</v>
      </c>
      <c r="C7" s="237" t="s">
        <v>386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ht="20.399999999999999" x14ac:dyDescent="0.25">
      <c r="A8" s="246">
        <v>1</v>
      </c>
      <c r="B8" s="247" t="s">
        <v>388</v>
      </c>
      <c r="C8" s="248" t="s">
        <v>389</v>
      </c>
      <c r="D8" s="249" t="s">
        <v>183</v>
      </c>
      <c r="E8" s="250">
        <v>1</v>
      </c>
      <c r="F8" s="250"/>
      <c r="G8" s="251">
        <f>E8*F8</f>
        <v>0</v>
      </c>
      <c r="H8" s="252">
        <v>5.8500000000000003E-2</v>
      </c>
      <c r="I8" s="253">
        <f>E8*H8</f>
        <v>5.8500000000000003E-2</v>
      </c>
      <c r="J8" s="252"/>
      <c r="K8" s="253">
        <f>E8*J8</f>
        <v>0</v>
      </c>
      <c r="O8" s="245">
        <v>2</v>
      </c>
      <c r="AA8" s="218">
        <v>12</v>
      </c>
      <c r="AB8" s="218">
        <v>0</v>
      </c>
      <c r="AC8" s="218">
        <v>102</v>
      </c>
      <c r="AZ8" s="218">
        <v>1</v>
      </c>
      <c r="BA8" s="218">
        <f>IF(AZ8=1,G8,0)</f>
        <v>0</v>
      </c>
      <c r="BB8" s="218">
        <f>IF(AZ8=2,G8,0)</f>
        <v>0</v>
      </c>
      <c r="BC8" s="218">
        <f>IF(AZ8=3,G8,0)</f>
        <v>0</v>
      </c>
      <c r="BD8" s="218">
        <f>IF(AZ8=4,G8,0)</f>
        <v>0</v>
      </c>
      <c r="BE8" s="218">
        <f>IF(AZ8=5,G8,0)</f>
        <v>0</v>
      </c>
      <c r="CA8" s="245">
        <v>12</v>
      </c>
      <c r="CB8" s="245">
        <v>0</v>
      </c>
    </row>
    <row r="9" spans="1:80" x14ac:dyDescent="0.25">
      <c r="A9" s="254"/>
      <c r="B9" s="257"/>
      <c r="C9" s="344" t="s">
        <v>390</v>
      </c>
      <c r="D9" s="345"/>
      <c r="E9" s="258">
        <v>0</v>
      </c>
      <c r="F9" s="259"/>
      <c r="G9" s="260"/>
      <c r="H9" s="261"/>
      <c r="I9" s="255"/>
      <c r="J9" s="262"/>
      <c r="K9" s="255"/>
      <c r="M9" s="256" t="s">
        <v>390</v>
      </c>
      <c r="O9" s="245"/>
    </row>
    <row r="10" spans="1:80" x14ac:dyDescent="0.25">
      <c r="A10" s="254"/>
      <c r="B10" s="257"/>
      <c r="C10" s="344" t="s">
        <v>391</v>
      </c>
      <c r="D10" s="345"/>
      <c r="E10" s="258">
        <v>0</v>
      </c>
      <c r="F10" s="259"/>
      <c r="G10" s="260"/>
      <c r="H10" s="261"/>
      <c r="I10" s="255"/>
      <c r="J10" s="262"/>
      <c r="K10" s="255"/>
      <c r="M10" s="256" t="s">
        <v>391</v>
      </c>
      <c r="O10" s="245"/>
    </row>
    <row r="11" spans="1:80" x14ac:dyDescent="0.25">
      <c r="A11" s="254"/>
      <c r="B11" s="257"/>
      <c r="C11" s="344" t="s">
        <v>392</v>
      </c>
      <c r="D11" s="345"/>
      <c r="E11" s="258">
        <v>1</v>
      </c>
      <c r="F11" s="259"/>
      <c r="G11" s="260"/>
      <c r="H11" s="261"/>
      <c r="I11" s="255"/>
      <c r="J11" s="262"/>
      <c r="K11" s="255"/>
      <c r="M11" s="256" t="s">
        <v>392</v>
      </c>
      <c r="O11" s="245"/>
    </row>
    <row r="12" spans="1:80" x14ac:dyDescent="0.25">
      <c r="A12" s="263"/>
      <c r="B12" s="264" t="s">
        <v>98</v>
      </c>
      <c r="C12" s="265" t="s">
        <v>387</v>
      </c>
      <c r="D12" s="266"/>
      <c r="E12" s="267"/>
      <c r="F12" s="268"/>
      <c r="G12" s="269">
        <f>SUM(G7:G11)</f>
        <v>0</v>
      </c>
      <c r="H12" s="270"/>
      <c r="I12" s="271">
        <f>SUM(I7:I11)</f>
        <v>5.8500000000000003E-2</v>
      </c>
      <c r="J12" s="270"/>
      <c r="K12" s="271">
        <f>SUM(K7:K11)</f>
        <v>0</v>
      </c>
      <c r="O12" s="245">
        <v>4</v>
      </c>
      <c r="BA12" s="272">
        <f>SUM(BA7:BA11)</f>
        <v>0</v>
      </c>
      <c r="BB12" s="272">
        <f>SUM(BB7:BB11)</f>
        <v>0</v>
      </c>
      <c r="BC12" s="272">
        <f>SUM(BC7:BC11)</f>
        <v>0</v>
      </c>
      <c r="BD12" s="272">
        <f>SUM(BD7:BD11)</f>
        <v>0</v>
      </c>
      <c r="BE12" s="272">
        <f>SUM(BE7:BE11)</f>
        <v>0</v>
      </c>
    </row>
    <row r="13" spans="1:80" x14ac:dyDescent="0.25">
      <c r="A13" s="235" t="s">
        <v>95</v>
      </c>
      <c r="B13" s="236" t="s">
        <v>96</v>
      </c>
      <c r="C13" s="237" t="s">
        <v>97</v>
      </c>
      <c r="D13" s="238"/>
      <c r="E13" s="239"/>
      <c r="F13" s="239"/>
      <c r="G13" s="240"/>
      <c r="H13" s="241"/>
      <c r="I13" s="242"/>
      <c r="J13" s="243"/>
      <c r="K13" s="244"/>
      <c r="O13" s="245">
        <v>1</v>
      </c>
    </row>
    <row r="14" spans="1:80" x14ac:dyDescent="0.25">
      <c r="A14" s="246">
        <v>2</v>
      </c>
      <c r="B14" s="247" t="s">
        <v>178</v>
      </c>
      <c r="C14" s="248" t="s">
        <v>179</v>
      </c>
      <c r="D14" s="249" t="s">
        <v>180</v>
      </c>
      <c r="E14" s="250">
        <v>300</v>
      </c>
      <c r="F14" s="250"/>
      <c r="G14" s="251">
        <f>E14*F14</f>
        <v>0</v>
      </c>
      <c r="H14" s="252">
        <v>0</v>
      </c>
      <c r="I14" s="253">
        <f>E14*H14</f>
        <v>0</v>
      </c>
      <c r="J14" s="252">
        <v>0</v>
      </c>
      <c r="K14" s="253">
        <f>E14*J14</f>
        <v>0</v>
      </c>
      <c r="O14" s="245">
        <v>2</v>
      </c>
      <c r="AA14" s="218">
        <v>1</v>
      </c>
      <c r="AB14" s="218">
        <v>1</v>
      </c>
      <c r="AC14" s="218">
        <v>1</v>
      </c>
      <c r="AZ14" s="218">
        <v>1</v>
      </c>
      <c r="BA14" s="218">
        <f>IF(AZ14=1,G14,0)</f>
        <v>0</v>
      </c>
      <c r="BB14" s="218">
        <f>IF(AZ14=2,G14,0)</f>
        <v>0</v>
      </c>
      <c r="BC14" s="218">
        <f>IF(AZ14=3,G14,0)</f>
        <v>0</v>
      </c>
      <c r="BD14" s="218">
        <f>IF(AZ14=4,G14,0)</f>
        <v>0</v>
      </c>
      <c r="BE14" s="218">
        <f>IF(AZ14=5,G14,0)</f>
        <v>0</v>
      </c>
      <c r="CA14" s="245">
        <v>1</v>
      </c>
      <c r="CB14" s="245">
        <v>1</v>
      </c>
    </row>
    <row r="15" spans="1:80" x14ac:dyDescent="0.25">
      <c r="A15" s="254"/>
      <c r="B15" s="257"/>
      <c r="C15" s="344" t="s">
        <v>181</v>
      </c>
      <c r="D15" s="345"/>
      <c r="E15" s="258">
        <v>0</v>
      </c>
      <c r="F15" s="259"/>
      <c r="G15" s="260"/>
      <c r="H15" s="261"/>
      <c r="I15" s="255"/>
      <c r="J15" s="262"/>
      <c r="K15" s="255"/>
      <c r="M15" s="256" t="s">
        <v>181</v>
      </c>
      <c r="O15" s="245"/>
    </row>
    <row r="16" spans="1:80" x14ac:dyDescent="0.25">
      <c r="A16" s="254"/>
      <c r="B16" s="257"/>
      <c r="C16" s="344" t="s">
        <v>182</v>
      </c>
      <c r="D16" s="345"/>
      <c r="E16" s="258">
        <v>0</v>
      </c>
      <c r="F16" s="259"/>
      <c r="G16" s="260"/>
      <c r="H16" s="261"/>
      <c r="I16" s="255"/>
      <c r="J16" s="262"/>
      <c r="K16" s="255"/>
      <c r="M16" s="256" t="s">
        <v>182</v>
      </c>
      <c r="O16" s="245"/>
    </row>
    <row r="17" spans="1:80" x14ac:dyDescent="0.25">
      <c r="A17" s="254"/>
      <c r="B17" s="257"/>
      <c r="C17" s="344" t="s">
        <v>393</v>
      </c>
      <c r="D17" s="345"/>
      <c r="E17" s="258">
        <v>300</v>
      </c>
      <c r="F17" s="259"/>
      <c r="G17" s="260"/>
      <c r="H17" s="261"/>
      <c r="I17" s="255"/>
      <c r="J17" s="262"/>
      <c r="K17" s="255"/>
      <c r="M17" s="256" t="s">
        <v>393</v>
      </c>
      <c r="O17" s="245"/>
    </row>
    <row r="18" spans="1:80" x14ac:dyDescent="0.25">
      <c r="A18" s="246">
        <v>3</v>
      </c>
      <c r="B18" s="247" t="s">
        <v>185</v>
      </c>
      <c r="C18" s="248" t="s">
        <v>186</v>
      </c>
      <c r="D18" s="249" t="s">
        <v>184</v>
      </c>
      <c r="E18" s="250">
        <v>9.3000000000000007</v>
      </c>
      <c r="F18" s="250"/>
      <c r="G18" s="251">
        <f>E18*F18</f>
        <v>0</v>
      </c>
      <c r="H18" s="252">
        <v>0</v>
      </c>
      <c r="I18" s="253">
        <f>E18*H18</f>
        <v>0</v>
      </c>
      <c r="J18" s="252">
        <v>0</v>
      </c>
      <c r="K18" s="253">
        <f>E18*J18</f>
        <v>0</v>
      </c>
      <c r="O18" s="245">
        <v>2</v>
      </c>
      <c r="AA18" s="218">
        <v>1</v>
      </c>
      <c r="AB18" s="218">
        <v>1</v>
      </c>
      <c r="AC18" s="218">
        <v>1</v>
      </c>
      <c r="AZ18" s="218">
        <v>1</v>
      </c>
      <c r="BA18" s="218">
        <f>IF(AZ18=1,G18,0)</f>
        <v>0</v>
      </c>
      <c r="BB18" s="218">
        <f>IF(AZ18=2,G18,0)</f>
        <v>0</v>
      </c>
      <c r="BC18" s="218">
        <f>IF(AZ18=3,G18,0)</f>
        <v>0</v>
      </c>
      <c r="BD18" s="218">
        <f>IF(AZ18=4,G18,0)</f>
        <v>0</v>
      </c>
      <c r="BE18" s="218">
        <f>IF(AZ18=5,G18,0)</f>
        <v>0</v>
      </c>
      <c r="CA18" s="245">
        <v>1</v>
      </c>
      <c r="CB18" s="245">
        <v>1</v>
      </c>
    </row>
    <row r="19" spans="1:80" x14ac:dyDescent="0.25">
      <c r="A19" s="254"/>
      <c r="B19" s="257"/>
      <c r="C19" s="344" t="s">
        <v>187</v>
      </c>
      <c r="D19" s="345"/>
      <c r="E19" s="258">
        <v>0</v>
      </c>
      <c r="F19" s="259"/>
      <c r="G19" s="260"/>
      <c r="H19" s="261"/>
      <c r="I19" s="255"/>
      <c r="J19" s="262"/>
      <c r="K19" s="255"/>
      <c r="M19" s="256" t="s">
        <v>187</v>
      </c>
      <c r="O19" s="245"/>
    </row>
    <row r="20" spans="1:80" x14ac:dyDescent="0.25">
      <c r="A20" s="254"/>
      <c r="B20" s="257"/>
      <c r="C20" s="344" t="s">
        <v>394</v>
      </c>
      <c r="D20" s="345"/>
      <c r="E20" s="258">
        <v>0</v>
      </c>
      <c r="F20" s="259"/>
      <c r="G20" s="260"/>
      <c r="H20" s="261"/>
      <c r="I20" s="255"/>
      <c r="J20" s="262"/>
      <c r="K20" s="255"/>
      <c r="M20" s="256" t="s">
        <v>394</v>
      </c>
      <c r="O20" s="245"/>
    </row>
    <row r="21" spans="1:80" ht="13.8" customHeight="1" x14ac:dyDescent="0.25">
      <c r="A21" s="254"/>
      <c r="B21" s="257"/>
      <c r="C21" s="344" t="s">
        <v>669</v>
      </c>
      <c r="D21" s="345"/>
      <c r="E21" s="258">
        <v>5.6538000000000004</v>
      </c>
      <c r="F21" s="259"/>
      <c r="G21" s="260"/>
      <c r="H21" s="261"/>
      <c r="I21" s="255"/>
      <c r="J21" s="262"/>
      <c r="K21" s="255"/>
      <c r="M21" s="256" t="s">
        <v>395</v>
      </c>
      <c r="O21" s="245"/>
    </row>
    <row r="22" spans="1:80" x14ac:dyDescent="0.25">
      <c r="A22" s="246">
        <v>4</v>
      </c>
      <c r="B22" s="247" t="s">
        <v>188</v>
      </c>
      <c r="C22" s="248" t="s">
        <v>189</v>
      </c>
      <c r="D22" s="249" t="s">
        <v>184</v>
      </c>
      <c r="E22" s="250">
        <v>9.3000000000000007</v>
      </c>
      <c r="F22" s="250"/>
      <c r="G22" s="251">
        <f>E22*F22</f>
        <v>0</v>
      </c>
      <c r="H22" s="252">
        <v>0</v>
      </c>
      <c r="I22" s="253">
        <f>E22*H22</f>
        <v>0</v>
      </c>
      <c r="J22" s="252">
        <v>0</v>
      </c>
      <c r="K22" s="253">
        <f>E22*J22</f>
        <v>0</v>
      </c>
      <c r="O22" s="245">
        <v>2</v>
      </c>
      <c r="AA22" s="218">
        <v>1</v>
      </c>
      <c r="AB22" s="218">
        <v>1</v>
      </c>
      <c r="AC22" s="218">
        <v>1</v>
      </c>
      <c r="AZ22" s="218">
        <v>1</v>
      </c>
      <c r="BA22" s="218">
        <f>IF(AZ22=1,G22,0)</f>
        <v>0</v>
      </c>
      <c r="BB22" s="218">
        <f>IF(AZ22=2,G22,0)</f>
        <v>0</v>
      </c>
      <c r="BC22" s="218">
        <f>IF(AZ22=3,G22,0)</f>
        <v>0</v>
      </c>
      <c r="BD22" s="218">
        <f>IF(AZ22=4,G22,0)</f>
        <v>0</v>
      </c>
      <c r="BE22" s="218">
        <f>IF(AZ22=5,G22,0)</f>
        <v>0</v>
      </c>
      <c r="CA22" s="245">
        <v>1</v>
      </c>
      <c r="CB22" s="245">
        <v>1</v>
      </c>
    </row>
    <row r="23" spans="1:80" x14ac:dyDescent="0.25">
      <c r="A23" s="246">
        <v>5</v>
      </c>
      <c r="B23" s="247" t="s">
        <v>190</v>
      </c>
      <c r="C23" s="248" t="s">
        <v>191</v>
      </c>
      <c r="D23" s="249" t="s">
        <v>184</v>
      </c>
      <c r="E23" s="250">
        <v>104.688</v>
      </c>
      <c r="F23" s="250"/>
      <c r="G23" s="251">
        <f>E23*F23</f>
        <v>0</v>
      </c>
      <c r="H23" s="252">
        <v>0</v>
      </c>
      <c r="I23" s="253">
        <f>E23*H23</f>
        <v>0</v>
      </c>
      <c r="J23" s="252">
        <v>0</v>
      </c>
      <c r="K23" s="253">
        <f>E23*J23</f>
        <v>0</v>
      </c>
      <c r="O23" s="245">
        <v>2</v>
      </c>
      <c r="AA23" s="218">
        <v>1</v>
      </c>
      <c r="AB23" s="218">
        <v>1</v>
      </c>
      <c r="AC23" s="218">
        <v>1</v>
      </c>
      <c r="AZ23" s="218">
        <v>1</v>
      </c>
      <c r="BA23" s="218">
        <f>IF(AZ23=1,G23,0)</f>
        <v>0</v>
      </c>
      <c r="BB23" s="218">
        <f>IF(AZ23=2,G23,0)</f>
        <v>0</v>
      </c>
      <c r="BC23" s="218">
        <f>IF(AZ23=3,G23,0)</f>
        <v>0</v>
      </c>
      <c r="BD23" s="218">
        <f>IF(AZ23=4,G23,0)</f>
        <v>0</v>
      </c>
      <c r="BE23" s="218">
        <f>IF(AZ23=5,G23,0)</f>
        <v>0</v>
      </c>
      <c r="CA23" s="245">
        <v>1</v>
      </c>
      <c r="CB23" s="245">
        <v>1</v>
      </c>
    </row>
    <row r="24" spans="1:80" x14ac:dyDescent="0.25">
      <c r="A24" s="254"/>
      <c r="B24" s="257"/>
      <c r="C24" s="344" t="s">
        <v>197</v>
      </c>
      <c r="D24" s="345"/>
      <c r="E24" s="258">
        <v>0</v>
      </c>
      <c r="F24" s="259"/>
      <c r="G24" s="260"/>
      <c r="H24" s="261"/>
      <c r="I24" s="255"/>
      <c r="J24" s="262"/>
      <c r="K24" s="255"/>
      <c r="M24" s="256" t="s">
        <v>197</v>
      </c>
      <c r="O24" s="245"/>
    </row>
    <row r="25" spans="1:80" x14ac:dyDescent="0.25">
      <c r="A25" s="254"/>
      <c r="B25" s="257"/>
      <c r="C25" s="344" t="s">
        <v>396</v>
      </c>
      <c r="D25" s="345"/>
      <c r="E25" s="258">
        <v>0</v>
      </c>
      <c r="F25" s="259"/>
      <c r="G25" s="260"/>
      <c r="H25" s="261"/>
      <c r="I25" s="255"/>
      <c r="J25" s="262"/>
      <c r="K25" s="255"/>
      <c r="M25" s="256" t="s">
        <v>396</v>
      </c>
      <c r="O25" s="245"/>
    </row>
    <row r="26" spans="1:80" x14ac:dyDescent="0.25">
      <c r="A26" s="254"/>
      <c r="B26" s="257"/>
      <c r="C26" s="344" t="s">
        <v>397</v>
      </c>
      <c r="D26" s="345"/>
      <c r="E26" s="258">
        <v>80.388000000000005</v>
      </c>
      <c r="F26" s="259"/>
      <c r="G26" s="260"/>
      <c r="H26" s="261"/>
      <c r="I26" s="255"/>
      <c r="J26" s="262"/>
      <c r="K26" s="255"/>
      <c r="M26" s="256" t="s">
        <v>397</v>
      </c>
      <c r="O26" s="245"/>
    </row>
    <row r="27" spans="1:80" x14ac:dyDescent="0.25">
      <c r="A27" s="254"/>
      <c r="B27" s="257"/>
      <c r="C27" s="344" t="s">
        <v>112</v>
      </c>
      <c r="D27" s="345"/>
      <c r="E27" s="258">
        <v>0</v>
      </c>
      <c r="F27" s="259"/>
      <c r="G27" s="260"/>
      <c r="H27" s="261"/>
      <c r="I27" s="255"/>
      <c r="J27" s="262"/>
      <c r="K27" s="255"/>
      <c r="M27" s="256">
        <v>0</v>
      </c>
      <c r="O27" s="245"/>
    </row>
    <row r="28" spans="1:80" x14ac:dyDescent="0.25">
      <c r="A28" s="254"/>
      <c r="B28" s="257"/>
      <c r="C28" s="344" t="s">
        <v>187</v>
      </c>
      <c r="D28" s="345"/>
      <c r="E28" s="258">
        <v>0</v>
      </c>
      <c r="F28" s="259"/>
      <c r="G28" s="260"/>
      <c r="H28" s="261"/>
      <c r="I28" s="255"/>
      <c r="J28" s="262"/>
      <c r="K28" s="255"/>
      <c r="M28" s="256" t="s">
        <v>187</v>
      </c>
      <c r="O28" s="245"/>
    </row>
    <row r="29" spans="1:80" x14ac:dyDescent="0.25">
      <c r="A29" s="254"/>
      <c r="B29" s="257"/>
      <c r="C29" s="344" t="s">
        <v>181</v>
      </c>
      <c r="D29" s="345"/>
      <c r="E29" s="258">
        <v>0</v>
      </c>
      <c r="F29" s="259"/>
      <c r="G29" s="260"/>
      <c r="H29" s="261"/>
      <c r="I29" s="255"/>
      <c r="J29" s="262"/>
      <c r="K29" s="255"/>
      <c r="M29" s="256" t="s">
        <v>181</v>
      </c>
      <c r="O29" s="245"/>
    </row>
    <row r="30" spans="1:80" x14ac:dyDescent="0.25">
      <c r="A30" s="254"/>
      <c r="B30" s="257"/>
      <c r="C30" s="344" t="s">
        <v>398</v>
      </c>
      <c r="D30" s="345"/>
      <c r="E30" s="258">
        <v>24.3</v>
      </c>
      <c r="F30" s="259"/>
      <c r="G30" s="260"/>
      <c r="H30" s="261"/>
      <c r="I30" s="255"/>
      <c r="J30" s="262"/>
      <c r="K30" s="255"/>
      <c r="M30" s="256" t="s">
        <v>398</v>
      </c>
      <c r="O30" s="245"/>
    </row>
    <row r="31" spans="1:80" x14ac:dyDescent="0.25">
      <c r="A31" s="246">
        <v>6</v>
      </c>
      <c r="B31" s="247" t="s">
        <v>192</v>
      </c>
      <c r="C31" s="248" t="s">
        <v>193</v>
      </c>
      <c r="D31" s="249" t="s">
        <v>184</v>
      </c>
      <c r="E31" s="250">
        <v>104.688</v>
      </c>
      <c r="F31" s="250"/>
      <c r="G31" s="251">
        <f>E31*F31</f>
        <v>0</v>
      </c>
      <c r="H31" s="252">
        <v>0</v>
      </c>
      <c r="I31" s="253">
        <f>E31*H31</f>
        <v>0</v>
      </c>
      <c r="J31" s="252">
        <v>0</v>
      </c>
      <c r="K31" s="253">
        <f>E31*J31</f>
        <v>0</v>
      </c>
      <c r="O31" s="245">
        <v>2</v>
      </c>
      <c r="AA31" s="218">
        <v>1</v>
      </c>
      <c r="AB31" s="218">
        <v>1</v>
      </c>
      <c r="AC31" s="218">
        <v>1</v>
      </c>
      <c r="AZ31" s="218">
        <v>1</v>
      </c>
      <c r="BA31" s="218">
        <f>IF(AZ31=1,G31,0)</f>
        <v>0</v>
      </c>
      <c r="BB31" s="218">
        <f>IF(AZ31=2,G31,0)</f>
        <v>0</v>
      </c>
      <c r="BC31" s="218">
        <f>IF(AZ31=3,G31,0)</f>
        <v>0</v>
      </c>
      <c r="BD31" s="218">
        <f>IF(AZ31=4,G31,0)</f>
        <v>0</v>
      </c>
      <c r="BE31" s="218">
        <f>IF(AZ31=5,G31,0)</f>
        <v>0</v>
      </c>
      <c r="CA31" s="245">
        <v>1</v>
      </c>
      <c r="CB31" s="245">
        <v>1</v>
      </c>
    </row>
    <row r="32" spans="1:80" x14ac:dyDescent="0.25">
      <c r="A32" s="246">
        <v>7</v>
      </c>
      <c r="B32" s="247" t="s">
        <v>194</v>
      </c>
      <c r="C32" s="248" t="s">
        <v>195</v>
      </c>
      <c r="D32" s="249" t="s">
        <v>184</v>
      </c>
      <c r="E32" s="250">
        <v>100</v>
      </c>
      <c r="F32" s="250"/>
      <c r="G32" s="251">
        <f>E32*F32</f>
        <v>0</v>
      </c>
      <c r="H32" s="252">
        <v>0</v>
      </c>
      <c r="I32" s="253">
        <f>E32*H32</f>
        <v>0</v>
      </c>
      <c r="J32" s="252">
        <v>0</v>
      </c>
      <c r="K32" s="253">
        <f>E32*J32</f>
        <v>0</v>
      </c>
      <c r="O32" s="245">
        <v>2</v>
      </c>
      <c r="AA32" s="218">
        <v>1</v>
      </c>
      <c r="AB32" s="218">
        <v>1</v>
      </c>
      <c r="AC32" s="218">
        <v>1</v>
      </c>
      <c r="AZ32" s="218">
        <v>1</v>
      </c>
      <c r="BA32" s="218">
        <f>IF(AZ32=1,G32,0)</f>
        <v>0</v>
      </c>
      <c r="BB32" s="218">
        <f>IF(AZ32=2,G32,0)</f>
        <v>0</v>
      </c>
      <c r="BC32" s="218">
        <f>IF(AZ32=3,G32,0)</f>
        <v>0</v>
      </c>
      <c r="BD32" s="218">
        <f>IF(AZ32=4,G32,0)</f>
        <v>0</v>
      </c>
      <c r="BE32" s="218">
        <f>IF(AZ32=5,G32,0)</f>
        <v>0</v>
      </c>
      <c r="CA32" s="245">
        <v>1</v>
      </c>
      <c r="CB32" s="245">
        <v>1</v>
      </c>
    </row>
    <row r="33" spans="1:80" x14ac:dyDescent="0.25">
      <c r="A33" s="254"/>
      <c r="B33" s="257"/>
      <c r="C33" s="344" t="s">
        <v>661</v>
      </c>
      <c r="D33" s="345"/>
      <c r="E33" s="258">
        <v>0</v>
      </c>
      <c r="F33" s="259"/>
      <c r="G33" s="260"/>
      <c r="H33" s="261"/>
      <c r="I33" s="255"/>
      <c r="J33" s="262"/>
      <c r="K33" s="255"/>
      <c r="M33" s="256" t="s">
        <v>399</v>
      </c>
      <c r="O33" s="245"/>
    </row>
    <row r="34" spans="1:80" x14ac:dyDescent="0.25">
      <c r="A34" s="254"/>
      <c r="B34" s="257"/>
      <c r="C34" s="344" t="s">
        <v>196</v>
      </c>
      <c r="D34" s="345"/>
      <c r="E34" s="258">
        <v>0</v>
      </c>
      <c r="F34" s="259"/>
      <c r="G34" s="260"/>
      <c r="H34" s="261"/>
      <c r="I34" s="255"/>
      <c r="J34" s="262"/>
      <c r="K34" s="255"/>
      <c r="M34" s="256" t="s">
        <v>196</v>
      </c>
      <c r="O34" s="245"/>
    </row>
    <row r="35" spans="1:80" x14ac:dyDescent="0.25">
      <c r="A35" s="254"/>
      <c r="B35" s="257"/>
      <c r="C35" s="344" t="s">
        <v>197</v>
      </c>
      <c r="D35" s="345"/>
      <c r="E35" s="258">
        <v>0</v>
      </c>
      <c r="F35" s="259"/>
      <c r="G35" s="260"/>
      <c r="H35" s="261"/>
      <c r="I35" s="255"/>
      <c r="J35" s="262"/>
      <c r="K35" s="255"/>
      <c r="M35" s="256" t="s">
        <v>197</v>
      </c>
      <c r="O35" s="245"/>
    </row>
    <row r="36" spans="1:80" ht="21" x14ac:dyDescent="0.25">
      <c r="A36" s="254"/>
      <c r="B36" s="257"/>
      <c r="C36" s="344" t="s">
        <v>670</v>
      </c>
      <c r="D36" s="345"/>
      <c r="E36" s="258">
        <v>100</v>
      </c>
      <c r="F36" s="259"/>
      <c r="G36" s="260"/>
      <c r="H36" s="261"/>
      <c r="I36" s="255"/>
      <c r="J36" s="262"/>
      <c r="K36" s="255"/>
      <c r="M36" s="256" t="s">
        <v>400</v>
      </c>
      <c r="O36" s="245"/>
    </row>
    <row r="37" spans="1:80" x14ac:dyDescent="0.25">
      <c r="A37" s="246">
        <v>8</v>
      </c>
      <c r="B37" s="247" t="s">
        <v>198</v>
      </c>
      <c r="C37" s="248" t="s">
        <v>199</v>
      </c>
      <c r="D37" s="249" t="s">
        <v>184</v>
      </c>
      <c r="E37" s="250">
        <v>156.5274</v>
      </c>
      <c r="F37" s="250"/>
      <c r="G37" s="251">
        <f>E37*F37</f>
        <v>0</v>
      </c>
      <c r="H37" s="252">
        <v>0</v>
      </c>
      <c r="I37" s="253">
        <f>E37*H37</f>
        <v>0</v>
      </c>
      <c r="J37" s="252">
        <v>0</v>
      </c>
      <c r="K37" s="253">
        <f>E37*J37</f>
        <v>0</v>
      </c>
      <c r="O37" s="245">
        <v>2</v>
      </c>
      <c r="AA37" s="218">
        <v>1</v>
      </c>
      <c r="AB37" s="218">
        <v>1</v>
      </c>
      <c r="AC37" s="218">
        <v>1</v>
      </c>
      <c r="AZ37" s="218">
        <v>1</v>
      </c>
      <c r="BA37" s="218">
        <f>IF(AZ37=1,G37,0)</f>
        <v>0</v>
      </c>
      <c r="BB37" s="218">
        <f>IF(AZ37=2,G37,0)</f>
        <v>0</v>
      </c>
      <c r="BC37" s="218">
        <f>IF(AZ37=3,G37,0)</f>
        <v>0</v>
      </c>
      <c r="BD37" s="218">
        <f>IF(AZ37=4,G37,0)</f>
        <v>0</v>
      </c>
      <c r="BE37" s="218">
        <f>IF(AZ37=5,G37,0)</f>
        <v>0</v>
      </c>
      <c r="CA37" s="245">
        <v>1</v>
      </c>
      <c r="CB37" s="245">
        <v>1</v>
      </c>
    </row>
    <row r="38" spans="1:80" x14ac:dyDescent="0.25">
      <c r="A38" s="246">
        <v>9</v>
      </c>
      <c r="B38" s="247" t="s">
        <v>200</v>
      </c>
      <c r="C38" s="248" t="s">
        <v>201</v>
      </c>
      <c r="D38" s="249" t="s">
        <v>184</v>
      </c>
      <c r="E38" s="250">
        <v>171.48740000000001</v>
      </c>
      <c r="F38" s="250"/>
      <c r="G38" s="251">
        <f>E38*F38</f>
        <v>0</v>
      </c>
      <c r="H38" s="252">
        <v>0</v>
      </c>
      <c r="I38" s="253">
        <f>E38*H38</f>
        <v>0</v>
      </c>
      <c r="J38" s="252">
        <v>0</v>
      </c>
      <c r="K38" s="253">
        <f>E38*J38</f>
        <v>0</v>
      </c>
      <c r="O38" s="245">
        <v>2</v>
      </c>
      <c r="AA38" s="218">
        <v>1</v>
      </c>
      <c r="AB38" s="218">
        <v>1</v>
      </c>
      <c r="AC38" s="218">
        <v>1</v>
      </c>
      <c r="AZ38" s="218">
        <v>1</v>
      </c>
      <c r="BA38" s="218">
        <f>IF(AZ38=1,G38,0)</f>
        <v>0</v>
      </c>
      <c r="BB38" s="218">
        <f>IF(AZ38=2,G38,0)</f>
        <v>0</v>
      </c>
      <c r="BC38" s="218">
        <f>IF(AZ38=3,G38,0)</f>
        <v>0</v>
      </c>
      <c r="BD38" s="218">
        <f>IF(AZ38=4,G38,0)</f>
        <v>0</v>
      </c>
      <c r="BE38" s="218">
        <f>IF(AZ38=5,G38,0)</f>
        <v>0</v>
      </c>
      <c r="CA38" s="245">
        <v>1</v>
      </c>
      <c r="CB38" s="245">
        <v>1</v>
      </c>
    </row>
    <row r="39" spans="1:80" x14ac:dyDescent="0.25">
      <c r="A39" s="254"/>
      <c r="B39" s="257"/>
      <c r="C39" s="344" t="s">
        <v>187</v>
      </c>
      <c r="D39" s="345"/>
      <c r="E39" s="258">
        <v>0</v>
      </c>
      <c r="F39" s="259"/>
      <c r="G39" s="260"/>
      <c r="H39" s="261"/>
      <c r="I39" s="255"/>
      <c r="J39" s="262"/>
      <c r="K39" s="255"/>
      <c r="M39" s="256" t="s">
        <v>187</v>
      </c>
      <c r="O39" s="245"/>
    </row>
    <row r="40" spans="1:80" x14ac:dyDescent="0.25">
      <c r="A40" s="254"/>
      <c r="B40" s="257"/>
      <c r="C40" s="344" t="s">
        <v>394</v>
      </c>
      <c r="D40" s="345"/>
      <c r="E40" s="258">
        <v>0</v>
      </c>
      <c r="F40" s="259"/>
      <c r="G40" s="260"/>
      <c r="H40" s="261"/>
      <c r="I40" s="255"/>
      <c r="J40" s="262"/>
      <c r="K40" s="255"/>
      <c r="M40" s="256" t="s">
        <v>394</v>
      </c>
      <c r="O40" s="245"/>
    </row>
    <row r="41" spans="1:80" ht="13.8" customHeight="1" x14ac:dyDescent="0.25">
      <c r="A41" s="254"/>
      <c r="B41" s="257"/>
      <c r="C41" s="344" t="s">
        <v>669</v>
      </c>
      <c r="D41" s="345"/>
      <c r="E41" s="258">
        <v>0.62819999999999998</v>
      </c>
      <c r="F41" s="259"/>
      <c r="G41" s="260"/>
      <c r="H41" s="261"/>
      <c r="I41" s="255"/>
      <c r="J41" s="262"/>
      <c r="K41" s="255"/>
      <c r="M41" s="256" t="s">
        <v>401</v>
      </c>
      <c r="O41" s="245"/>
    </row>
    <row r="42" spans="1:80" x14ac:dyDescent="0.25">
      <c r="A42" s="254"/>
      <c r="B42" s="257"/>
      <c r="C42" s="344" t="s">
        <v>181</v>
      </c>
      <c r="D42" s="345"/>
      <c r="E42" s="258">
        <v>0</v>
      </c>
      <c r="F42" s="259"/>
      <c r="G42" s="260"/>
      <c r="H42" s="261"/>
      <c r="I42" s="255"/>
      <c r="J42" s="262"/>
      <c r="K42" s="255"/>
      <c r="M42" s="256" t="s">
        <v>181</v>
      </c>
      <c r="O42" s="245"/>
    </row>
    <row r="43" spans="1:80" x14ac:dyDescent="0.25">
      <c r="A43" s="254"/>
      <c r="B43" s="257"/>
      <c r="C43" s="344" t="s">
        <v>402</v>
      </c>
      <c r="D43" s="345"/>
      <c r="E43" s="258">
        <v>2.7</v>
      </c>
      <c r="F43" s="259"/>
      <c r="G43" s="260"/>
      <c r="H43" s="261"/>
      <c r="I43" s="255"/>
      <c r="J43" s="262"/>
      <c r="K43" s="255"/>
      <c r="M43" s="256" t="s">
        <v>402</v>
      </c>
      <c r="O43" s="245"/>
    </row>
    <row r="44" spans="1:80" x14ac:dyDescent="0.25">
      <c r="A44" s="254"/>
      <c r="B44" s="257"/>
      <c r="C44" s="344" t="s">
        <v>112</v>
      </c>
      <c r="D44" s="345"/>
      <c r="E44" s="258">
        <v>0</v>
      </c>
      <c r="F44" s="259"/>
      <c r="G44" s="260"/>
      <c r="H44" s="261"/>
      <c r="I44" s="255"/>
      <c r="J44" s="262"/>
      <c r="K44" s="255"/>
      <c r="M44" s="256">
        <v>0</v>
      </c>
      <c r="O44" s="245"/>
    </row>
    <row r="45" spans="1:80" x14ac:dyDescent="0.25">
      <c r="A45" s="254"/>
      <c r="B45" s="257"/>
      <c r="C45" s="344" t="s">
        <v>197</v>
      </c>
      <c r="D45" s="345"/>
      <c r="E45" s="258">
        <v>0</v>
      </c>
      <c r="F45" s="259"/>
      <c r="G45" s="260"/>
      <c r="H45" s="261"/>
      <c r="I45" s="255"/>
      <c r="J45" s="262"/>
      <c r="K45" s="255"/>
      <c r="M45" s="256" t="s">
        <v>197</v>
      </c>
      <c r="O45" s="245"/>
    </row>
    <row r="46" spans="1:80" x14ac:dyDescent="0.25">
      <c r="A46" s="254"/>
      <c r="B46" s="257"/>
      <c r="C46" s="344" t="s">
        <v>396</v>
      </c>
      <c r="D46" s="345"/>
      <c r="E46" s="258">
        <v>0</v>
      </c>
      <c r="F46" s="259"/>
      <c r="G46" s="260"/>
      <c r="H46" s="261"/>
      <c r="I46" s="255"/>
      <c r="J46" s="262"/>
      <c r="K46" s="255"/>
      <c r="M46" s="256" t="s">
        <v>396</v>
      </c>
      <c r="O46" s="245"/>
    </row>
    <row r="47" spans="1:80" x14ac:dyDescent="0.25">
      <c r="A47" s="254"/>
      <c r="B47" s="257"/>
      <c r="C47" s="344" t="s">
        <v>403</v>
      </c>
      <c r="D47" s="345"/>
      <c r="E47" s="258">
        <v>34.451999999999998</v>
      </c>
      <c r="F47" s="259"/>
      <c r="G47" s="260"/>
      <c r="H47" s="261"/>
      <c r="I47" s="255"/>
      <c r="J47" s="262"/>
      <c r="K47" s="255"/>
      <c r="M47" s="256" t="s">
        <v>403</v>
      </c>
      <c r="O47" s="245"/>
    </row>
    <row r="48" spans="1:80" x14ac:dyDescent="0.25">
      <c r="A48" s="254"/>
      <c r="B48" s="257"/>
      <c r="C48" s="344" t="s">
        <v>399</v>
      </c>
      <c r="D48" s="345"/>
      <c r="E48" s="258">
        <v>0</v>
      </c>
      <c r="F48" s="259"/>
      <c r="G48" s="260"/>
      <c r="H48" s="261"/>
      <c r="I48" s="255"/>
      <c r="J48" s="262"/>
      <c r="K48" s="255"/>
      <c r="M48" s="256" t="s">
        <v>399</v>
      </c>
      <c r="O48" s="245"/>
    </row>
    <row r="49" spans="1:80" x14ac:dyDescent="0.25">
      <c r="A49" s="254"/>
      <c r="B49" s="257"/>
      <c r="C49" s="344" t="s">
        <v>196</v>
      </c>
      <c r="D49" s="345"/>
      <c r="E49" s="258">
        <v>0</v>
      </c>
      <c r="F49" s="259"/>
      <c r="G49" s="260"/>
      <c r="H49" s="261"/>
      <c r="I49" s="255"/>
      <c r="J49" s="262"/>
      <c r="K49" s="255"/>
      <c r="M49" s="256" t="s">
        <v>196</v>
      </c>
      <c r="O49" s="245"/>
    </row>
    <row r="50" spans="1:80" ht="21" x14ac:dyDescent="0.25">
      <c r="A50" s="254"/>
      <c r="B50" s="257"/>
      <c r="C50" s="344" t="s">
        <v>404</v>
      </c>
      <c r="D50" s="345"/>
      <c r="E50" s="258">
        <v>67.083200000000005</v>
      </c>
      <c r="F50" s="259"/>
      <c r="G50" s="260"/>
      <c r="H50" s="261"/>
      <c r="I50" s="255"/>
      <c r="J50" s="262"/>
      <c r="K50" s="255"/>
      <c r="M50" s="256" t="s">
        <v>404</v>
      </c>
      <c r="O50" s="245"/>
    </row>
    <row r="51" spans="1:80" x14ac:dyDescent="0.25">
      <c r="A51" s="254"/>
      <c r="B51" s="257"/>
      <c r="C51" s="344" t="s">
        <v>112</v>
      </c>
      <c r="D51" s="345"/>
      <c r="E51" s="258">
        <v>0</v>
      </c>
      <c r="F51" s="259"/>
      <c r="G51" s="260"/>
      <c r="H51" s="261"/>
      <c r="I51" s="255"/>
      <c r="J51" s="262"/>
      <c r="K51" s="255"/>
      <c r="M51" s="256">
        <v>0</v>
      </c>
      <c r="O51" s="245"/>
    </row>
    <row r="52" spans="1:80" x14ac:dyDescent="0.25">
      <c r="A52" s="254"/>
      <c r="B52" s="257"/>
      <c r="C52" s="344" t="s">
        <v>202</v>
      </c>
      <c r="D52" s="345"/>
      <c r="E52" s="258">
        <v>0</v>
      </c>
      <c r="F52" s="259"/>
      <c r="G52" s="260"/>
      <c r="H52" s="261"/>
      <c r="I52" s="255"/>
      <c r="J52" s="262"/>
      <c r="K52" s="255"/>
      <c r="M52" s="256" t="s">
        <v>202</v>
      </c>
      <c r="O52" s="245"/>
    </row>
    <row r="53" spans="1:80" x14ac:dyDescent="0.25">
      <c r="A53" s="254"/>
      <c r="B53" s="257"/>
      <c r="C53" s="344" t="s">
        <v>394</v>
      </c>
      <c r="D53" s="345"/>
      <c r="E53" s="258">
        <v>0</v>
      </c>
      <c r="F53" s="259"/>
      <c r="G53" s="260"/>
      <c r="H53" s="261"/>
      <c r="I53" s="255"/>
      <c r="J53" s="262"/>
      <c r="K53" s="255"/>
      <c r="M53" s="256" t="s">
        <v>394</v>
      </c>
      <c r="O53" s="245"/>
    </row>
    <row r="54" spans="1:80" x14ac:dyDescent="0.25">
      <c r="A54" s="254"/>
      <c r="B54" s="257"/>
      <c r="C54" s="344" t="s">
        <v>405</v>
      </c>
      <c r="D54" s="345"/>
      <c r="E54" s="258">
        <v>3.024</v>
      </c>
      <c r="F54" s="259"/>
      <c r="G54" s="260"/>
      <c r="H54" s="261"/>
      <c r="I54" s="255"/>
      <c r="J54" s="262"/>
      <c r="K54" s="255"/>
      <c r="M54" s="256" t="s">
        <v>405</v>
      </c>
      <c r="O54" s="245"/>
    </row>
    <row r="55" spans="1:80" x14ac:dyDescent="0.25">
      <c r="A55" s="254"/>
      <c r="B55" s="257"/>
      <c r="C55" s="344" t="s">
        <v>406</v>
      </c>
      <c r="D55" s="345"/>
      <c r="E55" s="258">
        <v>0</v>
      </c>
      <c r="F55" s="259"/>
      <c r="G55" s="260"/>
      <c r="H55" s="261"/>
      <c r="I55" s="255"/>
      <c r="J55" s="262"/>
      <c r="K55" s="255"/>
      <c r="M55" s="256" t="s">
        <v>406</v>
      </c>
      <c r="O55" s="245"/>
    </row>
    <row r="56" spans="1:80" x14ac:dyDescent="0.25">
      <c r="A56" s="254"/>
      <c r="B56" s="257"/>
      <c r="C56" s="344" t="s">
        <v>407</v>
      </c>
      <c r="D56" s="345"/>
      <c r="E56" s="258">
        <v>9.6</v>
      </c>
      <c r="F56" s="259"/>
      <c r="G56" s="260"/>
      <c r="H56" s="261"/>
      <c r="I56" s="255"/>
      <c r="J56" s="262"/>
      <c r="K56" s="255"/>
      <c r="M56" s="256" t="s">
        <v>407</v>
      </c>
      <c r="O56" s="245"/>
    </row>
    <row r="57" spans="1:80" x14ac:dyDescent="0.25">
      <c r="A57" s="254"/>
      <c r="B57" s="257"/>
      <c r="C57" s="344" t="s">
        <v>408</v>
      </c>
      <c r="D57" s="345"/>
      <c r="E57" s="258">
        <v>0</v>
      </c>
      <c r="F57" s="259"/>
      <c r="G57" s="260"/>
      <c r="H57" s="261"/>
      <c r="I57" s="255"/>
      <c r="J57" s="262"/>
      <c r="K57" s="255"/>
      <c r="M57" s="256" t="s">
        <v>408</v>
      </c>
      <c r="O57" s="245"/>
    </row>
    <row r="58" spans="1:80" x14ac:dyDescent="0.25">
      <c r="A58" s="254"/>
      <c r="B58" s="257"/>
      <c r="C58" s="344" t="s">
        <v>409</v>
      </c>
      <c r="D58" s="345"/>
      <c r="E58" s="258">
        <v>54</v>
      </c>
      <c r="F58" s="259"/>
      <c r="G58" s="260"/>
      <c r="H58" s="261"/>
      <c r="I58" s="255"/>
      <c r="J58" s="262"/>
      <c r="K58" s="255"/>
      <c r="M58" s="256" t="s">
        <v>409</v>
      </c>
      <c r="O58" s="245"/>
    </row>
    <row r="59" spans="1:80" x14ac:dyDescent="0.25">
      <c r="A59" s="246">
        <v>10</v>
      </c>
      <c r="B59" s="247" t="s">
        <v>203</v>
      </c>
      <c r="C59" s="248" t="s">
        <v>204</v>
      </c>
      <c r="D59" s="249" t="s">
        <v>180</v>
      </c>
      <c r="E59" s="250">
        <v>255.55500000000001</v>
      </c>
      <c r="F59" s="250"/>
      <c r="G59" s="251">
        <f>E59*F59</f>
        <v>0</v>
      </c>
      <c r="H59" s="252">
        <v>8.5999999999999998E-4</v>
      </c>
      <c r="I59" s="253">
        <f>E59*H59</f>
        <v>0.21977730000000001</v>
      </c>
      <c r="J59" s="252">
        <v>0</v>
      </c>
      <c r="K59" s="253">
        <f>E59*J59</f>
        <v>0</v>
      </c>
      <c r="O59" s="245">
        <v>2</v>
      </c>
      <c r="AA59" s="218">
        <v>1</v>
      </c>
      <c r="AB59" s="218">
        <v>1</v>
      </c>
      <c r="AC59" s="218">
        <v>1</v>
      </c>
      <c r="AZ59" s="218">
        <v>1</v>
      </c>
      <c r="BA59" s="218">
        <f>IF(AZ59=1,G59,0)</f>
        <v>0</v>
      </c>
      <c r="BB59" s="218">
        <f>IF(AZ59=2,G59,0)</f>
        <v>0</v>
      </c>
      <c r="BC59" s="218">
        <f>IF(AZ59=3,G59,0)</f>
        <v>0</v>
      </c>
      <c r="BD59" s="218">
        <f>IF(AZ59=4,G59,0)</f>
        <v>0</v>
      </c>
      <c r="BE59" s="218">
        <f>IF(AZ59=5,G59,0)</f>
        <v>0</v>
      </c>
      <c r="CA59" s="245">
        <v>1</v>
      </c>
      <c r="CB59" s="245">
        <v>1</v>
      </c>
    </row>
    <row r="60" spans="1:80" x14ac:dyDescent="0.25">
      <c r="A60" s="254"/>
      <c r="B60" s="257"/>
      <c r="C60" s="344" t="s">
        <v>661</v>
      </c>
      <c r="D60" s="345"/>
      <c r="E60" s="258">
        <v>0</v>
      </c>
      <c r="F60" s="259"/>
      <c r="G60" s="260"/>
      <c r="H60" s="261"/>
      <c r="I60" s="255"/>
      <c r="J60" s="262"/>
      <c r="K60" s="255"/>
      <c r="M60" s="256" t="s">
        <v>399</v>
      </c>
      <c r="O60" s="245"/>
    </row>
    <row r="61" spans="1:80" x14ac:dyDescent="0.25">
      <c r="A61" s="254"/>
      <c r="B61" s="257"/>
      <c r="C61" s="344" t="s">
        <v>196</v>
      </c>
      <c r="D61" s="345"/>
      <c r="E61" s="258">
        <v>0</v>
      </c>
      <c r="F61" s="259"/>
      <c r="G61" s="260"/>
      <c r="H61" s="261"/>
      <c r="I61" s="255"/>
      <c r="J61" s="262"/>
      <c r="K61" s="255"/>
      <c r="M61" s="256" t="s">
        <v>196</v>
      </c>
      <c r="O61" s="245"/>
    </row>
    <row r="62" spans="1:80" ht="21" x14ac:dyDescent="0.25">
      <c r="A62" s="254"/>
      <c r="B62" s="257"/>
      <c r="C62" s="344" t="s">
        <v>410</v>
      </c>
      <c r="D62" s="345"/>
      <c r="E62" s="258">
        <v>255.55500000000001</v>
      </c>
      <c r="F62" s="259"/>
      <c r="G62" s="260"/>
      <c r="H62" s="261"/>
      <c r="I62" s="255"/>
      <c r="J62" s="262"/>
      <c r="K62" s="255"/>
      <c r="M62" s="256" t="s">
        <v>410</v>
      </c>
      <c r="O62" s="245"/>
    </row>
    <row r="63" spans="1:80" x14ac:dyDescent="0.25">
      <c r="A63" s="246">
        <v>11</v>
      </c>
      <c r="B63" s="247" t="s">
        <v>205</v>
      </c>
      <c r="C63" s="248" t="s">
        <v>206</v>
      </c>
      <c r="D63" s="249" t="s">
        <v>180</v>
      </c>
      <c r="E63" s="250">
        <v>255.55500000000001</v>
      </c>
      <c r="F63" s="250"/>
      <c r="G63" s="251">
        <f>E63*F63</f>
        <v>0</v>
      </c>
      <c r="H63" s="252">
        <v>0</v>
      </c>
      <c r="I63" s="253">
        <f>E63*H63</f>
        <v>0</v>
      </c>
      <c r="J63" s="252">
        <v>0</v>
      </c>
      <c r="K63" s="253">
        <f>E63*J63</f>
        <v>0</v>
      </c>
      <c r="O63" s="245">
        <v>2</v>
      </c>
      <c r="AA63" s="218">
        <v>1</v>
      </c>
      <c r="AB63" s="218">
        <v>1</v>
      </c>
      <c r="AC63" s="218">
        <v>1</v>
      </c>
      <c r="AZ63" s="218">
        <v>1</v>
      </c>
      <c r="BA63" s="218">
        <f>IF(AZ63=1,G63,0)</f>
        <v>0</v>
      </c>
      <c r="BB63" s="218">
        <f>IF(AZ63=2,G63,0)</f>
        <v>0</v>
      </c>
      <c r="BC63" s="218">
        <f>IF(AZ63=3,G63,0)</f>
        <v>0</v>
      </c>
      <c r="BD63" s="218">
        <f>IF(AZ63=4,G63,0)</f>
        <v>0</v>
      </c>
      <c r="BE63" s="218">
        <f>IF(AZ63=5,G63,0)</f>
        <v>0</v>
      </c>
      <c r="CA63" s="245">
        <v>1</v>
      </c>
      <c r="CB63" s="245">
        <v>1</v>
      </c>
    </row>
    <row r="64" spans="1:80" x14ac:dyDescent="0.25">
      <c r="A64" s="246">
        <v>12</v>
      </c>
      <c r="B64" s="247" t="s">
        <v>411</v>
      </c>
      <c r="C64" s="248" t="s">
        <v>412</v>
      </c>
      <c r="D64" s="249" t="s">
        <v>180</v>
      </c>
      <c r="E64" s="250">
        <v>36</v>
      </c>
      <c r="F64" s="250"/>
      <c r="G64" s="251">
        <f>E64*F64</f>
        <v>0</v>
      </c>
      <c r="H64" s="252">
        <v>6.9999999999999999E-4</v>
      </c>
      <c r="I64" s="253">
        <f>E64*H64</f>
        <v>2.52E-2</v>
      </c>
      <c r="J64" s="252">
        <v>0</v>
      </c>
      <c r="K64" s="253">
        <f>E64*J64</f>
        <v>0</v>
      </c>
      <c r="O64" s="245">
        <v>2</v>
      </c>
      <c r="AA64" s="218">
        <v>1</v>
      </c>
      <c r="AB64" s="218">
        <v>1</v>
      </c>
      <c r="AC64" s="218">
        <v>1</v>
      </c>
      <c r="AZ64" s="218">
        <v>1</v>
      </c>
      <c r="BA64" s="218">
        <f>IF(AZ64=1,G64,0)</f>
        <v>0</v>
      </c>
      <c r="BB64" s="218">
        <f>IF(AZ64=2,G64,0)</f>
        <v>0</v>
      </c>
      <c r="BC64" s="218">
        <f>IF(AZ64=3,G64,0)</f>
        <v>0</v>
      </c>
      <c r="BD64" s="218">
        <f>IF(AZ64=4,G64,0)</f>
        <v>0</v>
      </c>
      <c r="BE64" s="218">
        <f>IF(AZ64=5,G64,0)</f>
        <v>0</v>
      </c>
      <c r="CA64" s="245">
        <v>1</v>
      </c>
      <c r="CB64" s="245">
        <v>1</v>
      </c>
    </row>
    <row r="65" spans="1:80" x14ac:dyDescent="0.25">
      <c r="A65" s="254"/>
      <c r="B65" s="257"/>
      <c r="C65" s="344" t="s">
        <v>181</v>
      </c>
      <c r="D65" s="345"/>
      <c r="E65" s="258">
        <v>0</v>
      </c>
      <c r="F65" s="259"/>
      <c r="G65" s="260"/>
      <c r="H65" s="261"/>
      <c r="I65" s="255"/>
      <c r="J65" s="262"/>
      <c r="K65" s="255"/>
      <c r="M65" s="256" t="s">
        <v>181</v>
      </c>
      <c r="O65" s="245"/>
    </row>
    <row r="66" spans="1:80" x14ac:dyDescent="0.25">
      <c r="A66" s="254"/>
      <c r="B66" s="257"/>
      <c r="C66" s="344" t="s">
        <v>413</v>
      </c>
      <c r="D66" s="345"/>
      <c r="E66" s="258">
        <v>36</v>
      </c>
      <c r="F66" s="259"/>
      <c r="G66" s="260"/>
      <c r="H66" s="261"/>
      <c r="I66" s="255"/>
      <c r="J66" s="262"/>
      <c r="K66" s="255"/>
      <c r="M66" s="256" t="s">
        <v>413</v>
      </c>
      <c r="O66" s="245"/>
    </row>
    <row r="67" spans="1:80" x14ac:dyDescent="0.25">
      <c r="A67" s="246">
        <v>13</v>
      </c>
      <c r="B67" s="247" t="s">
        <v>414</v>
      </c>
      <c r="C67" s="248" t="s">
        <v>415</v>
      </c>
      <c r="D67" s="249" t="s">
        <v>180</v>
      </c>
      <c r="E67" s="250">
        <v>36</v>
      </c>
      <c r="F67" s="250"/>
      <c r="G67" s="251">
        <f>E67*F67</f>
        <v>0</v>
      </c>
      <c r="H67" s="252">
        <v>0</v>
      </c>
      <c r="I67" s="253">
        <f>E67*H67</f>
        <v>0</v>
      </c>
      <c r="J67" s="252">
        <v>0</v>
      </c>
      <c r="K67" s="253">
        <f>E67*J67</f>
        <v>0</v>
      </c>
      <c r="O67" s="245">
        <v>2</v>
      </c>
      <c r="AA67" s="218">
        <v>1</v>
      </c>
      <c r="AB67" s="218">
        <v>1</v>
      </c>
      <c r="AC67" s="218">
        <v>1</v>
      </c>
      <c r="AZ67" s="218">
        <v>1</v>
      </c>
      <c r="BA67" s="218">
        <f>IF(AZ67=1,G67,0)</f>
        <v>0</v>
      </c>
      <c r="BB67" s="218">
        <f>IF(AZ67=2,G67,0)</f>
        <v>0</v>
      </c>
      <c r="BC67" s="218">
        <f>IF(AZ67=3,G67,0)</f>
        <v>0</v>
      </c>
      <c r="BD67" s="218">
        <f>IF(AZ67=4,G67,0)</f>
        <v>0</v>
      </c>
      <c r="BE67" s="218">
        <f>IF(AZ67=5,G67,0)</f>
        <v>0</v>
      </c>
      <c r="CA67" s="245">
        <v>1</v>
      </c>
      <c r="CB67" s="245">
        <v>1</v>
      </c>
    </row>
    <row r="68" spans="1:80" x14ac:dyDescent="0.25">
      <c r="A68" s="246">
        <v>14</v>
      </c>
      <c r="B68" s="247" t="s">
        <v>416</v>
      </c>
      <c r="C68" s="248" t="s">
        <v>417</v>
      </c>
      <c r="D68" s="249" t="s">
        <v>184</v>
      </c>
      <c r="E68" s="250">
        <v>27</v>
      </c>
      <c r="F68" s="250"/>
      <c r="G68" s="251">
        <f>E68*F68</f>
        <v>0</v>
      </c>
      <c r="H68" s="252">
        <v>4.6000000000000001E-4</v>
      </c>
      <c r="I68" s="253">
        <f>E68*H68</f>
        <v>1.242E-2</v>
      </c>
      <c r="J68" s="252">
        <v>0</v>
      </c>
      <c r="K68" s="253">
        <f>E68*J68</f>
        <v>0</v>
      </c>
      <c r="O68" s="245">
        <v>2</v>
      </c>
      <c r="AA68" s="218">
        <v>1</v>
      </c>
      <c r="AB68" s="218">
        <v>1</v>
      </c>
      <c r="AC68" s="218">
        <v>1</v>
      </c>
      <c r="AZ68" s="218">
        <v>1</v>
      </c>
      <c r="BA68" s="218">
        <f>IF(AZ68=1,G68,0)</f>
        <v>0</v>
      </c>
      <c r="BB68" s="218">
        <f>IF(AZ68=2,G68,0)</f>
        <v>0</v>
      </c>
      <c r="BC68" s="218">
        <f>IF(AZ68=3,G68,0)</f>
        <v>0</v>
      </c>
      <c r="BD68" s="218">
        <f>IF(AZ68=4,G68,0)</f>
        <v>0</v>
      </c>
      <c r="BE68" s="218">
        <f>IF(AZ68=5,G68,0)</f>
        <v>0</v>
      </c>
      <c r="CA68" s="245">
        <v>1</v>
      </c>
      <c r="CB68" s="245">
        <v>1</v>
      </c>
    </row>
    <row r="69" spans="1:80" x14ac:dyDescent="0.25">
      <c r="A69" s="254"/>
      <c r="B69" s="257"/>
      <c r="C69" s="344" t="s">
        <v>181</v>
      </c>
      <c r="D69" s="345"/>
      <c r="E69" s="258">
        <v>0</v>
      </c>
      <c r="F69" s="259"/>
      <c r="G69" s="260"/>
      <c r="H69" s="261"/>
      <c r="I69" s="255"/>
      <c r="J69" s="262"/>
      <c r="K69" s="255"/>
      <c r="M69" s="256" t="s">
        <v>181</v>
      </c>
      <c r="O69" s="245"/>
    </row>
    <row r="70" spans="1:80" x14ac:dyDescent="0.25">
      <c r="A70" s="254"/>
      <c r="B70" s="257"/>
      <c r="C70" s="344" t="s">
        <v>418</v>
      </c>
      <c r="D70" s="345"/>
      <c r="E70" s="258">
        <v>27</v>
      </c>
      <c r="F70" s="259"/>
      <c r="G70" s="260"/>
      <c r="H70" s="261"/>
      <c r="I70" s="255"/>
      <c r="J70" s="262"/>
      <c r="K70" s="255"/>
      <c r="M70" s="256" t="s">
        <v>418</v>
      </c>
      <c r="O70" s="245"/>
    </row>
    <row r="71" spans="1:80" x14ac:dyDescent="0.25">
      <c r="A71" s="246">
        <v>15</v>
      </c>
      <c r="B71" s="247" t="s">
        <v>419</v>
      </c>
      <c r="C71" s="248" t="s">
        <v>420</v>
      </c>
      <c r="D71" s="249" t="s">
        <v>184</v>
      </c>
      <c r="E71" s="250">
        <v>27</v>
      </c>
      <c r="F71" s="250"/>
      <c r="G71" s="251">
        <f>E71*F71</f>
        <v>0</v>
      </c>
      <c r="H71" s="252">
        <v>0</v>
      </c>
      <c r="I71" s="253">
        <f>E71*H71</f>
        <v>0</v>
      </c>
      <c r="J71" s="252">
        <v>0</v>
      </c>
      <c r="K71" s="253">
        <f>E71*J71</f>
        <v>0</v>
      </c>
      <c r="O71" s="245">
        <v>2</v>
      </c>
      <c r="AA71" s="218">
        <v>1</v>
      </c>
      <c r="AB71" s="218">
        <v>1</v>
      </c>
      <c r="AC71" s="218">
        <v>1</v>
      </c>
      <c r="AZ71" s="218">
        <v>1</v>
      </c>
      <c r="BA71" s="218">
        <f>IF(AZ71=1,G71,0)</f>
        <v>0</v>
      </c>
      <c r="BB71" s="218">
        <f>IF(AZ71=2,G71,0)</f>
        <v>0</v>
      </c>
      <c r="BC71" s="218">
        <f>IF(AZ71=3,G71,0)</f>
        <v>0</v>
      </c>
      <c r="BD71" s="218">
        <f>IF(AZ71=4,G71,0)</f>
        <v>0</v>
      </c>
      <c r="BE71" s="218">
        <f>IF(AZ71=5,G71,0)</f>
        <v>0</v>
      </c>
      <c r="CA71" s="245">
        <v>1</v>
      </c>
      <c r="CB71" s="245">
        <v>1</v>
      </c>
    </row>
    <row r="72" spans="1:80" x14ac:dyDescent="0.25">
      <c r="A72" s="246">
        <v>16</v>
      </c>
      <c r="B72" s="247" t="s">
        <v>207</v>
      </c>
      <c r="C72" s="248" t="s">
        <v>208</v>
      </c>
      <c r="D72" s="249" t="s">
        <v>180</v>
      </c>
      <c r="E72" s="250">
        <v>72</v>
      </c>
      <c r="F72" s="250"/>
      <c r="G72" s="251">
        <f>E72*F72</f>
        <v>0</v>
      </c>
      <c r="H72" s="252">
        <v>1.49E-3</v>
      </c>
      <c r="I72" s="253">
        <f>E72*H72</f>
        <v>0.10728</v>
      </c>
      <c r="J72" s="252">
        <v>0</v>
      </c>
      <c r="K72" s="253">
        <f>E72*J72</f>
        <v>0</v>
      </c>
      <c r="O72" s="245">
        <v>2</v>
      </c>
      <c r="AA72" s="218">
        <v>1</v>
      </c>
      <c r="AB72" s="218">
        <v>1</v>
      </c>
      <c r="AC72" s="218">
        <v>1</v>
      </c>
      <c r="AZ72" s="218">
        <v>1</v>
      </c>
      <c r="BA72" s="218">
        <f>IF(AZ72=1,G72,0)</f>
        <v>0</v>
      </c>
      <c r="BB72" s="218">
        <f>IF(AZ72=2,G72,0)</f>
        <v>0</v>
      </c>
      <c r="BC72" s="218">
        <f>IF(AZ72=3,G72,0)</f>
        <v>0</v>
      </c>
      <c r="BD72" s="218">
        <f>IF(AZ72=4,G72,0)</f>
        <v>0</v>
      </c>
      <c r="BE72" s="218">
        <f>IF(AZ72=5,G72,0)</f>
        <v>0</v>
      </c>
      <c r="CA72" s="245">
        <v>1</v>
      </c>
      <c r="CB72" s="245">
        <v>1</v>
      </c>
    </row>
    <row r="73" spans="1:80" x14ac:dyDescent="0.25">
      <c r="A73" s="254"/>
      <c r="B73" s="257"/>
      <c r="C73" s="344" t="s">
        <v>408</v>
      </c>
      <c r="D73" s="345"/>
      <c r="E73" s="258">
        <v>0</v>
      </c>
      <c r="F73" s="259"/>
      <c r="G73" s="260"/>
      <c r="H73" s="261"/>
      <c r="I73" s="255"/>
      <c r="J73" s="262"/>
      <c r="K73" s="255"/>
      <c r="M73" s="256" t="s">
        <v>408</v>
      </c>
      <c r="O73" s="245"/>
    </row>
    <row r="74" spans="1:80" x14ac:dyDescent="0.25">
      <c r="A74" s="254"/>
      <c r="B74" s="257"/>
      <c r="C74" s="344" t="s">
        <v>421</v>
      </c>
      <c r="D74" s="345"/>
      <c r="E74" s="258">
        <v>72</v>
      </c>
      <c r="F74" s="259"/>
      <c r="G74" s="260"/>
      <c r="H74" s="261"/>
      <c r="I74" s="255"/>
      <c r="J74" s="262"/>
      <c r="K74" s="255"/>
      <c r="M74" s="256" t="s">
        <v>421</v>
      </c>
      <c r="O74" s="245"/>
    </row>
    <row r="75" spans="1:80" x14ac:dyDescent="0.25">
      <c r="A75" s="246">
        <v>17</v>
      </c>
      <c r="B75" s="247" t="s">
        <v>209</v>
      </c>
      <c r="C75" s="248" t="s">
        <v>210</v>
      </c>
      <c r="D75" s="249" t="s">
        <v>180</v>
      </c>
      <c r="E75" s="250">
        <v>72</v>
      </c>
      <c r="F75" s="250"/>
      <c r="G75" s="251">
        <f>E75*F75</f>
        <v>0</v>
      </c>
      <c r="H75" s="252">
        <v>0</v>
      </c>
      <c r="I75" s="253">
        <f>E75*H75</f>
        <v>0</v>
      </c>
      <c r="J75" s="252">
        <v>0</v>
      </c>
      <c r="K75" s="253">
        <f>E75*J75</f>
        <v>0</v>
      </c>
      <c r="O75" s="245">
        <v>2</v>
      </c>
      <c r="AA75" s="218">
        <v>1</v>
      </c>
      <c r="AB75" s="218">
        <v>1</v>
      </c>
      <c r="AC75" s="218">
        <v>1</v>
      </c>
      <c r="AZ75" s="218">
        <v>1</v>
      </c>
      <c r="BA75" s="218">
        <f>IF(AZ75=1,G75,0)</f>
        <v>0</v>
      </c>
      <c r="BB75" s="218">
        <f>IF(AZ75=2,G75,0)</f>
        <v>0</v>
      </c>
      <c r="BC75" s="218">
        <f>IF(AZ75=3,G75,0)</f>
        <v>0</v>
      </c>
      <c r="BD75" s="218">
        <f>IF(AZ75=4,G75,0)</f>
        <v>0</v>
      </c>
      <c r="BE75" s="218">
        <f>IF(AZ75=5,G75,0)</f>
        <v>0</v>
      </c>
      <c r="CA75" s="245">
        <v>1</v>
      </c>
      <c r="CB75" s="245">
        <v>1</v>
      </c>
    </row>
    <row r="76" spans="1:80" x14ac:dyDescent="0.25">
      <c r="A76" s="246">
        <v>18</v>
      </c>
      <c r="B76" s="247" t="s">
        <v>211</v>
      </c>
      <c r="C76" s="248" t="s">
        <v>212</v>
      </c>
      <c r="D76" s="249" t="s">
        <v>184</v>
      </c>
      <c r="E76" s="250">
        <v>54</v>
      </c>
      <c r="F76" s="250"/>
      <c r="G76" s="251">
        <f>E76*F76</f>
        <v>0</v>
      </c>
      <c r="H76" s="252">
        <v>1.3699999999999999E-3</v>
      </c>
      <c r="I76" s="253">
        <f>E76*H76</f>
        <v>7.397999999999999E-2</v>
      </c>
      <c r="J76" s="252">
        <v>0</v>
      </c>
      <c r="K76" s="253">
        <f>E76*J76</f>
        <v>0</v>
      </c>
      <c r="O76" s="245">
        <v>2</v>
      </c>
      <c r="AA76" s="218">
        <v>1</v>
      </c>
      <c r="AB76" s="218">
        <v>0</v>
      </c>
      <c r="AC76" s="218">
        <v>0</v>
      </c>
      <c r="AZ76" s="218">
        <v>1</v>
      </c>
      <c r="BA76" s="218">
        <f>IF(AZ76=1,G76,0)</f>
        <v>0</v>
      </c>
      <c r="BB76" s="218">
        <f>IF(AZ76=2,G76,0)</f>
        <v>0</v>
      </c>
      <c r="BC76" s="218">
        <f>IF(AZ76=3,G76,0)</f>
        <v>0</v>
      </c>
      <c r="BD76" s="218">
        <f>IF(AZ76=4,G76,0)</f>
        <v>0</v>
      </c>
      <c r="BE76" s="218">
        <f>IF(AZ76=5,G76,0)</f>
        <v>0</v>
      </c>
      <c r="CA76" s="245">
        <v>1</v>
      </c>
      <c r="CB76" s="245">
        <v>0</v>
      </c>
    </row>
    <row r="77" spans="1:80" x14ac:dyDescent="0.25">
      <c r="A77" s="254"/>
      <c r="B77" s="257"/>
      <c r="C77" s="344" t="s">
        <v>408</v>
      </c>
      <c r="D77" s="345"/>
      <c r="E77" s="258">
        <v>0</v>
      </c>
      <c r="F77" s="259"/>
      <c r="G77" s="260"/>
      <c r="H77" s="261"/>
      <c r="I77" s="255"/>
      <c r="J77" s="262"/>
      <c r="K77" s="255"/>
      <c r="M77" s="256" t="s">
        <v>408</v>
      </c>
      <c r="O77" s="245"/>
    </row>
    <row r="78" spans="1:80" x14ac:dyDescent="0.25">
      <c r="A78" s="254"/>
      <c r="B78" s="257"/>
      <c r="C78" s="344" t="s">
        <v>409</v>
      </c>
      <c r="D78" s="345"/>
      <c r="E78" s="258">
        <v>54</v>
      </c>
      <c r="F78" s="259"/>
      <c r="G78" s="260"/>
      <c r="H78" s="261"/>
      <c r="I78" s="255"/>
      <c r="J78" s="262"/>
      <c r="K78" s="255"/>
      <c r="M78" s="256" t="s">
        <v>409</v>
      </c>
      <c r="O78" s="245"/>
    </row>
    <row r="79" spans="1:80" x14ac:dyDescent="0.25">
      <c r="A79" s="246">
        <v>19</v>
      </c>
      <c r="B79" s="247" t="s">
        <v>213</v>
      </c>
      <c r="C79" s="248" t="s">
        <v>214</v>
      </c>
      <c r="D79" s="249" t="s">
        <v>184</v>
      </c>
      <c r="E79" s="250">
        <v>54</v>
      </c>
      <c r="F79" s="250"/>
      <c r="G79" s="251">
        <f>E79*F79</f>
        <v>0</v>
      </c>
      <c r="H79" s="252">
        <v>0</v>
      </c>
      <c r="I79" s="253">
        <f>E79*H79</f>
        <v>0</v>
      </c>
      <c r="J79" s="252">
        <v>0</v>
      </c>
      <c r="K79" s="253">
        <f>E79*J79</f>
        <v>0</v>
      </c>
      <c r="O79" s="245">
        <v>2</v>
      </c>
      <c r="AA79" s="218">
        <v>1</v>
      </c>
      <c r="AB79" s="218">
        <v>1</v>
      </c>
      <c r="AC79" s="218">
        <v>1</v>
      </c>
      <c r="AZ79" s="218">
        <v>1</v>
      </c>
      <c r="BA79" s="218">
        <f>IF(AZ79=1,G79,0)</f>
        <v>0</v>
      </c>
      <c r="BB79" s="218">
        <f>IF(AZ79=2,G79,0)</f>
        <v>0</v>
      </c>
      <c r="BC79" s="218">
        <f>IF(AZ79=3,G79,0)</f>
        <v>0</v>
      </c>
      <c r="BD79" s="218">
        <f>IF(AZ79=4,G79,0)</f>
        <v>0</v>
      </c>
      <c r="BE79" s="218">
        <f>IF(AZ79=5,G79,0)</f>
        <v>0</v>
      </c>
      <c r="CA79" s="245">
        <v>1</v>
      </c>
      <c r="CB79" s="245">
        <v>1</v>
      </c>
    </row>
    <row r="80" spans="1:80" x14ac:dyDescent="0.25">
      <c r="A80" s="246">
        <v>20</v>
      </c>
      <c r="B80" s="247" t="s">
        <v>215</v>
      </c>
      <c r="C80" s="248" t="s">
        <v>216</v>
      </c>
      <c r="D80" s="249" t="s">
        <v>184</v>
      </c>
      <c r="E80" s="250">
        <v>100</v>
      </c>
      <c r="F80" s="250"/>
      <c r="G80" s="251">
        <f>E80*F80</f>
        <v>0</v>
      </c>
      <c r="H80" s="252">
        <v>0</v>
      </c>
      <c r="I80" s="253">
        <f>E80*H80</f>
        <v>0</v>
      </c>
      <c r="J80" s="252">
        <v>0</v>
      </c>
      <c r="K80" s="253">
        <f>E80*J80</f>
        <v>0</v>
      </c>
      <c r="O80" s="245">
        <v>2</v>
      </c>
      <c r="AA80" s="218">
        <v>1</v>
      </c>
      <c r="AB80" s="218">
        <v>1</v>
      </c>
      <c r="AC80" s="218">
        <v>1</v>
      </c>
      <c r="AZ80" s="218">
        <v>1</v>
      </c>
      <c r="BA80" s="218">
        <f>IF(AZ80=1,G80,0)</f>
        <v>0</v>
      </c>
      <c r="BB80" s="218">
        <f>IF(AZ80=2,G80,0)</f>
        <v>0</v>
      </c>
      <c r="BC80" s="218">
        <f>IF(AZ80=3,G80,0)</f>
        <v>0</v>
      </c>
      <c r="BD80" s="218">
        <f>IF(AZ80=4,G80,0)</f>
        <v>0</v>
      </c>
      <c r="BE80" s="218">
        <f>IF(AZ80=5,G80,0)</f>
        <v>0</v>
      </c>
      <c r="CA80" s="245">
        <v>1</v>
      </c>
      <c r="CB80" s="245">
        <v>1</v>
      </c>
    </row>
    <row r="81" spans="1:80" x14ac:dyDescent="0.25">
      <c r="A81" s="254"/>
      <c r="B81" s="257"/>
      <c r="C81" s="344" t="s">
        <v>399</v>
      </c>
      <c r="D81" s="345"/>
      <c r="E81" s="258">
        <v>0</v>
      </c>
      <c r="F81" s="259"/>
      <c r="G81" s="260"/>
      <c r="H81" s="261"/>
      <c r="I81" s="255"/>
      <c r="J81" s="262"/>
      <c r="K81" s="255"/>
      <c r="M81" s="256" t="s">
        <v>399</v>
      </c>
      <c r="O81" s="245"/>
    </row>
    <row r="82" spans="1:80" x14ac:dyDescent="0.25">
      <c r="A82" s="254"/>
      <c r="B82" s="257"/>
      <c r="C82" s="344" t="s">
        <v>217</v>
      </c>
      <c r="D82" s="345"/>
      <c r="E82" s="258">
        <v>0</v>
      </c>
      <c r="F82" s="259"/>
      <c r="G82" s="260"/>
      <c r="H82" s="261"/>
      <c r="I82" s="255"/>
      <c r="J82" s="262"/>
      <c r="K82" s="255"/>
      <c r="M82" s="256" t="s">
        <v>217</v>
      </c>
      <c r="O82" s="245"/>
    </row>
    <row r="83" spans="1:80" x14ac:dyDescent="0.25">
      <c r="A83" s="254"/>
      <c r="B83" s="257"/>
      <c r="C83" s="344" t="s">
        <v>197</v>
      </c>
      <c r="D83" s="345"/>
      <c r="E83" s="258">
        <v>0</v>
      </c>
      <c r="F83" s="259"/>
      <c r="G83" s="260"/>
      <c r="H83" s="261"/>
      <c r="I83" s="255"/>
      <c r="J83" s="262"/>
      <c r="K83" s="255"/>
      <c r="M83" s="256" t="s">
        <v>197</v>
      </c>
      <c r="O83" s="245"/>
    </row>
    <row r="84" spans="1:80" ht="21" x14ac:dyDescent="0.25">
      <c r="A84" s="254"/>
      <c r="B84" s="257"/>
      <c r="C84" s="344" t="s">
        <v>671</v>
      </c>
      <c r="D84" s="345"/>
      <c r="E84" s="258">
        <v>100</v>
      </c>
      <c r="F84" s="259"/>
      <c r="G84" s="260"/>
      <c r="H84" s="261"/>
      <c r="I84" s="255"/>
      <c r="J84" s="262"/>
      <c r="K84" s="255"/>
      <c r="M84" s="256" t="s">
        <v>400</v>
      </c>
      <c r="O84" s="245"/>
    </row>
    <row r="85" spans="1:80" x14ac:dyDescent="0.25">
      <c r="A85" s="246">
        <v>21</v>
      </c>
      <c r="B85" s="247" t="s">
        <v>218</v>
      </c>
      <c r="C85" s="248" t="s">
        <v>219</v>
      </c>
      <c r="D85" s="249" t="s">
        <v>184</v>
      </c>
      <c r="E85" s="250">
        <v>67.083200000000005</v>
      </c>
      <c r="F85" s="250"/>
      <c r="G85" s="251">
        <f>E85*F85</f>
        <v>0</v>
      </c>
      <c r="H85" s="252">
        <v>0</v>
      </c>
      <c r="I85" s="253">
        <f>E85*H85</f>
        <v>0</v>
      </c>
      <c r="J85" s="252">
        <v>0</v>
      </c>
      <c r="K85" s="253">
        <f>E85*J85</f>
        <v>0</v>
      </c>
      <c r="O85" s="245">
        <v>2</v>
      </c>
      <c r="AA85" s="218">
        <v>1</v>
      </c>
      <c r="AB85" s="218">
        <v>1</v>
      </c>
      <c r="AC85" s="218">
        <v>1</v>
      </c>
      <c r="AZ85" s="218">
        <v>1</v>
      </c>
      <c r="BA85" s="218">
        <f>IF(AZ85=1,G85,0)</f>
        <v>0</v>
      </c>
      <c r="BB85" s="218">
        <f>IF(AZ85=2,G85,0)</f>
        <v>0</v>
      </c>
      <c r="BC85" s="218">
        <f>IF(AZ85=3,G85,0)</f>
        <v>0</v>
      </c>
      <c r="BD85" s="218">
        <f>IF(AZ85=4,G85,0)</f>
        <v>0</v>
      </c>
      <c r="BE85" s="218">
        <f>IF(AZ85=5,G85,0)</f>
        <v>0</v>
      </c>
      <c r="CA85" s="245">
        <v>1</v>
      </c>
      <c r="CB85" s="245">
        <v>1</v>
      </c>
    </row>
    <row r="86" spans="1:80" x14ac:dyDescent="0.25">
      <c r="A86" s="254"/>
      <c r="B86" s="257"/>
      <c r="C86" s="344" t="s">
        <v>399</v>
      </c>
      <c r="D86" s="345"/>
      <c r="E86" s="258">
        <v>0</v>
      </c>
      <c r="F86" s="259"/>
      <c r="G86" s="260"/>
      <c r="H86" s="261"/>
      <c r="I86" s="255"/>
      <c r="J86" s="262"/>
      <c r="K86" s="255"/>
      <c r="M86" s="256" t="s">
        <v>399</v>
      </c>
      <c r="O86" s="245"/>
    </row>
    <row r="87" spans="1:80" x14ac:dyDescent="0.25">
      <c r="A87" s="254"/>
      <c r="B87" s="257"/>
      <c r="C87" s="344" t="s">
        <v>217</v>
      </c>
      <c r="D87" s="345"/>
      <c r="E87" s="258">
        <v>0</v>
      </c>
      <c r="F87" s="259"/>
      <c r="G87" s="260"/>
      <c r="H87" s="261"/>
      <c r="I87" s="255"/>
      <c r="J87" s="262"/>
      <c r="K87" s="255"/>
      <c r="M87" s="256" t="s">
        <v>217</v>
      </c>
      <c r="O87" s="245"/>
    </row>
    <row r="88" spans="1:80" x14ac:dyDescent="0.25">
      <c r="A88" s="254"/>
      <c r="B88" s="257"/>
      <c r="C88" s="344" t="s">
        <v>197</v>
      </c>
      <c r="D88" s="345"/>
      <c r="E88" s="258">
        <v>0</v>
      </c>
      <c r="F88" s="259"/>
      <c r="G88" s="260"/>
      <c r="H88" s="261"/>
      <c r="I88" s="255"/>
      <c r="J88" s="262"/>
      <c r="K88" s="255"/>
      <c r="M88" s="256" t="s">
        <v>197</v>
      </c>
      <c r="O88" s="245"/>
    </row>
    <row r="89" spans="1:80" ht="21" x14ac:dyDescent="0.25">
      <c r="A89" s="254"/>
      <c r="B89" s="257"/>
      <c r="C89" s="344" t="s">
        <v>404</v>
      </c>
      <c r="D89" s="345"/>
      <c r="E89" s="258">
        <v>67.083200000000005</v>
      </c>
      <c r="F89" s="259"/>
      <c r="G89" s="260"/>
      <c r="H89" s="261"/>
      <c r="I89" s="255"/>
      <c r="J89" s="262"/>
      <c r="K89" s="255"/>
      <c r="M89" s="256" t="s">
        <v>404</v>
      </c>
      <c r="O89" s="245"/>
    </row>
    <row r="90" spans="1:80" x14ac:dyDescent="0.25">
      <c r="A90" s="246">
        <v>22</v>
      </c>
      <c r="B90" s="247" t="s">
        <v>220</v>
      </c>
      <c r="C90" s="248" t="s">
        <v>221</v>
      </c>
      <c r="D90" s="249" t="s">
        <v>184</v>
      </c>
      <c r="E90" s="250">
        <v>369.34879999999998</v>
      </c>
      <c r="F90" s="250"/>
      <c r="G90" s="251">
        <f>E90*F90</f>
        <v>0</v>
      </c>
      <c r="H90" s="252">
        <v>0</v>
      </c>
      <c r="I90" s="253">
        <f>E90*H90</f>
        <v>0</v>
      </c>
      <c r="J90" s="252">
        <v>0</v>
      </c>
      <c r="K90" s="253">
        <f>E90*J90</f>
        <v>0</v>
      </c>
      <c r="O90" s="245">
        <v>2</v>
      </c>
      <c r="AA90" s="218">
        <v>1</v>
      </c>
      <c r="AB90" s="218">
        <v>1</v>
      </c>
      <c r="AC90" s="218">
        <v>1</v>
      </c>
      <c r="AZ90" s="218">
        <v>1</v>
      </c>
      <c r="BA90" s="218">
        <f>IF(AZ90=1,G90,0)</f>
        <v>0</v>
      </c>
      <c r="BB90" s="218">
        <f>IF(AZ90=2,G90,0)</f>
        <v>0</v>
      </c>
      <c r="BC90" s="218">
        <f>IF(AZ90=3,G90,0)</f>
        <v>0</v>
      </c>
      <c r="BD90" s="218">
        <f>IF(AZ90=4,G90,0)</f>
        <v>0</v>
      </c>
      <c r="BE90" s="218">
        <f>IF(AZ90=5,G90,0)</f>
        <v>0</v>
      </c>
      <c r="CA90" s="245">
        <v>1</v>
      </c>
      <c r="CB90" s="245">
        <v>1</v>
      </c>
    </row>
    <row r="91" spans="1:80" x14ac:dyDescent="0.25">
      <c r="A91" s="254"/>
      <c r="B91" s="257"/>
      <c r="C91" s="344" t="s">
        <v>181</v>
      </c>
      <c r="D91" s="345"/>
      <c r="E91" s="258">
        <v>0</v>
      </c>
      <c r="F91" s="259"/>
      <c r="G91" s="260"/>
      <c r="H91" s="261"/>
      <c r="I91" s="255"/>
      <c r="J91" s="262"/>
      <c r="K91" s="255"/>
      <c r="M91" s="256" t="s">
        <v>181</v>
      </c>
      <c r="O91" s="245"/>
    </row>
    <row r="92" spans="1:80" x14ac:dyDescent="0.25">
      <c r="A92" s="254"/>
      <c r="B92" s="257"/>
      <c r="C92" s="344" t="s">
        <v>422</v>
      </c>
      <c r="D92" s="345"/>
      <c r="E92" s="258">
        <v>225</v>
      </c>
      <c r="F92" s="259"/>
      <c r="G92" s="260"/>
      <c r="H92" s="261"/>
      <c r="I92" s="255"/>
      <c r="J92" s="262"/>
      <c r="K92" s="255"/>
      <c r="M92" s="256" t="s">
        <v>422</v>
      </c>
      <c r="O92" s="245"/>
    </row>
    <row r="93" spans="1:80" x14ac:dyDescent="0.25">
      <c r="A93" s="254"/>
      <c r="B93" s="257"/>
      <c r="C93" s="344" t="s">
        <v>112</v>
      </c>
      <c r="D93" s="345"/>
      <c r="E93" s="258">
        <v>0</v>
      </c>
      <c r="F93" s="259"/>
      <c r="G93" s="260"/>
      <c r="H93" s="261"/>
      <c r="I93" s="255"/>
      <c r="J93" s="262"/>
      <c r="K93" s="255"/>
      <c r="M93" s="256">
        <v>0</v>
      </c>
      <c r="O93" s="245"/>
    </row>
    <row r="94" spans="1:80" x14ac:dyDescent="0.25">
      <c r="A94" s="254"/>
      <c r="B94" s="257"/>
      <c r="C94" s="344" t="s">
        <v>423</v>
      </c>
      <c r="D94" s="345"/>
      <c r="E94" s="258">
        <v>144.34880000000001</v>
      </c>
      <c r="F94" s="259"/>
      <c r="G94" s="260"/>
      <c r="H94" s="261"/>
      <c r="I94" s="255"/>
      <c r="J94" s="262"/>
      <c r="K94" s="255"/>
      <c r="M94" s="256" t="s">
        <v>423</v>
      </c>
      <c r="O94" s="245"/>
    </row>
    <row r="95" spans="1:80" x14ac:dyDescent="0.25">
      <c r="A95" s="246">
        <v>23</v>
      </c>
      <c r="B95" s="247" t="s">
        <v>222</v>
      </c>
      <c r="C95" s="248" t="s">
        <v>223</v>
      </c>
      <c r="D95" s="249" t="s">
        <v>184</v>
      </c>
      <c r="E95" s="250">
        <v>2971.7440000000001</v>
      </c>
      <c r="F95" s="250"/>
      <c r="G95" s="251">
        <f>E95*F95</f>
        <v>0</v>
      </c>
      <c r="H95" s="252">
        <v>0</v>
      </c>
      <c r="I95" s="253">
        <f>E95*H95</f>
        <v>0</v>
      </c>
      <c r="J95" s="252">
        <v>0</v>
      </c>
      <c r="K95" s="253">
        <f>E95*J95</f>
        <v>0</v>
      </c>
      <c r="O95" s="245">
        <v>2</v>
      </c>
      <c r="AA95" s="218">
        <v>1</v>
      </c>
      <c r="AB95" s="218">
        <v>1</v>
      </c>
      <c r="AC95" s="218">
        <v>1</v>
      </c>
      <c r="AZ95" s="218">
        <v>1</v>
      </c>
      <c r="BA95" s="218">
        <f>IF(AZ95=1,G95,0)</f>
        <v>0</v>
      </c>
      <c r="BB95" s="218">
        <f>IF(AZ95=2,G95,0)</f>
        <v>0</v>
      </c>
      <c r="BC95" s="218">
        <f>IF(AZ95=3,G95,0)</f>
        <v>0</v>
      </c>
      <c r="BD95" s="218">
        <f>IF(AZ95=4,G95,0)</f>
        <v>0</v>
      </c>
      <c r="BE95" s="218">
        <f>IF(AZ95=5,G95,0)</f>
        <v>0</v>
      </c>
      <c r="CA95" s="245">
        <v>1</v>
      </c>
      <c r="CB95" s="245">
        <v>1</v>
      </c>
    </row>
    <row r="96" spans="1:80" x14ac:dyDescent="0.25">
      <c r="A96" s="254"/>
      <c r="B96" s="257"/>
      <c r="C96" s="344" t="s">
        <v>181</v>
      </c>
      <c r="D96" s="345"/>
      <c r="E96" s="258">
        <v>0</v>
      </c>
      <c r="F96" s="259"/>
      <c r="G96" s="260"/>
      <c r="H96" s="261"/>
      <c r="I96" s="255"/>
      <c r="J96" s="262"/>
      <c r="K96" s="255"/>
      <c r="M96" s="256" t="s">
        <v>181</v>
      </c>
      <c r="O96" s="245"/>
    </row>
    <row r="97" spans="1:80" ht="21" x14ac:dyDescent="0.25">
      <c r="A97" s="254"/>
      <c r="B97" s="257"/>
      <c r="C97" s="344" t="s">
        <v>424</v>
      </c>
      <c r="D97" s="345"/>
      <c r="E97" s="258">
        <v>2250</v>
      </c>
      <c r="F97" s="259"/>
      <c r="G97" s="260"/>
      <c r="H97" s="261"/>
      <c r="I97" s="255"/>
      <c r="J97" s="262"/>
      <c r="K97" s="255"/>
      <c r="M97" s="256" t="s">
        <v>424</v>
      </c>
      <c r="O97" s="245"/>
    </row>
    <row r="98" spans="1:80" x14ac:dyDescent="0.25">
      <c r="A98" s="254"/>
      <c r="B98" s="257"/>
      <c r="C98" s="344" t="s">
        <v>112</v>
      </c>
      <c r="D98" s="345"/>
      <c r="E98" s="258">
        <v>0</v>
      </c>
      <c r="F98" s="259"/>
      <c r="G98" s="260"/>
      <c r="H98" s="261"/>
      <c r="I98" s="255"/>
      <c r="J98" s="262"/>
      <c r="K98" s="255"/>
      <c r="M98" s="256">
        <v>0</v>
      </c>
      <c r="O98" s="245"/>
    </row>
    <row r="99" spans="1:80" ht="21" x14ac:dyDescent="0.25">
      <c r="A99" s="254"/>
      <c r="B99" s="257"/>
      <c r="C99" s="344" t="s">
        <v>425</v>
      </c>
      <c r="D99" s="345"/>
      <c r="E99" s="258">
        <v>721.74400000000003</v>
      </c>
      <c r="F99" s="259"/>
      <c r="G99" s="260"/>
      <c r="H99" s="261"/>
      <c r="I99" s="255"/>
      <c r="J99" s="262"/>
      <c r="K99" s="255"/>
      <c r="M99" s="256" t="s">
        <v>425</v>
      </c>
      <c r="O99" s="245"/>
    </row>
    <row r="100" spans="1:80" x14ac:dyDescent="0.25">
      <c r="A100" s="246">
        <v>24</v>
      </c>
      <c r="B100" s="247" t="s">
        <v>224</v>
      </c>
      <c r="C100" s="248" t="s">
        <v>225</v>
      </c>
      <c r="D100" s="249" t="s">
        <v>184</v>
      </c>
      <c r="E100" s="250">
        <v>225</v>
      </c>
      <c r="F100" s="250"/>
      <c r="G100" s="251">
        <f>E100*F100</f>
        <v>0</v>
      </c>
      <c r="H100" s="252">
        <v>0</v>
      </c>
      <c r="I100" s="253">
        <f>E100*H100</f>
        <v>0</v>
      </c>
      <c r="J100" s="252">
        <v>0</v>
      </c>
      <c r="K100" s="253">
        <f>E100*J100</f>
        <v>0</v>
      </c>
      <c r="O100" s="245">
        <v>2</v>
      </c>
      <c r="AA100" s="218">
        <v>1</v>
      </c>
      <c r="AB100" s="218">
        <v>1</v>
      </c>
      <c r="AC100" s="218">
        <v>1</v>
      </c>
      <c r="AZ100" s="218">
        <v>1</v>
      </c>
      <c r="BA100" s="218">
        <f>IF(AZ100=1,G100,0)</f>
        <v>0</v>
      </c>
      <c r="BB100" s="218">
        <f>IF(AZ100=2,G100,0)</f>
        <v>0</v>
      </c>
      <c r="BC100" s="218">
        <f>IF(AZ100=3,G100,0)</f>
        <v>0</v>
      </c>
      <c r="BD100" s="218">
        <f>IF(AZ100=4,G100,0)</f>
        <v>0</v>
      </c>
      <c r="BE100" s="218">
        <f>IF(AZ100=5,G100,0)</f>
        <v>0</v>
      </c>
      <c r="CA100" s="245">
        <v>1</v>
      </c>
      <c r="CB100" s="245">
        <v>1</v>
      </c>
    </row>
    <row r="101" spans="1:80" x14ac:dyDescent="0.25">
      <c r="A101" s="254"/>
      <c r="B101" s="257"/>
      <c r="C101" s="344" t="s">
        <v>426</v>
      </c>
      <c r="D101" s="345"/>
      <c r="E101" s="258">
        <v>0</v>
      </c>
      <c r="F101" s="259"/>
      <c r="G101" s="260"/>
      <c r="H101" s="261"/>
      <c r="I101" s="255"/>
      <c r="J101" s="262"/>
      <c r="K101" s="255"/>
      <c r="M101" s="256" t="s">
        <v>426</v>
      </c>
      <c r="O101" s="245"/>
    </row>
    <row r="102" spans="1:80" x14ac:dyDescent="0.25">
      <c r="A102" s="254"/>
      <c r="B102" s="257"/>
      <c r="C102" s="344" t="s">
        <v>427</v>
      </c>
      <c r="D102" s="345"/>
      <c r="E102" s="258">
        <v>225</v>
      </c>
      <c r="F102" s="259"/>
      <c r="G102" s="260"/>
      <c r="H102" s="261"/>
      <c r="I102" s="255"/>
      <c r="J102" s="262"/>
      <c r="K102" s="255"/>
      <c r="M102" s="256" t="s">
        <v>427</v>
      </c>
      <c r="O102" s="245"/>
    </row>
    <row r="103" spans="1:80" x14ac:dyDescent="0.25">
      <c r="A103" s="246">
        <v>25</v>
      </c>
      <c r="B103" s="247" t="s">
        <v>428</v>
      </c>
      <c r="C103" s="248" t="s">
        <v>429</v>
      </c>
      <c r="D103" s="249" t="s">
        <v>184</v>
      </c>
      <c r="E103" s="250">
        <v>4.22</v>
      </c>
      <c r="F103" s="250"/>
      <c r="G103" s="251">
        <f>E103*F103</f>
        <v>0</v>
      </c>
      <c r="H103" s="252">
        <v>0</v>
      </c>
      <c r="I103" s="253">
        <f>E103*H103</f>
        <v>0</v>
      </c>
      <c r="J103" s="252">
        <v>0</v>
      </c>
      <c r="K103" s="253">
        <f>E103*J103</f>
        <v>0</v>
      </c>
      <c r="O103" s="245">
        <v>2</v>
      </c>
      <c r="AA103" s="218">
        <v>1</v>
      </c>
      <c r="AB103" s="218">
        <v>1</v>
      </c>
      <c r="AC103" s="218">
        <v>1</v>
      </c>
      <c r="AZ103" s="218">
        <v>1</v>
      </c>
      <c r="BA103" s="218">
        <f>IF(AZ103=1,G103,0)</f>
        <v>0</v>
      </c>
      <c r="BB103" s="218">
        <f>IF(AZ103=2,G103,0)</f>
        <v>0</v>
      </c>
      <c r="BC103" s="218">
        <f>IF(AZ103=3,G103,0)</f>
        <v>0</v>
      </c>
      <c r="BD103" s="218">
        <f>IF(AZ103=4,G103,0)</f>
        <v>0</v>
      </c>
      <c r="BE103" s="218">
        <f>IF(AZ103=5,G103,0)</f>
        <v>0</v>
      </c>
      <c r="CA103" s="245">
        <v>1</v>
      </c>
      <c r="CB103" s="245">
        <v>1</v>
      </c>
    </row>
    <row r="104" spans="1:80" x14ac:dyDescent="0.25">
      <c r="A104" s="254"/>
      <c r="B104" s="257"/>
      <c r="C104" s="344" t="s">
        <v>430</v>
      </c>
      <c r="D104" s="345"/>
      <c r="E104" s="258">
        <v>0</v>
      </c>
      <c r="F104" s="259"/>
      <c r="G104" s="260"/>
      <c r="H104" s="261"/>
      <c r="I104" s="255"/>
      <c r="J104" s="262"/>
      <c r="K104" s="255"/>
      <c r="M104" s="256" t="s">
        <v>430</v>
      </c>
      <c r="O104" s="245"/>
    </row>
    <row r="105" spans="1:80" x14ac:dyDescent="0.25">
      <c r="A105" s="254"/>
      <c r="B105" s="257"/>
      <c r="C105" s="344" t="s">
        <v>672</v>
      </c>
      <c r="D105" s="345"/>
      <c r="E105" s="258">
        <v>2.33</v>
      </c>
      <c r="F105" s="259"/>
      <c r="G105" s="260"/>
      <c r="H105" s="261"/>
      <c r="I105" s="255"/>
      <c r="J105" s="262"/>
      <c r="K105" s="255"/>
      <c r="M105" s="256" t="s">
        <v>431</v>
      </c>
      <c r="O105" s="245"/>
    </row>
    <row r="106" spans="1:80" x14ac:dyDescent="0.25">
      <c r="A106" s="254"/>
      <c r="B106" s="257"/>
      <c r="C106" s="344" t="s">
        <v>432</v>
      </c>
      <c r="D106" s="345"/>
      <c r="E106" s="258">
        <v>0</v>
      </c>
      <c r="F106" s="259"/>
      <c r="G106" s="260"/>
      <c r="H106" s="261"/>
      <c r="I106" s="255"/>
      <c r="J106" s="262"/>
      <c r="K106" s="255"/>
      <c r="M106" s="256" t="s">
        <v>432</v>
      </c>
      <c r="O106" s="245"/>
    </row>
    <row r="107" spans="1:80" x14ac:dyDescent="0.25">
      <c r="A107" s="254"/>
      <c r="B107" s="257"/>
      <c r="C107" s="344" t="s">
        <v>673</v>
      </c>
      <c r="D107" s="345"/>
      <c r="E107" s="258">
        <v>1.89</v>
      </c>
      <c r="F107" s="259"/>
      <c r="G107" s="260"/>
      <c r="H107" s="261"/>
      <c r="I107" s="255"/>
      <c r="J107" s="262"/>
      <c r="K107" s="255"/>
      <c r="M107" s="256" t="s">
        <v>433</v>
      </c>
      <c r="O107" s="245"/>
    </row>
    <row r="108" spans="1:80" x14ac:dyDescent="0.25">
      <c r="A108" s="246">
        <v>26</v>
      </c>
      <c r="B108" s="247" t="s">
        <v>226</v>
      </c>
      <c r="C108" s="248" t="s">
        <v>227</v>
      </c>
      <c r="D108" s="249" t="s">
        <v>184</v>
      </c>
      <c r="E108" s="250">
        <v>86.97</v>
      </c>
      <c r="F108" s="250"/>
      <c r="G108" s="251">
        <f>E108*F108</f>
        <v>0</v>
      </c>
      <c r="H108" s="252">
        <v>0</v>
      </c>
      <c r="I108" s="253">
        <f>E108*H108</f>
        <v>0</v>
      </c>
      <c r="J108" s="252">
        <v>0</v>
      </c>
      <c r="K108" s="253">
        <f>E108*J108</f>
        <v>0</v>
      </c>
      <c r="O108" s="245">
        <v>2</v>
      </c>
      <c r="AA108" s="218">
        <v>1</v>
      </c>
      <c r="AB108" s="218">
        <v>1</v>
      </c>
      <c r="AC108" s="218">
        <v>1</v>
      </c>
      <c r="AZ108" s="218">
        <v>1</v>
      </c>
      <c r="BA108" s="218">
        <f>IF(AZ108=1,G108,0)</f>
        <v>0</v>
      </c>
      <c r="BB108" s="218">
        <f>IF(AZ108=2,G108,0)</f>
        <v>0</v>
      </c>
      <c r="BC108" s="218">
        <f>IF(AZ108=3,G108,0)</f>
        <v>0</v>
      </c>
      <c r="BD108" s="218">
        <f>IF(AZ108=4,G108,0)</f>
        <v>0</v>
      </c>
      <c r="BE108" s="218">
        <f>IF(AZ108=5,G108,0)</f>
        <v>0</v>
      </c>
      <c r="CA108" s="245">
        <v>1</v>
      </c>
      <c r="CB108" s="245">
        <v>1</v>
      </c>
    </row>
    <row r="109" spans="1:80" x14ac:dyDescent="0.25">
      <c r="A109" s="254"/>
      <c r="B109" s="257"/>
      <c r="C109" s="344" t="s">
        <v>434</v>
      </c>
      <c r="D109" s="345"/>
      <c r="E109" s="258">
        <v>0</v>
      </c>
      <c r="F109" s="259"/>
      <c r="G109" s="260"/>
      <c r="H109" s="261"/>
      <c r="I109" s="255"/>
      <c r="J109" s="262"/>
      <c r="K109" s="255"/>
      <c r="M109" s="256" t="s">
        <v>434</v>
      </c>
      <c r="O109" s="245"/>
    </row>
    <row r="110" spans="1:80" x14ac:dyDescent="0.25">
      <c r="A110" s="254"/>
      <c r="B110" s="257"/>
      <c r="C110" s="344" t="s">
        <v>435</v>
      </c>
      <c r="D110" s="345"/>
      <c r="E110" s="258">
        <v>0</v>
      </c>
      <c r="F110" s="259"/>
      <c r="G110" s="260"/>
      <c r="H110" s="261"/>
      <c r="I110" s="255"/>
      <c r="J110" s="262"/>
      <c r="K110" s="255"/>
      <c r="M110" s="256" t="s">
        <v>435</v>
      </c>
      <c r="O110" s="245"/>
    </row>
    <row r="111" spans="1:80" x14ac:dyDescent="0.25">
      <c r="A111" s="254"/>
      <c r="B111" s="257"/>
      <c r="C111" s="344" t="s">
        <v>674</v>
      </c>
      <c r="D111" s="345"/>
      <c r="E111" s="258">
        <v>4.22</v>
      </c>
      <c r="F111" s="259"/>
      <c r="G111" s="260"/>
      <c r="H111" s="261"/>
      <c r="I111" s="255"/>
      <c r="J111" s="262"/>
      <c r="K111" s="255"/>
      <c r="M111" s="256" t="s">
        <v>436</v>
      </c>
      <c r="O111" s="245"/>
    </row>
    <row r="112" spans="1:80" x14ac:dyDescent="0.25">
      <c r="A112" s="254"/>
      <c r="B112" s="257"/>
      <c r="C112" s="355" t="s">
        <v>229</v>
      </c>
      <c r="D112" s="345"/>
      <c r="E112" s="283">
        <v>4.22</v>
      </c>
      <c r="F112" s="259"/>
      <c r="G112" s="260"/>
      <c r="H112" s="261"/>
      <c r="I112" s="255"/>
      <c r="J112" s="262"/>
      <c r="K112" s="255"/>
      <c r="M112" s="256" t="s">
        <v>229</v>
      </c>
      <c r="O112" s="245"/>
    </row>
    <row r="113" spans="1:80" x14ac:dyDescent="0.25">
      <c r="A113" s="254"/>
      <c r="B113" s="257"/>
      <c r="C113" s="344" t="s">
        <v>228</v>
      </c>
      <c r="D113" s="345"/>
      <c r="E113" s="258">
        <v>0</v>
      </c>
      <c r="F113" s="259"/>
      <c r="G113" s="260"/>
      <c r="H113" s="261"/>
      <c r="I113" s="255"/>
      <c r="J113" s="262"/>
      <c r="K113" s="255"/>
      <c r="M113" s="256" t="s">
        <v>228</v>
      </c>
      <c r="O113" s="245"/>
    </row>
    <row r="114" spans="1:80" x14ac:dyDescent="0.25">
      <c r="A114" s="254"/>
      <c r="B114" s="257"/>
      <c r="C114" s="344" t="s">
        <v>437</v>
      </c>
      <c r="D114" s="345"/>
      <c r="E114" s="258">
        <v>5.6538000000000004</v>
      </c>
      <c r="F114" s="259"/>
      <c r="G114" s="260"/>
      <c r="H114" s="261"/>
      <c r="I114" s="255"/>
      <c r="J114" s="262"/>
      <c r="K114" s="255"/>
      <c r="M114" s="256" t="s">
        <v>437</v>
      </c>
      <c r="O114" s="245"/>
    </row>
    <row r="115" spans="1:80" x14ac:dyDescent="0.25">
      <c r="A115" s="254"/>
      <c r="B115" s="257"/>
      <c r="C115" s="344" t="s">
        <v>438</v>
      </c>
      <c r="D115" s="345"/>
      <c r="E115" s="258">
        <v>104.688</v>
      </c>
      <c r="F115" s="259"/>
      <c r="G115" s="260"/>
      <c r="H115" s="261"/>
      <c r="I115" s="255"/>
      <c r="J115" s="262"/>
      <c r="K115" s="255"/>
      <c r="M115" s="256" t="s">
        <v>438</v>
      </c>
      <c r="O115" s="245"/>
    </row>
    <row r="116" spans="1:80" x14ac:dyDescent="0.25">
      <c r="A116" s="254"/>
      <c r="B116" s="257"/>
      <c r="C116" s="344" t="s">
        <v>675</v>
      </c>
      <c r="D116" s="345"/>
      <c r="E116" s="258">
        <v>100</v>
      </c>
      <c r="F116" s="259"/>
      <c r="G116" s="260"/>
      <c r="H116" s="261"/>
      <c r="I116" s="255"/>
      <c r="J116" s="262"/>
      <c r="K116" s="255"/>
      <c r="M116" s="256" t="s">
        <v>439</v>
      </c>
      <c r="O116" s="245"/>
    </row>
    <row r="117" spans="1:80" x14ac:dyDescent="0.25">
      <c r="A117" s="254"/>
      <c r="B117" s="257"/>
      <c r="C117" s="344" t="s">
        <v>440</v>
      </c>
      <c r="D117" s="345"/>
      <c r="E117" s="258">
        <v>171.48740000000001</v>
      </c>
      <c r="F117" s="259"/>
      <c r="G117" s="260"/>
      <c r="H117" s="261"/>
      <c r="I117" s="255"/>
      <c r="J117" s="262"/>
      <c r="K117" s="255"/>
      <c r="M117" s="256" t="s">
        <v>440</v>
      </c>
      <c r="O117" s="245"/>
    </row>
    <row r="118" spans="1:80" x14ac:dyDescent="0.25">
      <c r="A118" s="254"/>
      <c r="B118" s="257"/>
      <c r="C118" s="355" t="s">
        <v>229</v>
      </c>
      <c r="D118" s="345"/>
      <c r="E118" s="283">
        <v>438.35659999999996</v>
      </c>
      <c r="F118" s="259"/>
      <c r="G118" s="260"/>
      <c r="H118" s="261"/>
      <c r="I118" s="255"/>
      <c r="J118" s="262"/>
      <c r="K118" s="255"/>
      <c r="M118" s="256" t="s">
        <v>229</v>
      </c>
      <c r="O118" s="245"/>
    </row>
    <row r="119" spans="1:80" x14ac:dyDescent="0.25">
      <c r="A119" s="254"/>
      <c r="B119" s="257"/>
      <c r="C119" s="344" t="s">
        <v>230</v>
      </c>
      <c r="D119" s="345"/>
      <c r="E119" s="258">
        <v>0</v>
      </c>
      <c r="F119" s="259"/>
      <c r="G119" s="260"/>
      <c r="H119" s="261"/>
      <c r="I119" s="255"/>
      <c r="J119" s="262"/>
      <c r="K119" s="255"/>
      <c r="M119" s="256" t="s">
        <v>230</v>
      </c>
      <c r="O119" s="245"/>
    </row>
    <row r="120" spans="1:80" x14ac:dyDescent="0.25">
      <c r="A120" s="254"/>
      <c r="B120" s="257"/>
      <c r="C120" s="344" t="s">
        <v>441</v>
      </c>
      <c r="D120" s="345"/>
      <c r="E120" s="258">
        <v>-192.16290000000001</v>
      </c>
      <c r="F120" s="259"/>
      <c r="G120" s="260"/>
      <c r="H120" s="261"/>
      <c r="I120" s="255"/>
      <c r="J120" s="262"/>
      <c r="K120" s="255"/>
      <c r="M120" s="256" t="s">
        <v>441</v>
      </c>
      <c r="O120" s="245"/>
    </row>
    <row r="121" spans="1:80" x14ac:dyDescent="0.25">
      <c r="A121" s="254"/>
      <c r="B121" s="257"/>
      <c r="C121" s="344" t="s">
        <v>442</v>
      </c>
      <c r="D121" s="345"/>
      <c r="E121" s="258">
        <v>-106.78830000000001</v>
      </c>
      <c r="F121" s="259"/>
      <c r="G121" s="260"/>
      <c r="H121" s="261"/>
      <c r="I121" s="255"/>
      <c r="J121" s="262"/>
      <c r="K121" s="255"/>
      <c r="M121" s="256" t="s">
        <v>442</v>
      </c>
      <c r="O121" s="245"/>
    </row>
    <row r="122" spans="1:80" x14ac:dyDescent="0.25">
      <c r="A122" s="254"/>
      <c r="B122" s="257"/>
      <c r="C122" s="355" t="s">
        <v>229</v>
      </c>
      <c r="D122" s="345"/>
      <c r="E122" s="283">
        <v>-298.95120000000003</v>
      </c>
      <c r="F122" s="259"/>
      <c r="G122" s="260"/>
      <c r="H122" s="261"/>
      <c r="I122" s="255"/>
      <c r="J122" s="262"/>
      <c r="K122" s="255"/>
      <c r="M122" s="256" t="s">
        <v>229</v>
      </c>
      <c r="O122" s="245"/>
    </row>
    <row r="123" spans="1:80" x14ac:dyDescent="0.25">
      <c r="A123" s="246">
        <v>27</v>
      </c>
      <c r="B123" s="247" t="s">
        <v>231</v>
      </c>
      <c r="C123" s="248" t="s">
        <v>232</v>
      </c>
      <c r="D123" s="249" t="s">
        <v>184</v>
      </c>
      <c r="E123" s="250">
        <v>192.16290000000001</v>
      </c>
      <c r="F123" s="250"/>
      <c r="G123" s="251">
        <f>E123*F123</f>
        <v>0</v>
      </c>
      <c r="H123" s="252">
        <v>0</v>
      </c>
      <c r="I123" s="253">
        <f>E123*H123</f>
        <v>0</v>
      </c>
      <c r="J123" s="252">
        <v>0</v>
      </c>
      <c r="K123" s="253">
        <f>E123*J123</f>
        <v>0</v>
      </c>
      <c r="O123" s="245">
        <v>2</v>
      </c>
      <c r="AA123" s="218">
        <v>1</v>
      </c>
      <c r="AB123" s="218">
        <v>1</v>
      </c>
      <c r="AC123" s="218">
        <v>1</v>
      </c>
      <c r="AZ123" s="218">
        <v>1</v>
      </c>
      <c r="BA123" s="218">
        <f>IF(AZ123=1,G123,0)</f>
        <v>0</v>
      </c>
      <c r="BB123" s="218">
        <f>IF(AZ123=2,G123,0)</f>
        <v>0</v>
      </c>
      <c r="BC123" s="218">
        <f>IF(AZ123=3,G123,0)</f>
        <v>0</v>
      </c>
      <c r="BD123" s="218">
        <f>IF(AZ123=4,G123,0)</f>
        <v>0</v>
      </c>
      <c r="BE123" s="218">
        <f>IF(AZ123=5,G123,0)</f>
        <v>0</v>
      </c>
      <c r="CA123" s="245">
        <v>1</v>
      </c>
      <c r="CB123" s="245">
        <v>1</v>
      </c>
    </row>
    <row r="124" spans="1:80" x14ac:dyDescent="0.25">
      <c r="A124" s="254"/>
      <c r="B124" s="257"/>
      <c r="C124" s="344" t="s">
        <v>233</v>
      </c>
      <c r="D124" s="345"/>
      <c r="E124" s="258">
        <v>0</v>
      </c>
      <c r="F124" s="259"/>
      <c r="G124" s="260"/>
      <c r="H124" s="261"/>
      <c r="I124" s="255"/>
      <c r="J124" s="262"/>
      <c r="K124" s="255"/>
      <c r="M124" s="256" t="s">
        <v>233</v>
      </c>
      <c r="O124" s="245"/>
    </row>
    <row r="125" spans="1:80" x14ac:dyDescent="0.25">
      <c r="A125" s="254"/>
      <c r="B125" s="257"/>
      <c r="C125" s="344" t="s">
        <v>235</v>
      </c>
      <c r="D125" s="345"/>
      <c r="E125" s="258">
        <v>0</v>
      </c>
      <c r="F125" s="259"/>
      <c r="G125" s="260"/>
      <c r="H125" s="261"/>
      <c r="I125" s="255"/>
      <c r="J125" s="262"/>
      <c r="K125" s="255"/>
      <c r="M125" s="256" t="s">
        <v>235</v>
      </c>
      <c r="O125" s="245"/>
    </row>
    <row r="126" spans="1:80" x14ac:dyDescent="0.25">
      <c r="A126" s="254"/>
      <c r="B126" s="257"/>
      <c r="C126" s="344" t="s">
        <v>396</v>
      </c>
      <c r="D126" s="345"/>
      <c r="E126" s="258">
        <v>0</v>
      </c>
      <c r="F126" s="259"/>
      <c r="G126" s="260"/>
      <c r="H126" s="261"/>
      <c r="I126" s="255"/>
      <c r="J126" s="262"/>
      <c r="K126" s="255"/>
      <c r="M126" s="256" t="s">
        <v>396</v>
      </c>
      <c r="O126" s="245"/>
    </row>
    <row r="127" spans="1:80" x14ac:dyDescent="0.25">
      <c r="A127" s="254"/>
      <c r="B127" s="257"/>
      <c r="C127" s="344" t="s">
        <v>443</v>
      </c>
      <c r="D127" s="345"/>
      <c r="E127" s="258">
        <v>59.311700000000002</v>
      </c>
      <c r="F127" s="259"/>
      <c r="G127" s="260"/>
      <c r="H127" s="261"/>
      <c r="I127" s="255"/>
      <c r="J127" s="262"/>
      <c r="K127" s="255"/>
      <c r="M127" s="256" t="s">
        <v>443</v>
      </c>
      <c r="O127" s="245"/>
    </row>
    <row r="128" spans="1:80" x14ac:dyDescent="0.25">
      <c r="A128" s="254"/>
      <c r="B128" s="257"/>
      <c r="C128" s="344" t="s">
        <v>112</v>
      </c>
      <c r="D128" s="345"/>
      <c r="E128" s="258">
        <v>0</v>
      </c>
      <c r="F128" s="259"/>
      <c r="G128" s="260"/>
      <c r="H128" s="261"/>
      <c r="I128" s="255"/>
      <c r="J128" s="262"/>
      <c r="K128" s="255"/>
      <c r="M128" s="256">
        <v>0</v>
      </c>
      <c r="O128" s="245"/>
    </row>
    <row r="129" spans="1:80" ht="21" x14ac:dyDescent="0.25">
      <c r="A129" s="254"/>
      <c r="B129" s="257"/>
      <c r="C129" s="344" t="s">
        <v>234</v>
      </c>
      <c r="D129" s="345"/>
      <c r="E129" s="258">
        <v>0</v>
      </c>
      <c r="F129" s="259"/>
      <c r="G129" s="260"/>
      <c r="H129" s="261"/>
      <c r="I129" s="255"/>
      <c r="J129" s="262"/>
      <c r="K129" s="255"/>
      <c r="M129" s="256" t="s">
        <v>234</v>
      </c>
      <c r="O129" s="245"/>
    </row>
    <row r="130" spans="1:80" x14ac:dyDescent="0.25">
      <c r="A130" s="254"/>
      <c r="B130" s="257"/>
      <c r="C130" s="344" t="s">
        <v>235</v>
      </c>
      <c r="D130" s="345"/>
      <c r="E130" s="258">
        <v>0</v>
      </c>
      <c r="F130" s="259"/>
      <c r="G130" s="260"/>
      <c r="H130" s="261"/>
      <c r="I130" s="255"/>
      <c r="J130" s="262"/>
      <c r="K130" s="255"/>
      <c r="M130" s="256" t="s">
        <v>235</v>
      </c>
      <c r="O130" s="245"/>
    </row>
    <row r="131" spans="1:80" x14ac:dyDescent="0.25">
      <c r="A131" s="254"/>
      <c r="B131" s="257"/>
      <c r="C131" s="344" t="s">
        <v>661</v>
      </c>
      <c r="D131" s="345"/>
      <c r="E131" s="258">
        <v>0</v>
      </c>
      <c r="F131" s="259"/>
      <c r="G131" s="260"/>
      <c r="H131" s="261"/>
      <c r="I131" s="255"/>
      <c r="J131" s="262"/>
      <c r="K131" s="255"/>
      <c r="M131" s="256" t="s">
        <v>399</v>
      </c>
      <c r="O131" s="245"/>
    </row>
    <row r="132" spans="1:80" ht="21" x14ac:dyDescent="0.25">
      <c r="A132" s="254"/>
      <c r="B132" s="257"/>
      <c r="C132" s="344" t="s">
        <v>444</v>
      </c>
      <c r="D132" s="345"/>
      <c r="E132" s="258">
        <v>132.85120000000001</v>
      </c>
      <c r="F132" s="259"/>
      <c r="G132" s="260"/>
      <c r="H132" s="261"/>
      <c r="I132" s="255"/>
      <c r="J132" s="262"/>
      <c r="K132" s="255"/>
      <c r="M132" s="256" t="s">
        <v>444</v>
      </c>
      <c r="O132" s="245"/>
    </row>
    <row r="133" spans="1:80" x14ac:dyDescent="0.25">
      <c r="A133" s="246">
        <v>28</v>
      </c>
      <c r="B133" s="247" t="s">
        <v>236</v>
      </c>
      <c r="C133" s="248" t="s">
        <v>237</v>
      </c>
      <c r="D133" s="249" t="s">
        <v>184</v>
      </c>
      <c r="E133" s="250">
        <v>106.78830000000001</v>
      </c>
      <c r="F133" s="250"/>
      <c r="G133" s="251">
        <f>E133*F133</f>
        <v>0</v>
      </c>
      <c r="H133" s="252">
        <v>0</v>
      </c>
      <c r="I133" s="253">
        <f>E133*H133</f>
        <v>0</v>
      </c>
      <c r="J133" s="252">
        <v>0</v>
      </c>
      <c r="K133" s="253">
        <f>E133*J133</f>
        <v>0</v>
      </c>
      <c r="O133" s="245">
        <v>2</v>
      </c>
      <c r="AA133" s="218">
        <v>1</v>
      </c>
      <c r="AB133" s="218">
        <v>1</v>
      </c>
      <c r="AC133" s="218">
        <v>1</v>
      </c>
      <c r="AZ133" s="218">
        <v>1</v>
      </c>
      <c r="BA133" s="218">
        <f>IF(AZ133=1,G133,0)</f>
        <v>0</v>
      </c>
      <c r="BB133" s="218">
        <f>IF(AZ133=2,G133,0)</f>
        <v>0</v>
      </c>
      <c r="BC133" s="218">
        <f>IF(AZ133=3,G133,0)</f>
        <v>0</v>
      </c>
      <c r="BD133" s="218">
        <f>IF(AZ133=4,G133,0)</f>
        <v>0</v>
      </c>
      <c r="BE133" s="218">
        <f>IF(AZ133=5,G133,0)</f>
        <v>0</v>
      </c>
      <c r="CA133" s="245">
        <v>1</v>
      </c>
      <c r="CB133" s="245">
        <v>1</v>
      </c>
    </row>
    <row r="134" spans="1:80" x14ac:dyDescent="0.25">
      <c r="A134" s="254"/>
      <c r="B134" s="257"/>
      <c r="C134" s="344" t="s">
        <v>233</v>
      </c>
      <c r="D134" s="345"/>
      <c r="E134" s="258">
        <v>0</v>
      </c>
      <c r="F134" s="259"/>
      <c r="G134" s="260"/>
      <c r="H134" s="261"/>
      <c r="I134" s="255"/>
      <c r="J134" s="262"/>
      <c r="K134" s="255"/>
      <c r="M134" s="256" t="s">
        <v>233</v>
      </c>
      <c r="O134" s="245"/>
    </row>
    <row r="135" spans="1:80" x14ac:dyDescent="0.25">
      <c r="A135" s="254"/>
      <c r="B135" s="257"/>
      <c r="C135" s="344" t="s">
        <v>197</v>
      </c>
      <c r="D135" s="345"/>
      <c r="E135" s="258">
        <v>0</v>
      </c>
      <c r="F135" s="259"/>
      <c r="G135" s="260"/>
      <c r="H135" s="261"/>
      <c r="I135" s="255"/>
      <c r="J135" s="262"/>
      <c r="K135" s="255"/>
      <c r="M135" s="256" t="s">
        <v>197</v>
      </c>
      <c r="O135" s="245"/>
    </row>
    <row r="136" spans="1:80" x14ac:dyDescent="0.25">
      <c r="A136" s="254"/>
      <c r="B136" s="257"/>
      <c r="C136" s="344" t="s">
        <v>396</v>
      </c>
      <c r="D136" s="345"/>
      <c r="E136" s="258">
        <v>0</v>
      </c>
      <c r="F136" s="259"/>
      <c r="G136" s="260"/>
      <c r="H136" s="261"/>
      <c r="I136" s="255"/>
      <c r="J136" s="262"/>
      <c r="K136" s="255"/>
      <c r="M136" s="256" t="s">
        <v>396</v>
      </c>
      <c r="O136" s="245"/>
    </row>
    <row r="137" spans="1:80" x14ac:dyDescent="0.25">
      <c r="A137" s="254"/>
      <c r="B137" s="257"/>
      <c r="C137" s="344" t="s">
        <v>445</v>
      </c>
      <c r="D137" s="345"/>
      <c r="E137" s="258">
        <v>34.451999999999998</v>
      </c>
      <c r="F137" s="259"/>
      <c r="G137" s="260"/>
      <c r="H137" s="261"/>
      <c r="I137" s="255"/>
      <c r="J137" s="262"/>
      <c r="K137" s="255"/>
      <c r="M137" s="256" t="s">
        <v>445</v>
      </c>
      <c r="O137" s="245"/>
    </row>
    <row r="138" spans="1:80" x14ac:dyDescent="0.25">
      <c r="A138" s="254"/>
      <c r="B138" s="257"/>
      <c r="C138" s="344" t="s">
        <v>112</v>
      </c>
      <c r="D138" s="345"/>
      <c r="E138" s="258">
        <v>0</v>
      </c>
      <c r="F138" s="259"/>
      <c r="G138" s="260"/>
      <c r="H138" s="261"/>
      <c r="I138" s="255"/>
      <c r="J138" s="262"/>
      <c r="K138" s="255"/>
      <c r="M138" s="256">
        <v>0</v>
      </c>
      <c r="O138" s="245"/>
    </row>
    <row r="139" spans="1:80" ht="21" x14ac:dyDescent="0.25">
      <c r="A139" s="254"/>
      <c r="B139" s="257"/>
      <c r="C139" s="344" t="s">
        <v>234</v>
      </c>
      <c r="D139" s="345"/>
      <c r="E139" s="258">
        <v>0</v>
      </c>
      <c r="F139" s="259"/>
      <c r="G139" s="260"/>
      <c r="H139" s="261"/>
      <c r="I139" s="255"/>
      <c r="J139" s="262"/>
      <c r="K139" s="255"/>
      <c r="M139" s="256" t="s">
        <v>234</v>
      </c>
      <c r="O139" s="245"/>
    </row>
    <row r="140" spans="1:80" x14ac:dyDescent="0.25">
      <c r="A140" s="254"/>
      <c r="B140" s="257"/>
      <c r="C140" s="344" t="s">
        <v>235</v>
      </c>
      <c r="D140" s="345"/>
      <c r="E140" s="258">
        <v>0</v>
      </c>
      <c r="F140" s="259"/>
      <c r="G140" s="260"/>
      <c r="H140" s="261"/>
      <c r="I140" s="255"/>
      <c r="J140" s="262"/>
      <c r="K140" s="255"/>
      <c r="M140" s="256" t="s">
        <v>235</v>
      </c>
      <c r="O140" s="245"/>
    </row>
    <row r="141" spans="1:80" x14ac:dyDescent="0.25">
      <c r="A141" s="254"/>
      <c r="B141" s="257"/>
      <c r="C141" s="344" t="s">
        <v>661</v>
      </c>
      <c r="D141" s="345"/>
      <c r="E141" s="258">
        <v>0</v>
      </c>
      <c r="F141" s="259"/>
      <c r="G141" s="260"/>
      <c r="H141" s="261"/>
      <c r="I141" s="255"/>
      <c r="J141" s="262"/>
      <c r="K141" s="255"/>
      <c r="M141" s="256" t="s">
        <v>399</v>
      </c>
      <c r="O141" s="245"/>
    </row>
    <row r="142" spans="1:80" ht="21" x14ac:dyDescent="0.25">
      <c r="A142" s="254"/>
      <c r="B142" s="257"/>
      <c r="C142" s="344" t="s">
        <v>446</v>
      </c>
      <c r="D142" s="345"/>
      <c r="E142" s="258">
        <v>56.936300000000003</v>
      </c>
      <c r="F142" s="259"/>
      <c r="G142" s="260"/>
      <c r="H142" s="261"/>
      <c r="I142" s="255"/>
      <c r="J142" s="262"/>
      <c r="K142" s="255"/>
      <c r="M142" s="256" t="s">
        <v>446</v>
      </c>
      <c r="O142" s="245"/>
    </row>
    <row r="143" spans="1:80" x14ac:dyDescent="0.25">
      <c r="A143" s="254"/>
      <c r="B143" s="257"/>
      <c r="C143" s="344" t="s">
        <v>112</v>
      </c>
      <c r="D143" s="345"/>
      <c r="E143" s="258">
        <v>0</v>
      </c>
      <c r="F143" s="259"/>
      <c r="G143" s="260"/>
      <c r="H143" s="261"/>
      <c r="I143" s="255"/>
      <c r="J143" s="262"/>
      <c r="K143" s="255"/>
      <c r="M143" s="256">
        <v>0</v>
      </c>
      <c r="O143" s="245"/>
    </row>
    <row r="144" spans="1:80" x14ac:dyDescent="0.25">
      <c r="A144" s="254"/>
      <c r="B144" s="257"/>
      <c r="C144" s="344" t="s">
        <v>233</v>
      </c>
      <c r="D144" s="345"/>
      <c r="E144" s="258">
        <v>0</v>
      </c>
      <c r="F144" s="259"/>
      <c r="G144" s="260"/>
      <c r="H144" s="261"/>
      <c r="I144" s="255"/>
      <c r="J144" s="262"/>
      <c r="K144" s="255"/>
      <c r="M144" s="256" t="s">
        <v>233</v>
      </c>
      <c r="O144" s="245"/>
    </row>
    <row r="145" spans="1:80" x14ac:dyDescent="0.25">
      <c r="A145" s="254"/>
      <c r="B145" s="257"/>
      <c r="C145" s="344" t="s">
        <v>238</v>
      </c>
      <c r="D145" s="345"/>
      <c r="E145" s="258">
        <v>0</v>
      </c>
      <c r="F145" s="259"/>
      <c r="G145" s="260"/>
      <c r="H145" s="261"/>
      <c r="I145" s="255"/>
      <c r="J145" s="262"/>
      <c r="K145" s="255"/>
      <c r="M145" s="256" t="s">
        <v>238</v>
      </c>
      <c r="O145" s="245"/>
    </row>
    <row r="146" spans="1:80" x14ac:dyDescent="0.25">
      <c r="A146" s="254"/>
      <c r="B146" s="257"/>
      <c r="C146" s="344" t="s">
        <v>447</v>
      </c>
      <c r="D146" s="345"/>
      <c r="E146" s="258">
        <v>10</v>
      </c>
      <c r="F146" s="259"/>
      <c r="G146" s="260"/>
      <c r="H146" s="261"/>
      <c r="I146" s="255"/>
      <c r="J146" s="262"/>
      <c r="K146" s="255"/>
      <c r="M146" s="256" t="s">
        <v>447</v>
      </c>
      <c r="O146" s="245"/>
    </row>
    <row r="147" spans="1:80" x14ac:dyDescent="0.25">
      <c r="A147" s="254"/>
      <c r="B147" s="257"/>
      <c r="C147" s="344" t="s">
        <v>448</v>
      </c>
      <c r="D147" s="345"/>
      <c r="E147" s="258">
        <v>5.4</v>
      </c>
      <c r="F147" s="259"/>
      <c r="G147" s="260"/>
      <c r="H147" s="261"/>
      <c r="I147" s="255"/>
      <c r="J147" s="262"/>
      <c r="K147" s="255"/>
      <c r="M147" s="256" t="s">
        <v>448</v>
      </c>
      <c r="O147" s="245"/>
    </row>
    <row r="148" spans="1:80" ht="20.399999999999999" x14ac:dyDescent="0.25">
      <c r="A148" s="246">
        <v>29</v>
      </c>
      <c r="B148" s="247" t="s">
        <v>239</v>
      </c>
      <c r="C148" s="248" t="s">
        <v>240</v>
      </c>
      <c r="D148" s="249" t="s">
        <v>184</v>
      </c>
      <c r="E148" s="250">
        <v>18.899999999999999</v>
      </c>
      <c r="F148" s="250"/>
      <c r="G148" s="251">
        <f>E148*F148</f>
        <v>0</v>
      </c>
      <c r="H148" s="252">
        <v>1.7</v>
      </c>
      <c r="I148" s="253">
        <f>E148*H148</f>
        <v>32.129999999999995</v>
      </c>
      <c r="J148" s="252">
        <v>0</v>
      </c>
      <c r="K148" s="253">
        <f>E148*J148</f>
        <v>0</v>
      </c>
      <c r="O148" s="245">
        <v>2</v>
      </c>
      <c r="AA148" s="218">
        <v>1</v>
      </c>
      <c r="AB148" s="218">
        <v>1</v>
      </c>
      <c r="AC148" s="218">
        <v>1</v>
      </c>
      <c r="AZ148" s="218">
        <v>1</v>
      </c>
      <c r="BA148" s="218">
        <f>IF(AZ148=1,G148,0)</f>
        <v>0</v>
      </c>
      <c r="BB148" s="218">
        <f>IF(AZ148=2,G148,0)</f>
        <v>0</v>
      </c>
      <c r="BC148" s="218">
        <f>IF(AZ148=3,G148,0)</f>
        <v>0</v>
      </c>
      <c r="BD148" s="218">
        <f>IF(AZ148=4,G148,0)</f>
        <v>0</v>
      </c>
      <c r="BE148" s="218">
        <f>IF(AZ148=5,G148,0)</f>
        <v>0</v>
      </c>
      <c r="CA148" s="245">
        <v>1</v>
      </c>
      <c r="CB148" s="245">
        <v>1</v>
      </c>
    </row>
    <row r="149" spans="1:80" x14ac:dyDescent="0.25">
      <c r="A149" s="254"/>
      <c r="B149" s="257"/>
      <c r="C149" s="344" t="s">
        <v>661</v>
      </c>
      <c r="D149" s="345"/>
      <c r="E149" s="258">
        <v>0</v>
      </c>
      <c r="F149" s="259"/>
      <c r="G149" s="260"/>
      <c r="H149" s="261"/>
      <c r="I149" s="255"/>
      <c r="J149" s="262"/>
      <c r="K149" s="255"/>
      <c r="M149" s="256" t="s">
        <v>399</v>
      </c>
      <c r="O149" s="245"/>
    </row>
    <row r="150" spans="1:80" x14ac:dyDescent="0.25">
      <c r="A150" s="254"/>
      <c r="B150" s="257"/>
      <c r="C150" s="344" t="s">
        <v>241</v>
      </c>
      <c r="D150" s="345"/>
      <c r="E150" s="258">
        <v>0</v>
      </c>
      <c r="F150" s="259"/>
      <c r="G150" s="260"/>
      <c r="H150" s="261"/>
      <c r="I150" s="255"/>
      <c r="J150" s="262"/>
      <c r="K150" s="255"/>
      <c r="M150" s="256" t="s">
        <v>241</v>
      </c>
      <c r="O150" s="245"/>
    </row>
    <row r="151" spans="1:80" x14ac:dyDescent="0.25">
      <c r="A151" s="254"/>
      <c r="B151" s="257"/>
      <c r="C151" s="344" t="s">
        <v>449</v>
      </c>
      <c r="D151" s="345"/>
      <c r="E151" s="258">
        <v>18.899999999999999</v>
      </c>
      <c r="F151" s="259"/>
      <c r="G151" s="260"/>
      <c r="H151" s="261"/>
      <c r="I151" s="255"/>
      <c r="J151" s="262"/>
      <c r="K151" s="255"/>
      <c r="M151" s="256" t="s">
        <v>449</v>
      </c>
      <c r="O151" s="245"/>
    </row>
    <row r="152" spans="1:80" ht="20.399999999999999" x14ac:dyDescent="0.25">
      <c r="A152" s="246">
        <v>30</v>
      </c>
      <c r="B152" s="247" t="s">
        <v>450</v>
      </c>
      <c r="C152" s="248" t="s">
        <v>451</v>
      </c>
      <c r="D152" s="249" t="s">
        <v>184</v>
      </c>
      <c r="E152" s="250">
        <v>51.592799999999997</v>
      </c>
      <c r="F152" s="250"/>
      <c r="G152" s="251">
        <f>E152*F152</f>
        <v>0</v>
      </c>
      <c r="H152" s="252">
        <v>1.86</v>
      </c>
      <c r="I152" s="253">
        <f>E152*H152</f>
        <v>95.962608000000003</v>
      </c>
      <c r="J152" s="252">
        <v>0</v>
      </c>
      <c r="K152" s="253">
        <f>E152*J152</f>
        <v>0</v>
      </c>
      <c r="O152" s="245">
        <v>2</v>
      </c>
      <c r="AA152" s="218">
        <v>1</v>
      </c>
      <c r="AB152" s="218">
        <v>1</v>
      </c>
      <c r="AC152" s="218">
        <v>1</v>
      </c>
      <c r="AZ152" s="218">
        <v>1</v>
      </c>
      <c r="BA152" s="218">
        <f>IF(AZ152=1,G152,0)</f>
        <v>0</v>
      </c>
      <c r="BB152" s="218">
        <f>IF(AZ152=2,G152,0)</f>
        <v>0</v>
      </c>
      <c r="BC152" s="218">
        <f>IF(AZ152=3,G152,0)</f>
        <v>0</v>
      </c>
      <c r="BD152" s="218">
        <f>IF(AZ152=4,G152,0)</f>
        <v>0</v>
      </c>
      <c r="BE152" s="218">
        <f>IF(AZ152=5,G152,0)</f>
        <v>0</v>
      </c>
      <c r="CA152" s="245">
        <v>1</v>
      </c>
      <c r="CB152" s="245">
        <v>1</v>
      </c>
    </row>
    <row r="153" spans="1:80" x14ac:dyDescent="0.25">
      <c r="A153" s="254"/>
      <c r="B153" s="257"/>
      <c r="C153" s="344" t="s">
        <v>408</v>
      </c>
      <c r="D153" s="345"/>
      <c r="E153" s="258">
        <v>0</v>
      </c>
      <c r="F153" s="259"/>
      <c r="G153" s="260"/>
      <c r="H153" s="261"/>
      <c r="I153" s="255"/>
      <c r="J153" s="262"/>
      <c r="K153" s="255"/>
      <c r="M153" s="256" t="s">
        <v>408</v>
      </c>
      <c r="O153" s="245"/>
    </row>
    <row r="154" spans="1:80" x14ac:dyDescent="0.25">
      <c r="A154" s="254"/>
      <c r="B154" s="257"/>
      <c r="C154" s="344" t="s">
        <v>452</v>
      </c>
      <c r="D154" s="345"/>
      <c r="E154" s="258">
        <v>0</v>
      </c>
      <c r="F154" s="259"/>
      <c r="G154" s="260"/>
      <c r="H154" s="261"/>
      <c r="I154" s="255"/>
      <c r="J154" s="262"/>
      <c r="K154" s="255"/>
      <c r="M154" s="256" t="s">
        <v>452</v>
      </c>
      <c r="O154" s="245"/>
    </row>
    <row r="155" spans="1:80" x14ac:dyDescent="0.25">
      <c r="A155" s="254"/>
      <c r="B155" s="257"/>
      <c r="C155" s="344" t="s">
        <v>453</v>
      </c>
      <c r="D155" s="345"/>
      <c r="E155" s="258">
        <v>0</v>
      </c>
      <c r="F155" s="259"/>
      <c r="G155" s="260"/>
      <c r="H155" s="261"/>
      <c r="I155" s="255"/>
      <c r="J155" s="262"/>
      <c r="K155" s="255"/>
      <c r="M155" s="256" t="s">
        <v>453</v>
      </c>
      <c r="O155" s="245"/>
    </row>
    <row r="156" spans="1:80" x14ac:dyDescent="0.25">
      <c r="A156" s="254"/>
      <c r="B156" s="257"/>
      <c r="C156" s="344" t="s">
        <v>409</v>
      </c>
      <c r="D156" s="345"/>
      <c r="E156" s="258">
        <v>54</v>
      </c>
      <c r="F156" s="259"/>
      <c r="G156" s="260"/>
      <c r="H156" s="261"/>
      <c r="I156" s="255"/>
      <c r="J156" s="262"/>
      <c r="K156" s="255"/>
      <c r="M156" s="256" t="s">
        <v>409</v>
      </c>
      <c r="O156" s="245"/>
    </row>
    <row r="157" spans="1:80" x14ac:dyDescent="0.25">
      <c r="A157" s="254"/>
      <c r="B157" s="257"/>
      <c r="C157" s="344" t="s">
        <v>454</v>
      </c>
      <c r="D157" s="345"/>
      <c r="E157" s="258">
        <v>-2.4072</v>
      </c>
      <c r="F157" s="259"/>
      <c r="G157" s="260"/>
      <c r="H157" s="261"/>
      <c r="I157" s="255"/>
      <c r="J157" s="262"/>
      <c r="K157" s="255"/>
      <c r="M157" s="256" t="s">
        <v>454</v>
      </c>
      <c r="O157" s="245"/>
    </row>
    <row r="158" spans="1:80" x14ac:dyDescent="0.25">
      <c r="A158" s="246">
        <v>31</v>
      </c>
      <c r="B158" s="247" t="s">
        <v>242</v>
      </c>
      <c r="C158" s="248" t="s">
        <v>243</v>
      </c>
      <c r="D158" s="249" t="s">
        <v>184</v>
      </c>
      <c r="E158" s="250">
        <v>144.34880000000001</v>
      </c>
      <c r="F158" s="250"/>
      <c r="G158" s="251">
        <f>E158*F158</f>
        <v>0</v>
      </c>
      <c r="H158" s="252">
        <v>0</v>
      </c>
      <c r="I158" s="253">
        <f>E158*H158</f>
        <v>0</v>
      </c>
      <c r="J158" s="252">
        <v>0</v>
      </c>
      <c r="K158" s="253">
        <f>E158*J158</f>
        <v>0</v>
      </c>
      <c r="O158" s="245">
        <v>2</v>
      </c>
      <c r="AA158" s="218">
        <v>1</v>
      </c>
      <c r="AB158" s="218">
        <v>1</v>
      </c>
      <c r="AC158" s="218">
        <v>1</v>
      </c>
      <c r="AZ158" s="218">
        <v>1</v>
      </c>
      <c r="BA158" s="218">
        <f>IF(AZ158=1,G158,0)</f>
        <v>0</v>
      </c>
      <c r="BB158" s="218">
        <f>IF(AZ158=2,G158,0)</f>
        <v>0</v>
      </c>
      <c r="BC158" s="218">
        <f>IF(AZ158=3,G158,0)</f>
        <v>0</v>
      </c>
      <c r="BD158" s="218">
        <f>IF(AZ158=4,G158,0)</f>
        <v>0</v>
      </c>
      <c r="BE158" s="218">
        <f>IF(AZ158=5,G158,0)</f>
        <v>0</v>
      </c>
      <c r="CA158" s="245">
        <v>1</v>
      </c>
      <c r="CB158" s="245">
        <v>1</v>
      </c>
    </row>
    <row r="159" spans="1:80" ht="20.399999999999999" x14ac:dyDescent="0.25">
      <c r="A159" s="246">
        <v>32</v>
      </c>
      <c r="B159" s="247" t="s">
        <v>455</v>
      </c>
      <c r="C159" s="248" t="s">
        <v>456</v>
      </c>
      <c r="D159" s="249" t="s">
        <v>273</v>
      </c>
      <c r="E159" s="250">
        <v>104.4</v>
      </c>
      <c r="F159" s="250"/>
      <c r="G159" s="251">
        <f>E159*F159</f>
        <v>0</v>
      </c>
      <c r="H159" s="252">
        <v>4.7489999999999997E-2</v>
      </c>
      <c r="I159" s="253">
        <f>E159*H159</f>
        <v>4.9579560000000003</v>
      </c>
      <c r="J159" s="252">
        <v>0</v>
      </c>
      <c r="K159" s="253">
        <f>E159*J159</f>
        <v>0</v>
      </c>
      <c r="O159" s="245">
        <v>2</v>
      </c>
      <c r="AA159" s="218">
        <v>1</v>
      </c>
      <c r="AB159" s="218">
        <v>0</v>
      </c>
      <c r="AC159" s="218">
        <v>0</v>
      </c>
      <c r="AZ159" s="218">
        <v>1</v>
      </c>
      <c r="BA159" s="218">
        <f>IF(AZ159=1,G159,0)</f>
        <v>0</v>
      </c>
      <c r="BB159" s="218">
        <f>IF(AZ159=2,G159,0)</f>
        <v>0</v>
      </c>
      <c r="BC159" s="218">
        <f>IF(AZ159=3,G159,0)</f>
        <v>0</v>
      </c>
      <c r="BD159" s="218">
        <f>IF(AZ159=4,G159,0)</f>
        <v>0</v>
      </c>
      <c r="BE159" s="218">
        <f>IF(AZ159=5,G159,0)</f>
        <v>0</v>
      </c>
      <c r="CA159" s="245">
        <v>1</v>
      </c>
      <c r="CB159" s="245">
        <v>0</v>
      </c>
    </row>
    <row r="160" spans="1:80" x14ac:dyDescent="0.25">
      <c r="A160" s="254"/>
      <c r="B160" s="257"/>
      <c r="C160" s="344" t="s">
        <v>396</v>
      </c>
      <c r="D160" s="345"/>
      <c r="E160" s="258">
        <v>0</v>
      </c>
      <c r="F160" s="259"/>
      <c r="G160" s="260"/>
      <c r="H160" s="261"/>
      <c r="I160" s="255"/>
      <c r="J160" s="262"/>
      <c r="K160" s="255"/>
      <c r="M160" s="256" t="s">
        <v>396</v>
      </c>
      <c r="O160" s="245"/>
    </row>
    <row r="161" spans="1:80" x14ac:dyDescent="0.25">
      <c r="A161" s="254"/>
      <c r="B161" s="257"/>
      <c r="C161" s="344" t="s">
        <v>457</v>
      </c>
      <c r="D161" s="345"/>
      <c r="E161" s="258">
        <v>104.4</v>
      </c>
      <c r="F161" s="259"/>
      <c r="G161" s="260"/>
      <c r="H161" s="261"/>
      <c r="I161" s="255"/>
      <c r="J161" s="262"/>
      <c r="K161" s="255"/>
      <c r="M161" s="256" t="s">
        <v>457</v>
      </c>
      <c r="O161" s="245"/>
    </row>
    <row r="162" spans="1:80" x14ac:dyDescent="0.25">
      <c r="A162" s="246">
        <v>33</v>
      </c>
      <c r="B162" s="247" t="s">
        <v>244</v>
      </c>
      <c r="C162" s="248" t="s">
        <v>245</v>
      </c>
      <c r="D162" s="249" t="s">
        <v>184</v>
      </c>
      <c r="E162" s="250">
        <v>225</v>
      </c>
      <c r="F162" s="250"/>
      <c r="G162" s="251">
        <f>E162*F162</f>
        <v>0</v>
      </c>
      <c r="H162" s="252">
        <v>1.67</v>
      </c>
      <c r="I162" s="253">
        <f>E162*H162</f>
        <v>375.75</v>
      </c>
      <c r="J162" s="252"/>
      <c r="K162" s="253">
        <f>E162*J162</f>
        <v>0</v>
      </c>
      <c r="O162" s="245">
        <v>2</v>
      </c>
      <c r="AA162" s="218">
        <v>3</v>
      </c>
      <c r="AB162" s="218">
        <v>1</v>
      </c>
      <c r="AC162" s="218">
        <v>10364200</v>
      </c>
      <c r="AZ162" s="218">
        <v>1</v>
      </c>
      <c r="BA162" s="218">
        <f>IF(AZ162=1,G162,0)</f>
        <v>0</v>
      </c>
      <c r="BB162" s="218">
        <f>IF(AZ162=2,G162,0)</f>
        <v>0</v>
      </c>
      <c r="BC162" s="218">
        <f>IF(AZ162=3,G162,0)</f>
        <v>0</v>
      </c>
      <c r="BD162" s="218">
        <f>IF(AZ162=4,G162,0)</f>
        <v>0</v>
      </c>
      <c r="BE162" s="218">
        <f>IF(AZ162=5,G162,0)</f>
        <v>0</v>
      </c>
      <c r="CA162" s="245">
        <v>3</v>
      </c>
      <c r="CB162" s="245">
        <v>1</v>
      </c>
    </row>
    <row r="163" spans="1:80" x14ac:dyDescent="0.25">
      <c r="A163" s="254"/>
      <c r="B163" s="257"/>
      <c r="C163" s="344" t="s">
        <v>426</v>
      </c>
      <c r="D163" s="345"/>
      <c r="E163" s="258">
        <v>0</v>
      </c>
      <c r="F163" s="259"/>
      <c r="G163" s="260"/>
      <c r="H163" s="261"/>
      <c r="I163" s="255"/>
      <c r="J163" s="262"/>
      <c r="K163" s="255"/>
      <c r="M163" s="256" t="s">
        <v>426</v>
      </c>
      <c r="O163" s="245"/>
    </row>
    <row r="164" spans="1:80" x14ac:dyDescent="0.25">
      <c r="A164" s="254"/>
      <c r="B164" s="257"/>
      <c r="C164" s="344" t="s">
        <v>458</v>
      </c>
      <c r="D164" s="345"/>
      <c r="E164" s="258">
        <v>225</v>
      </c>
      <c r="F164" s="259"/>
      <c r="G164" s="260"/>
      <c r="H164" s="261"/>
      <c r="I164" s="255"/>
      <c r="J164" s="262"/>
      <c r="K164" s="255"/>
      <c r="M164" s="256" t="s">
        <v>458</v>
      </c>
      <c r="O164" s="245"/>
    </row>
    <row r="165" spans="1:80" x14ac:dyDescent="0.25">
      <c r="A165" s="263"/>
      <c r="B165" s="264" t="s">
        <v>98</v>
      </c>
      <c r="C165" s="265" t="s">
        <v>177</v>
      </c>
      <c r="D165" s="266"/>
      <c r="E165" s="267"/>
      <c r="F165" s="268"/>
      <c r="G165" s="269">
        <f>SUM(G13:G164)</f>
        <v>0</v>
      </c>
      <c r="H165" s="270"/>
      <c r="I165" s="271">
        <f>SUM(I13:I164)</f>
        <v>509.2392213</v>
      </c>
      <c r="J165" s="270"/>
      <c r="K165" s="271">
        <f>SUM(K13:K164)</f>
        <v>0</v>
      </c>
      <c r="O165" s="245">
        <v>4</v>
      </c>
      <c r="BA165" s="272">
        <f>SUM(BA13:BA164)</f>
        <v>0</v>
      </c>
      <c r="BB165" s="272">
        <f>SUM(BB13:BB164)</f>
        <v>0</v>
      </c>
      <c r="BC165" s="272">
        <f>SUM(BC13:BC164)</f>
        <v>0</v>
      </c>
      <c r="BD165" s="272">
        <f>SUM(BD13:BD164)</f>
        <v>0</v>
      </c>
      <c r="BE165" s="272">
        <f>SUM(BE13:BE164)</f>
        <v>0</v>
      </c>
    </row>
    <row r="166" spans="1:80" x14ac:dyDescent="0.25">
      <c r="A166" s="235" t="s">
        <v>95</v>
      </c>
      <c r="B166" s="236" t="s">
        <v>247</v>
      </c>
      <c r="C166" s="237" t="s">
        <v>248</v>
      </c>
      <c r="D166" s="238"/>
      <c r="E166" s="239"/>
      <c r="F166" s="239"/>
      <c r="G166" s="240"/>
      <c r="H166" s="241"/>
      <c r="I166" s="242"/>
      <c r="J166" s="243"/>
      <c r="K166" s="244"/>
      <c r="O166" s="245">
        <v>1</v>
      </c>
    </row>
    <row r="167" spans="1:80" x14ac:dyDescent="0.25">
      <c r="A167" s="246">
        <v>34</v>
      </c>
      <c r="B167" s="247" t="s">
        <v>250</v>
      </c>
      <c r="C167" s="248" t="s">
        <v>251</v>
      </c>
      <c r="D167" s="249" t="s">
        <v>180</v>
      </c>
      <c r="E167" s="250">
        <v>1500</v>
      </c>
      <c r="F167" s="250"/>
      <c r="G167" s="251">
        <f>E167*F167</f>
        <v>0</v>
      </c>
      <c r="H167" s="252">
        <v>0</v>
      </c>
      <c r="I167" s="253">
        <f>E167*H167</f>
        <v>0</v>
      </c>
      <c r="J167" s="252">
        <v>0</v>
      </c>
      <c r="K167" s="253">
        <f>E167*J167</f>
        <v>0</v>
      </c>
      <c r="O167" s="245">
        <v>2</v>
      </c>
      <c r="AA167" s="218">
        <v>1</v>
      </c>
      <c r="AB167" s="218">
        <v>1</v>
      </c>
      <c r="AC167" s="218">
        <v>1</v>
      </c>
      <c r="AZ167" s="218">
        <v>1</v>
      </c>
      <c r="BA167" s="218">
        <f>IF(AZ167=1,G167,0)</f>
        <v>0</v>
      </c>
      <c r="BB167" s="218">
        <f>IF(AZ167=2,G167,0)</f>
        <v>0</v>
      </c>
      <c r="BC167" s="218">
        <f>IF(AZ167=3,G167,0)</f>
        <v>0</v>
      </c>
      <c r="BD167" s="218">
        <f>IF(AZ167=4,G167,0)</f>
        <v>0</v>
      </c>
      <c r="BE167" s="218">
        <f>IF(AZ167=5,G167,0)</f>
        <v>0</v>
      </c>
      <c r="CA167" s="245">
        <v>1</v>
      </c>
      <c r="CB167" s="245">
        <v>1</v>
      </c>
    </row>
    <row r="168" spans="1:80" x14ac:dyDescent="0.25">
      <c r="A168" s="254"/>
      <c r="B168" s="257"/>
      <c r="C168" s="344" t="s">
        <v>426</v>
      </c>
      <c r="D168" s="345"/>
      <c r="E168" s="258">
        <v>0</v>
      </c>
      <c r="F168" s="259"/>
      <c r="G168" s="260"/>
      <c r="H168" s="261"/>
      <c r="I168" s="255"/>
      <c r="J168" s="262"/>
      <c r="K168" s="255"/>
      <c r="M168" s="256" t="s">
        <v>426</v>
      </c>
      <c r="O168" s="245"/>
    </row>
    <row r="169" spans="1:80" x14ac:dyDescent="0.25">
      <c r="A169" s="254"/>
      <c r="B169" s="257"/>
      <c r="C169" s="344" t="s">
        <v>459</v>
      </c>
      <c r="D169" s="345"/>
      <c r="E169" s="258">
        <v>1500</v>
      </c>
      <c r="F169" s="259"/>
      <c r="G169" s="260"/>
      <c r="H169" s="261"/>
      <c r="I169" s="255"/>
      <c r="J169" s="262"/>
      <c r="K169" s="255"/>
      <c r="M169" s="256" t="s">
        <v>459</v>
      </c>
      <c r="O169" s="245"/>
    </row>
    <row r="170" spans="1:80" x14ac:dyDescent="0.25">
      <c r="A170" s="246">
        <v>35</v>
      </c>
      <c r="B170" s="247" t="s">
        <v>252</v>
      </c>
      <c r="C170" s="248" t="s">
        <v>253</v>
      </c>
      <c r="D170" s="249" t="s">
        <v>180</v>
      </c>
      <c r="E170" s="250">
        <v>1500</v>
      </c>
      <c r="F170" s="250"/>
      <c r="G170" s="251">
        <f>E170*F170</f>
        <v>0</v>
      </c>
      <c r="H170" s="252">
        <v>0</v>
      </c>
      <c r="I170" s="253">
        <f>E170*H170</f>
        <v>0</v>
      </c>
      <c r="J170" s="252">
        <v>0</v>
      </c>
      <c r="K170" s="253">
        <f>E170*J170</f>
        <v>0</v>
      </c>
      <c r="O170" s="245">
        <v>2</v>
      </c>
      <c r="AA170" s="218">
        <v>1</v>
      </c>
      <c r="AB170" s="218">
        <v>1</v>
      </c>
      <c r="AC170" s="218">
        <v>1</v>
      </c>
      <c r="AZ170" s="218">
        <v>1</v>
      </c>
      <c r="BA170" s="218">
        <f>IF(AZ170=1,G170,0)</f>
        <v>0</v>
      </c>
      <c r="BB170" s="218">
        <f>IF(AZ170=2,G170,0)</f>
        <v>0</v>
      </c>
      <c r="BC170" s="218">
        <f>IF(AZ170=3,G170,0)</f>
        <v>0</v>
      </c>
      <c r="BD170" s="218">
        <f>IF(AZ170=4,G170,0)</f>
        <v>0</v>
      </c>
      <c r="BE170" s="218">
        <f>IF(AZ170=5,G170,0)</f>
        <v>0</v>
      </c>
      <c r="CA170" s="245">
        <v>1</v>
      </c>
      <c r="CB170" s="245">
        <v>1</v>
      </c>
    </row>
    <row r="171" spans="1:80" x14ac:dyDescent="0.25">
      <c r="A171" s="254"/>
      <c r="B171" s="257"/>
      <c r="C171" s="344" t="s">
        <v>426</v>
      </c>
      <c r="D171" s="345"/>
      <c r="E171" s="258">
        <v>0</v>
      </c>
      <c r="F171" s="259"/>
      <c r="G171" s="260"/>
      <c r="H171" s="261"/>
      <c r="I171" s="255"/>
      <c r="J171" s="262"/>
      <c r="K171" s="255"/>
      <c r="M171" s="256" t="s">
        <v>426</v>
      </c>
      <c r="O171" s="245"/>
    </row>
    <row r="172" spans="1:80" x14ac:dyDescent="0.25">
      <c r="A172" s="254"/>
      <c r="B172" s="257"/>
      <c r="C172" s="344" t="s">
        <v>459</v>
      </c>
      <c r="D172" s="345"/>
      <c r="E172" s="258">
        <v>1500</v>
      </c>
      <c r="F172" s="259"/>
      <c r="G172" s="260"/>
      <c r="H172" s="261"/>
      <c r="I172" s="255"/>
      <c r="J172" s="262"/>
      <c r="K172" s="255"/>
      <c r="M172" s="256" t="s">
        <v>459</v>
      </c>
      <c r="O172" s="245"/>
    </row>
    <row r="173" spans="1:80" x14ac:dyDescent="0.25">
      <c r="A173" s="246">
        <v>36</v>
      </c>
      <c r="B173" s="247" t="s">
        <v>254</v>
      </c>
      <c r="C173" s="248" t="s">
        <v>255</v>
      </c>
      <c r="D173" s="249" t="s">
        <v>180</v>
      </c>
      <c r="E173" s="250">
        <v>1500</v>
      </c>
      <c r="F173" s="250"/>
      <c r="G173" s="251">
        <f>E173*F173</f>
        <v>0</v>
      </c>
      <c r="H173" s="252">
        <v>0</v>
      </c>
      <c r="I173" s="253">
        <f>E173*H173</f>
        <v>0</v>
      </c>
      <c r="J173" s="252">
        <v>0</v>
      </c>
      <c r="K173" s="253">
        <f>E173*J173</f>
        <v>0</v>
      </c>
      <c r="O173" s="245">
        <v>2</v>
      </c>
      <c r="AA173" s="218">
        <v>1</v>
      </c>
      <c r="AB173" s="218">
        <v>1</v>
      </c>
      <c r="AC173" s="218">
        <v>1</v>
      </c>
      <c r="AZ173" s="218">
        <v>1</v>
      </c>
      <c r="BA173" s="218">
        <f>IF(AZ173=1,G173,0)</f>
        <v>0</v>
      </c>
      <c r="BB173" s="218">
        <f>IF(AZ173=2,G173,0)</f>
        <v>0</v>
      </c>
      <c r="BC173" s="218">
        <f>IF(AZ173=3,G173,0)</f>
        <v>0</v>
      </c>
      <c r="BD173" s="218">
        <f>IF(AZ173=4,G173,0)</f>
        <v>0</v>
      </c>
      <c r="BE173" s="218">
        <f>IF(AZ173=5,G173,0)</f>
        <v>0</v>
      </c>
      <c r="CA173" s="245">
        <v>1</v>
      </c>
      <c r="CB173" s="245">
        <v>1</v>
      </c>
    </row>
    <row r="174" spans="1:80" x14ac:dyDescent="0.25">
      <c r="A174" s="254"/>
      <c r="B174" s="257"/>
      <c r="C174" s="344" t="s">
        <v>426</v>
      </c>
      <c r="D174" s="345"/>
      <c r="E174" s="258">
        <v>0</v>
      </c>
      <c r="F174" s="259"/>
      <c r="G174" s="260"/>
      <c r="H174" s="261"/>
      <c r="I174" s="255"/>
      <c r="J174" s="262"/>
      <c r="K174" s="255"/>
      <c r="M174" s="256" t="s">
        <v>426</v>
      </c>
      <c r="O174" s="245"/>
    </row>
    <row r="175" spans="1:80" x14ac:dyDescent="0.25">
      <c r="A175" s="254"/>
      <c r="B175" s="257"/>
      <c r="C175" s="344" t="s">
        <v>459</v>
      </c>
      <c r="D175" s="345"/>
      <c r="E175" s="258">
        <v>1500</v>
      </c>
      <c r="F175" s="259"/>
      <c r="G175" s="260"/>
      <c r="H175" s="261"/>
      <c r="I175" s="255"/>
      <c r="J175" s="262"/>
      <c r="K175" s="255"/>
      <c r="M175" s="256" t="s">
        <v>459</v>
      </c>
      <c r="O175" s="245"/>
    </row>
    <row r="176" spans="1:80" x14ac:dyDescent="0.25">
      <c r="A176" s="246">
        <v>37</v>
      </c>
      <c r="B176" s="247" t="s">
        <v>256</v>
      </c>
      <c r="C176" s="248" t="s">
        <v>257</v>
      </c>
      <c r="D176" s="249" t="s">
        <v>180</v>
      </c>
      <c r="E176" s="250">
        <v>20</v>
      </c>
      <c r="F176" s="250"/>
      <c r="G176" s="251">
        <f>E176*F176</f>
        <v>0</v>
      </c>
      <c r="H176" s="252">
        <v>9.4000000000000004E-3</v>
      </c>
      <c r="I176" s="253">
        <f>E176*H176</f>
        <v>0.188</v>
      </c>
      <c r="J176" s="252">
        <v>0</v>
      </c>
      <c r="K176" s="253">
        <f>E176*J176</f>
        <v>0</v>
      </c>
      <c r="O176" s="245">
        <v>2</v>
      </c>
      <c r="AA176" s="218">
        <v>1</v>
      </c>
      <c r="AB176" s="218">
        <v>1</v>
      </c>
      <c r="AC176" s="218">
        <v>1</v>
      </c>
      <c r="AZ176" s="218">
        <v>1</v>
      </c>
      <c r="BA176" s="218">
        <f>IF(AZ176=1,G176,0)</f>
        <v>0</v>
      </c>
      <c r="BB176" s="218">
        <f>IF(AZ176=2,G176,0)</f>
        <v>0</v>
      </c>
      <c r="BC176" s="218">
        <f>IF(AZ176=3,G176,0)</f>
        <v>0</v>
      </c>
      <c r="BD176" s="218">
        <f>IF(AZ176=4,G176,0)</f>
        <v>0</v>
      </c>
      <c r="BE176" s="218">
        <f>IF(AZ176=5,G176,0)</f>
        <v>0</v>
      </c>
      <c r="CA176" s="245">
        <v>1</v>
      </c>
      <c r="CB176" s="245">
        <v>1</v>
      </c>
    </row>
    <row r="177" spans="1:80" x14ac:dyDescent="0.25">
      <c r="A177" s="254"/>
      <c r="B177" s="257"/>
      <c r="C177" s="344" t="s">
        <v>181</v>
      </c>
      <c r="D177" s="345"/>
      <c r="E177" s="258">
        <v>0</v>
      </c>
      <c r="F177" s="259"/>
      <c r="G177" s="260"/>
      <c r="H177" s="261"/>
      <c r="I177" s="255"/>
      <c r="J177" s="262"/>
      <c r="K177" s="255"/>
      <c r="M177" s="256" t="s">
        <v>181</v>
      </c>
      <c r="O177" s="245"/>
    </row>
    <row r="178" spans="1:80" x14ac:dyDescent="0.25">
      <c r="A178" s="254"/>
      <c r="B178" s="257"/>
      <c r="C178" s="344" t="s">
        <v>258</v>
      </c>
      <c r="D178" s="345"/>
      <c r="E178" s="258">
        <v>20</v>
      </c>
      <c r="F178" s="259"/>
      <c r="G178" s="260"/>
      <c r="H178" s="261"/>
      <c r="I178" s="255"/>
      <c r="J178" s="262"/>
      <c r="K178" s="255"/>
      <c r="M178" s="256" t="s">
        <v>258</v>
      </c>
      <c r="O178" s="245"/>
    </row>
    <row r="179" spans="1:80" x14ac:dyDescent="0.25">
      <c r="A179" s="246">
        <v>38</v>
      </c>
      <c r="B179" s="247" t="s">
        <v>259</v>
      </c>
      <c r="C179" s="248" t="s">
        <v>260</v>
      </c>
      <c r="D179" s="249" t="s">
        <v>180</v>
      </c>
      <c r="E179" s="250">
        <v>20</v>
      </c>
      <c r="F179" s="250"/>
      <c r="G179" s="251">
        <f>E179*F179</f>
        <v>0</v>
      </c>
      <c r="H179" s="252">
        <v>0</v>
      </c>
      <c r="I179" s="253">
        <f>E179*H179</f>
        <v>0</v>
      </c>
      <c r="J179" s="252">
        <v>0</v>
      </c>
      <c r="K179" s="253">
        <f>E179*J179</f>
        <v>0</v>
      </c>
      <c r="O179" s="245">
        <v>2</v>
      </c>
      <c r="AA179" s="218">
        <v>1</v>
      </c>
      <c r="AB179" s="218">
        <v>1</v>
      </c>
      <c r="AC179" s="218">
        <v>1</v>
      </c>
      <c r="AZ179" s="218">
        <v>1</v>
      </c>
      <c r="BA179" s="218">
        <f>IF(AZ179=1,G179,0)</f>
        <v>0</v>
      </c>
      <c r="BB179" s="218">
        <f>IF(AZ179=2,G179,0)</f>
        <v>0</v>
      </c>
      <c r="BC179" s="218">
        <f>IF(AZ179=3,G179,0)</f>
        <v>0</v>
      </c>
      <c r="BD179" s="218">
        <f>IF(AZ179=4,G179,0)</f>
        <v>0</v>
      </c>
      <c r="BE179" s="218">
        <f>IF(AZ179=5,G179,0)</f>
        <v>0</v>
      </c>
      <c r="CA179" s="245">
        <v>1</v>
      </c>
      <c r="CB179" s="245">
        <v>1</v>
      </c>
    </row>
    <row r="180" spans="1:80" x14ac:dyDescent="0.25">
      <c r="A180" s="246">
        <v>39</v>
      </c>
      <c r="B180" s="247" t="s">
        <v>261</v>
      </c>
      <c r="C180" s="248" t="s">
        <v>262</v>
      </c>
      <c r="D180" s="249" t="s">
        <v>184</v>
      </c>
      <c r="E180" s="250">
        <v>22.5</v>
      </c>
      <c r="F180" s="250"/>
      <c r="G180" s="251">
        <f>E180*F180</f>
        <v>0</v>
      </c>
      <c r="H180" s="252">
        <v>0</v>
      </c>
      <c r="I180" s="253">
        <f>E180*H180</f>
        <v>0</v>
      </c>
      <c r="J180" s="252">
        <v>0</v>
      </c>
      <c r="K180" s="253">
        <f>E180*J180</f>
        <v>0</v>
      </c>
      <c r="O180" s="245">
        <v>2</v>
      </c>
      <c r="AA180" s="218">
        <v>1</v>
      </c>
      <c r="AB180" s="218">
        <v>1</v>
      </c>
      <c r="AC180" s="218">
        <v>1</v>
      </c>
      <c r="AZ180" s="218">
        <v>1</v>
      </c>
      <c r="BA180" s="218">
        <f>IF(AZ180=1,G180,0)</f>
        <v>0</v>
      </c>
      <c r="BB180" s="218">
        <f>IF(AZ180=2,G180,0)</f>
        <v>0</v>
      </c>
      <c r="BC180" s="218">
        <f>IF(AZ180=3,G180,0)</f>
        <v>0</v>
      </c>
      <c r="BD180" s="218">
        <f>IF(AZ180=4,G180,0)</f>
        <v>0</v>
      </c>
      <c r="BE180" s="218">
        <f>IF(AZ180=5,G180,0)</f>
        <v>0</v>
      </c>
      <c r="CA180" s="245">
        <v>1</v>
      </c>
      <c r="CB180" s="245">
        <v>1</v>
      </c>
    </row>
    <row r="181" spans="1:80" x14ac:dyDescent="0.25">
      <c r="A181" s="254"/>
      <c r="B181" s="257"/>
      <c r="C181" s="344" t="s">
        <v>263</v>
      </c>
      <c r="D181" s="345"/>
      <c r="E181" s="258">
        <v>0</v>
      </c>
      <c r="F181" s="259"/>
      <c r="G181" s="260"/>
      <c r="H181" s="261"/>
      <c r="I181" s="255"/>
      <c r="J181" s="262"/>
      <c r="K181" s="255"/>
      <c r="M181" s="256" t="s">
        <v>263</v>
      </c>
      <c r="O181" s="245"/>
    </row>
    <row r="182" spans="1:80" x14ac:dyDescent="0.25">
      <c r="A182" s="254"/>
      <c r="B182" s="257"/>
      <c r="C182" s="344" t="s">
        <v>426</v>
      </c>
      <c r="D182" s="345"/>
      <c r="E182" s="258">
        <v>0</v>
      </c>
      <c r="F182" s="259"/>
      <c r="G182" s="260"/>
      <c r="H182" s="261"/>
      <c r="I182" s="255"/>
      <c r="J182" s="262"/>
      <c r="K182" s="255"/>
      <c r="M182" s="256" t="s">
        <v>426</v>
      </c>
      <c r="O182" s="245"/>
    </row>
    <row r="183" spans="1:80" x14ac:dyDescent="0.25">
      <c r="A183" s="254"/>
      <c r="B183" s="257"/>
      <c r="C183" s="344" t="s">
        <v>460</v>
      </c>
      <c r="D183" s="345"/>
      <c r="E183" s="258">
        <v>22.5</v>
      </c>
      <c r="F183" s="259"/>
      <c r="G183" s="260"/>
      <c r="H183" s="261"/>
      <c r="I183" s="255"/>
      <c r="J183" s="262"/>
      <c r="K183" s="255"/>
      <c r="M183" s="256" t="s">
        <v>460</v>
      </c>
      <c r="O183" s="245"/>
    </row>
    <row r="184" spans="1:80" x14ac:dyDescent="0.25">
      <c r="A184" s="246">
        <v>40</v>
      </c>
      <c r="B184" s="247" t="s">
        <v>264</v>
      </c>
      <c r="C184" s="248" t="s">
        <v>265</v>
      </c>
      <c r="D184" s="249" t="s">
        <v>266</v>
      </c>
      <c r="E184" s="250">
        <v>52.5</v>
      </c>
      <c r="F184" s="250"/>
      <c r="G184" s="251">
        <f>E184*F184</f>
        <v>0</v>
      </c>
      <c r="H184" s="252">
        <v>1E-3</v>
      </c>
      <c r="I184" s="253">
        <f>E184*H184</f>
        <v>5.2499999999999998E-2</v>
      </c>
      <c r="J184" s="252"/>
      <c r="K184" s="253">
        <f>E184*J184</f>
        <v>0</v>
      </c>
      <c r="O184" s="245">
        <v>2</v>
      </c>
      <c r="AA184" s="218">
        <v>3</v>
      </c>
      <c r="AB184" s="218">
        <v>1</v>
      </c>
      <c r="AC184" s="218">
        <v>572400</v>
      </c>
      <c r="AZ184" s="218">
        <v>1</v>
      </c>
      <c r="BA184" s="218">
        <f>IF(AZ184=1,G184,0)</f>
        <v>0</v>
      </c>
      <c r="BB184" s="218">
        <f>IF(AZ184=2,G184,0)</f>
        <v>0</v>
      </c>
      <c r="BC184" s="218">
        <f>IF(AZ184=3,G184,0)</f>
        <v>0</v>
      </c>
      <c r="BD184" s="218">
        <f>IF(AZ184=4,G184,0)</f>
        <v>0</v>
      </c>
      <c r="BE184" s="218">
        <f>IF(AZ184=5,G184,0)</f>
        <v>0</v>
      </c>
      <c r="CA184" s="245">
        <v>3</v>
      </c>
      <c r="CB184" s="245">
        <v>1</v>
      </c>
    </row>
    <row r="185" spans="1:80" x14ac:dyDescent="0.25">
      <c r="A185" s="254"/>
      <c r="B185" s="257"/>
      <c r="C185" s="344" t="s">
        <v>267</v>
      </c>
      <c r="D185" s="345"/>
      <c r="E185" s="258">
        <v>0</v>
      </c>
      <c r="F185" s="259"/>
      <c r="G185" s="260"/>
      <c r="H185" s="261"/>
      <c r="I185" s="255"/>
      <c r="J185" s="262"/>
      <c r="K185" s="255"/>
      <c r="M185" s="256" t="s">
        <v>267</v>
      </c>
      <c r="O185" s="245"/>
    </row>
    <row r="186" spans="1:80" x14ac:dyDescent="0.25">
      <c r="A186" s="254"/>
      <c r="B186" s="257"/>
      <c r="C186" s="344" t="s">
        <v>426</v>
      </c>
      <c r="D186" s="345"/>
      <c r="E186" s="258">
        <v>0</v>
      </c>
      <c r="F186" s="259"/>
      <c r="G186" s="260"/>
      <c r="H186" s="261"/>
      <c r="I186" s="255"/>
      <c r="J186" s="262"/>
      <c r="K186" s="255"/>
      <c r="M186" s="256" t="s">
        <v>426</v>
      </c>
      <c r="O186" s="245"/>
    </row>
    <row r="187" spans="1:80" x14ac:dyDescent="0.25">
      <c r="A187" s="254"/>
      <c r="B187" s="257"/>
      <c r="C187" s="344" t="s">
        <v>461</v>
      </c>
      <c r="D187" s="345"/>
      <c r="E187" s="258">
        <v>52.5</v>
      </c>
      <c r="F187" s="259"/>
      <c r="G187" s="260"/>
      <c r="H187" s="261"/>
      <c r="I187" s="255"/>
      <c r="J187" s="262"/>
      <c r="K187" s="255"/>
      <c r="M187" s="256" t="s">
        <v>461</v>
      </c>
      <c r="O187" s="245"/>
    </row>
    <row r="188" spans="1:80" x14ac:dyDescent="0.25">
      <c r="A188" s="263"/>
      <c r="B188" s="264" t="s">
        <v>98</v>
      </c>
      <c r="C188" s="265" t="s">
        <v>249</v>
      </c>
      <c r="D188" s="266"/>
      <c r="E188" s="267"/>
      <c r="F188" s="268"/>
      <c r="G188" s="269">
        <f>SUM(G166:G187)</f>
        <v>0</v>
      </c>
      <c r="H188" s="270"/>
      <c r="I188" s="271">
        <f>SUM(I166:I187)</f>
        <v>0.24049999999999999</v>
      </c>
      <c r="J188" s="270"/>
      <c r="K188" s="271">
        <f>SUM(K166:K187)</f>
        <v>0</v>
      </c>
      <c r="O188" s="245">
        <v>4</v>
      </c>
      <c r="BA188" s="272">
        <f>SUM(BA166:BA187)</f>
        <v>0</v>
      </c>
      <c r="BB188" s="272">
        <f>SUM(BB166:BB187)</f>
        <v>0</v>
      </c>
      <c r="BC188" s="272">
        <f>SUM(BC166:BC187)</f>
        <v>0</v>
      </c>
      <c r="BD188" s="272">
        <f>SUM(BD166:BD187)</f>
        <v>0</v>
      </c>
      <c r="BE188" s="272">
        <f>SUM(BE166:BE187)</f>
        <v>0</v>
      </c>
    </row>
    <row r="189" spans="1:80" x14ac:dyDescent="0.25">
      <c r="A189" s="235" t="s">
        <v>95</v>
      </c>
      <c r="B189" s="236" t="s">
        <v>268</v>
      </c>
      <c r="C189" s="237" t="s">
        <v>269</v>
      </c>
      <c r="D189" s="238"/>
      <c r="E189" s="239"/>
      <c r="F189" s="239"/>
      <c r="G189" s="240"/>
      <c r="H189" s="241"/>
      <c r="I189" s="242"/>
      <c r="J189" s="243"/>
      <c r="K189" s="244"/>
      <c r="O189" s="245">
        <v>1</v>
      </c>
    </row>
    <row r="190" spans="1:80" x14ac:dyDescent="0.25">
      <c r="A190" s="246">
        <v>41</v>
      </c>
      <c r="B190" s="247" t="s">
        <v>462</v>
      </c>
      <c r="C190" s="248" t="s">
        <v>463</v>
      </c>
      <c r="D190" s="249" t="s">
        <v>184</v>
      </c>
      <c r="E190" s="250">
        <v>21.6</v>
      </c>
      <c r="F190" s="250"/>
      <c r="G190" s="251">
        <f>E190*F190</f>
        <v>0</v>
      </c>
      <c r="H190" s="252">
        <v>1.63</v>
      </c>
      <c r="I190" s="253">
        <f>E190*H190</f>
        <v>35.207999999999998</v>
      </c>
      <c r="J190" s="252">
        <v>0</v>
      </c>
      <c r="K190" s="253">
        <f>E190*J190</f>
        <v>0</v>
      </c>
      <c r="O190" s="245">
        <v>2</v>
      </c>
      <c r="AA190" s="218">
        <v>1</v>
      </c>
      <c r="AB190" s="218">
        <v>1</v>
      </c>
      <c r="AC190" s="218">
        <v>1</v>
      </c>
      <c r="AZ190" s="218">
        <v>1</v>
      </c>
      <c r="BA190" s="218">
        <f>IF(AZ190=1,G190,0)</f>
        <v>0</v>
      </c>
      <c r="BB190" s="218">
        <f>IF(AZ190=2,G190,0)</f>
        <v>0</v>
      </c>
      <c r="BC190" s="218">
        <f>IF(AZ190=3,G190,0)</f>
        <v>0</v>
      </c>
      <c r="BD190" s="218">
        <f>IF(AZ190=4,G190,0)</f>
        <v>0</v>
      </c>
      <c r="BE190" s="218">
        <f>IF(AZ190=5,G190,0)</f>
        <v>0</v>
      </c>
      <c r="CA190" s="245">
        <v>1</v>
      </c>
      <c r="CB190" s="245">
        <v>1</v>
      </c>
    </row>
    <row r="191" spans="1:80" x14ac:dyDescent="0.25">
      <c r="A191" s="254"/>
      <c r="B191" s="257"/>
      <c r="C191" s="344" t="s">
        <v>181</v>
      </c>
      <c r="D191" s="345"/>
      <c r="E191" s="258">
        <v>0</v>
      </c>
      <c r="F191" s="259"/>
      <c r="G191" s="260"/>
      <c r="H191" s="261"/>
      <c r="I191" s="255"/>
      <c r="J191" s="262"/>
      <c r="K191" s="255"/>
      <c r="M191" s="256" t="s">
        <v>181</v>
      </c>
      <c r="O191" s="245"/>
    </row>
    <row r="192" spans="1:80" x14ac:dyDescent="0.25">
      <c r="A192" s="254"/>
      <c r="B192" s="257"/>
      <c r="C192" s="344" t="s">
        <v>464</v>
      </c>
      <c r="D192" s="345"/>
      <c r="E192" s="258">
        <v>21.6</v>
      </c>
      <c r="F192" s="259"/>
      <c r="G192" s="260"/>
      <c r="H192" s="261"/>
      <c r="I192" s="255"/>
      <c r="J192" s="262"/>
      <c r="K192" s="255"/>
      <c r="M192" s="256" t="s">
        <v>464</v>
      </c>
      <c r="O192" s="245"/>
    </row>
    <row r="193" spans="1:80" x14ac:dyDescent="0.25">
      <c r="A193" s="246">
        <v>42</v>
      </c>
      <c r="B193" s="247" t="s">
        <v>271</v>
      </c>
      <c r="C193" s="248" t="s">
        <v>272</v>
      </c>
      <c r="D193" s="249" t="s">
        <v>184</v>
      </c>
      <c r="E193" s="250">
        <v>12.6</v>
      </c>
      <c r="F193" s="250"/>
      <c r="G193" s="251">
        <f>E193*F193</f>
        <v>0</v>
      </c>
      <c r="H193" s="252">
        <v>2.5249999999999999</v>
      </c>
      <c r="I193" s="253">
        <f>E193*H193</f>
        <v>31.814999999999998</v>
      </c>
      <c r="J193" s="252">
        <v>0</v>
      </c>
      <c r="K193" s="253">
        <f>E193*J193</f>
        <v>0</v>
      </c>
      <c r="O193" s="245">
        <v>2</v>
      </c>
      <c r="AA193" s="218">
        <v>1</v>
      </c>
      <c r="AB193" s="218">
        <v>1</v>
      </c>
      <c r="AC193" s="218">
        <v>1</v>
      </c>
      <c r="AZ193" s="218">
        <v>1</v>
      </c>
      <c r="BA193" s="218">
        <f>IF(AZ193=1,G193,0)</f>
        <v>0</v>
      </c>
      <c r="BB193" s="218">
        <f>IF(AZ193=2,G193,0)</f>
        <v>0</v>
      </c>
      <c r="BC193" s="218">
        <f>IF(AZ193=3,G193,0)</f>
        <v>0</v>
      </c>
      <c r="BD193" s="218">
        <f>IF(AZ193=4,G193,0)</f>
        <v>0</v>
      </c>
      <c r="BE193" s="218">
        <f>IF(AZ193=5,G193,0)</f>
        <v>0</v>
      </c>
      <c r="CA193" s="245">
        <v>1</v>
      </c>
      <c r="CB193" s="245">
        <v>1</v>
      </c>
    </row>
    <row r="194" spans="1:80" x14ac:dyDescent="0.25">
      <c r="A194" s="254"/>
      <c r="B194" s="257"/>
      <c r="C194" s="344" t="s">
        <v>406</v>
      </c>
      <c r="D194" s="345"/>
      <c r="E194" s="258">
        <v>0</v>
      </c>
      <c r="F194" s="259"/>
      <c r="G194" s="260"/>
      <c r="H194" s="261"/>
      <c r="I194" s="255"/>
      <c r="J194" s="262"/>
      <c r="K194" s="255"/>
      <c r="M194" s="256" t="s">
        <v>406</v>
      </c>
      <c r="O194" s="245"/>
    </row>
    <row r="195" spans="1:80" x14ac:dyDescent="0.25">
      <c r="A195" s="254"/>
      <c r="B195" s="257"/>
      <c r="C195" s="344" t="s">
        <v>465</v>
      </c>
      <c r="D195" s="345"/>
      <c r="E195" s="258">
        <v>12.6</v>
      </c>
      <c r="F195" s="259"/>
      <c r="G195" s="260"/>
      <c r="H195" s="261"/>
      <c r="I195" s="255"/>
      <c r="J195" s="262"/>
      <c r="K195" s="255"/>
      <c r="M195" s="256" t="s">
        <v>465</v>
      </c>
      <c r="O195" s="245"/>
    </row>
    <row r="196" spans="1:80" x14ac:dyDescent="0.25">
      <c r="A196" s="246">
        <v>43</v>
      </c>
      <c r="B196" s="247" t="s">
        <v>274</v>
      </c>
      <c r="C196" s="248" t="s">
        <v>275</v>
      </c>
      <c r="D196" s="249" t="s">
        <v>180</v>
      </c>
      <c r="E196" s="250">
        <v>54</v>
      </c>
      <c r="F196" s="250"/>
      <c r="G196" s="251">
        <f>E196*F196</f>
        <v>0</v>
      </c>
      <c r="H196" s="252">
        <v>3.5E-4</v>
      </c>
      <c r="I196" s="253">
        <f>E196*H196</f>
        <v>1.89E-2</v>
      </c>
      <c r="J196" s="252">
        <v>0</v>
      </c>
      <c r="K196" s="253">
        <f>E196*J196</f>
        <v>0</v>
      </c>
      <c r="O196" s="245">
        <v>2</v>
      </c>
      <c r="AA196" s="218">
        <v>1</v>
      </c>
      <c r="AB196" s="218">
        <v>1</v>
      </c>
      <c r="AC196" s="218">
        <v>1</v>
      </c>
      <c r="AZ196" s="218">
        <v>1</v>
      </c>
      <c r="BA196" s="218">
        <f>IF(AZ196=1,G196,0)</f>
        <v>0</v>
      </c>
      <c r="BB196" s="218">
        <f>IF(AZ196=2,G196,0)</f>
        <v>0</v>
      </c>
      <c r="BC196" s="218">
        <f>IF(AZ196=3,G196,0)</f>
        <v>0</v>
      </c>
      <c r="BD196" s="218">
        <f>IF(AZ196=4,G196,0)</f>
        <v>0</v>
      </c>
      <c r="BE196" s="218">
        <f>IF(AZ196=5,G196,0)</f>
        <v>0</v>
      </c>
      <c r="CA196" s="245">
        <v>1</v>
      </c>
      <c r="CB196" s="245">
        <v>1</v>
      </c>
    </row>
    <row r="197" spans="1:80" x14ac:dyDescent="0.25">
      <c r="A197" s="254"/>
      <c r="B197" s="257"/>
      <c r="C197" s="344" t="s">
        <v>181</v>
      </c>
      <c r="D197" s="345"/>
      <c r="E197" s="258">
        <v>0</v>
      </c>
      <c r="F197" s="259"/>
      <c r="G197" s="260"/>
      <c r="H197" s="261"/>
      <c r="I197" s="255"/>
      <c r="J197" s="262"/>
      <c r="K197" s="255"/>
      <c r="M197" s="256" t="s">
        <v>181</v>
      </c>
      <c r="O197" s="245"/>
    </row>
    <row r="198" spans="1:80" x14ac:dyDescent="0.25">
      <c r="A198" s="254"/>
      <c r="B198" s="257"/>
      <c r="C198" s="344" t="s">
        <v>466</v>
      </c>
      <c r="D198" s="345"/>
      <c r="E198" s="258">
        <v>0</v>
      </c>
      <c r="F198" s="259"/>
      <c r="G198" s="260"/>
      <c r="H198" s="261"/>
      <c r="I198" s="255"/>
      <c r="J198" s="262"/>
      <c r="K198" s="255"/>
      <c r="M198" s="256" t="s">
        <v>466</v>
      </c>
      <c r="O198" s="245"/>
    </row>
    <row r="199" spans="1:80" x14ac:dyDescent="0.25">
      <c r="A199" s="254"/>
      <c r="B199" s="257"/>
      <c r="C199" s="344" t="s">
        <v>467</v>
      </c>
      <c r="D199" s="345"/>
      <c r="E199" s="258">
        <v>54</v>
      </c>
      <c r="F199" s="259"/>
      <c r="G199" s="260"/>
      <c r="H199" s="261"/>
      <c r="I199" s="255"/>
      <c r="J199" s="262"/>
      <c r="K199" s="255"/>
      <c r="M199" s="256" t="s">
        <v>467</v>
      </c>
      <c r="O199" s="245"/>
    </row>
    <row r="200" spans="1:80" x14ac:dyDescent="0.25">
      <c r="A200" s="246">
        <v>44</v>
      </c>
      <c r="B200" s="247" t="s">
        <v>468</v>
      </c>
      <c r="C200" s="248" t="s">
        <v>469</v>
      </c>
      <c r="D200" s="249" t="s">
        <v>184</v>
      </c>
      <c r="E200" s="250">
        <v>32.155200000000001</v>
      </c>
      <c r="F200" s="250"/>
      <c r="G200" s="251">
        <f>E200*F200</f>
        <v>0</v>
      </c>
      <c r="H200" s="252">
        <v>2.5249999999999999</v>
      </c>
      <c r="I200" s="253">
        <f>E200*H200</f>
        <v>81.191879999999998</v>
      </c>
      <c r="J200" s="252">
        <v>0</v>
      </c>
      <c r="K200" s="253">
        <f>E200*J200</f>
        <v>0</v>
      </c>
      <c r="O200" s="245">
        <v>2</v>
      </c>
      <c r="AA200" s="218">
        <v>1</v>
      </c>
      <c r="AB200" s="218">
        <v>0</v>
      </c>
      <c r="AC200" s="218">
        <v>0</v>
      </c>
      <c r="AZ200" s="218">
        <v>1</v>
      </c>
      <c r="BA200" s="218">
        <f>IF(AZ200=1,G200,0)</f>
        <v>0</v>
      </c>
      <c r="BB200" s="218">
        <f>IF(AZ200=2,G200,0)</f>
        <v>0</v>
      </c>
      <c r="BC200" s="218">
        <f>IF(AZ200=3,G200,0)</f>
        <v>0</v>
      </c>
      <c r="BD200" s="218">
        <f>IF(AZ200=4,G200,0)</f>
        <v>0</v>
      </c>
      <c r="BE200" s="218">
        <f>IF(AZ200=5,G200,0)</f>
        <v>0</v>
      </c>
      <c r="CA200" s="245">
        <v>1</v>
      </c>
      <c r="CB200" s="245">
        <v>0</v>
      </c>
    </row>
    <row r="201" spans="1:80" x14ac:dyDescent="0.25">
      <c r="A201" s="254"/>
      <c r="B201" s="257"/>
      <c r="C201" s="344" t="s">
        <v>396</v>
      </c>
      <c r="D201" s="345"/>
      <c r="E201" s="258">
        <v>0</v>
      </c>
      <c r="F201" s="259"/>
      <c r="G201" s="260"/>
      <c r="H201" s="261"/>
      <c r="I201" s="255"/>
      <c r="J201" s="262"/>
      <c r="K201" s="255"/>
      <c r="M201" s="256" t="s">
        <v>396</v>
      </c>
      <c r="O201" s="245"/>
    </row>
    <row r="202" spans="1:80" x14ac:dyDescent="0.25">
      <c r="A202" s="254"/>
      <c r="B202" s="257"/>
      <c r="C202" s="344" t="s">
        <v>470</v>
      </c>
      <c r="D202" s="345"/>
      <c r="E202" s="258">
        <v>32.155200000000001</v>
      </c>
      <c r="F202" s="259"/>
      <c r="G202" s="260"/>
      <c r="H202" s="261"/>
      <c r="I202" s="255"/>
      <c r="J202" s="262"/>
      <c r="K202" s="255"/>
      <c r="M202" s="256" t="s">
        <v>470</v>
      </c>
      <c r="O202" s="245"/>
    </row>
    <row r="203" spans="1:80" x14ac:dyDescent="0.25">
      <c r="A203" s="246">
        <v>45</v>
      </c>
      <c r="B203" s="247" t="s">
        <v>471</v>
      </c>
      <c r="C203" s="248" t="s">
        <v>472</v>
      </c>
      <c r="D203" s="249" t="s">
        <v>180</v>
      </c>
      <c r="E203" s="250">
        <v>187.92</v>
      </c>
      <c r="F203" s="250"/>
      <c r="G203" s="251">
        <f>E203*F203</f>
        <v>0</v>
      </c>
      <c r="H203" s="252">
        <v>3.9309999999999998E-2</v>
      </c>
      <c r="I203" s="253">
        <f>E203*H203</f>
        <v>7.3871351999999995</v>
      </c>
      <c r="J203" s="252">
        <v>0</v>
      </c>
      <c r="K203" s="253">
        <f>E203*J203</f>
        <v>0</v>
      </c>
      <c r="O203" s="245">
        <v>2</v>
      </c>
      <c r="AA203" s="218">
        <v>1</v>
      </c>
      <c r="AB203" s="218">
        <v>1</v>
      </c>
      <c r="AC203" s="218">
        <v>1</v>
      </c>
      <c r="AZ203" s="218">
        <v>1</v>
      </c>
      <c r="BA203" s="218">
        <f>IF(AZ203=1,G203,0)</f>
        <v>0</v>
      </c>
      <c r="BB203" s="218">
        <f>IF(AZ203=2,G203,0)</f>
        <v>0</v>
      </c>
      <c r="BC203" s="218">
        <f>IF(AZ203=3,G203,0)</f>
        <v>0</v>
      </c>
      <c r="BD203" s="218">
        <f>IF(AZ203=4,G203,0)</f>
        <v>0</v>
      </c>
      <c r="BE203" s="218">
        <f>IF(AZ203=5,G203,0)</f>
        <v>0</v>
      </c>
      <c r="CA203" s="245">
        <v>1</v>
      </c>
      <c r="CB203" s="245">
        <v>1</v>
      </c>
    </row>
    <row r="204" spans="1:80" x14ac:dyDescent="0.25">
      <c r="A204" s="254"/>
      <c r="B204" s="257"/>
      <c r="C204" s="344" t="s">
        <v>396</v>
      </c>
      <c r="D204" s="345"/>
      <c r="E204" s="258">
        <v>0</v>
      </c>
      <c r="F204" s="259"/>
      <c r="G204" s="260"/>
      <c r="H204" s="261"/>
      <c r="I204" s="255"/>
      <c r="J204" s="262"/>
      <c r="K204" s="255"/>
      <c r="M204" s="256" t="s">
        <v>396</v>
      </c>
      <c r="O204" s="245"/>
    </row>
    <row r="205" spans="1:80" x14ac:dyDescent="0.25">
      <c r="A205" s="254"/>
      <c r="B205" s="257"/>
      <c r="C205" s="344" t="s">
        <v>473</v>
      </c>
      <c r="D205" s="345"/>
      <c r="E205" s="258">
        <v>187.92</v>
      </c>
      <c r="F205" s="259"/>
      <c r="G205" s="260"/>
      <c r="H205" s="261"/>
      <c r="I205" s="255"/>
      <c r="J205" s="262"/>
      <c r="K205" s="255"/>
      <c r="M205" s="256" t="s">
        <v>473</v>
      </c>
      <c r="O205" s="245"/>
    </row>
    <row r="206" spans="1:80" x14ac:dyDescent="0.25">
      <c r="A206" s="246">
        <v>46</v>
      </c>
      <c r="B206" s="247" t="s">
        <v>474</v>
      </c>
      <c r="C206" s="248" t="s">
        <v>475</v>
      </c>
      <c r="D206" s="249" t="s">
        <v>180</v>
      </c>
      <c r="E206" s="250">
        <v>187.92</v>
      </c>
      <c r="F206" s="250"/>
      <c r="G206" s="251">
        <f>E206*F206</f>
        <v>0</v>
      </c>
      <c r="H206" s="252">
        <v>0</v>
      </c>
      <c r="I206" s="253">
        <f>E206*H206</f>
        <v>0</v>
      </c>
      <c r="J206" s="252">
        <v>0</v>
      </c>
      <c r="K206" s="253">
        <f>E206*J206</f>
        <v>0</v>
      </c>
      <c r="O206" s="245">
        <v>2</v>
      </c>
      <c r="AA206" s="218">
        <v>1</v>
      </c>
      <c r="AB206" s="218">
        <v>1</v>
      </c>
      <c r="AC206" s="218">
        <v>1</v>
      </c>
      <c r="AZ206" s="218">
        <v>1</v>
      </c>
      <c r="BA206" s="218">
        <f>IF(AZ206=1,G206,0)</f>
        <v>0</v>
      </c>
      <c r="BB206" s="218">
        <f>IF(AZ206=2,G206,0)</f>
        <v>0</v>
      </c>
      <c r="BC206" s="218">
        <f>IF(AZ206=3,G206,0)</f>
        <v>0</v>
      </c>
      <c r="BD206" s="218">
        <f>IF(AZ206=4,G206,0)</f>
        <v>0</v>
      </c>
      <c r="BE206" s="218">
        <f>IF(AZ206=5,G206,0)</f>
        <v>0</v>
      </c>
      <c r="CA206" s="245">
        <v>1</v>
      </c>
      <c r="CB206" s="245">
        <v>1</v>
      </c>
    </row>
    <row r="207" spans="1:80" x14ac:dyDescent="0.25">
      <c r="A207" s="246">
        <v>47</v>
      </c>
      <c r="B207" s="247" t="s">
        <v>276</v>
      </c>
      <c r="C207" s="248" t="s">
        <v>277</v>
      </c>
      <c r="D207" s="249" t="s">
        <v>246</v>
      </c>
      <c r="E207" s="250">
        <v>1.8434999999999999</v>
      </c>
      <c r="F207" s="250"/>
      <c r="G207" s="251">
        <f>E207*F207</f>
        <v>0</v>
      </c>
      <c r="H207" s="252">
        <v>1.0210999999999999</v>
      </c>
      <c r="I207" s="253">
        <f>E207*H207</f>
        <v>1.8823978499999998</v>
      </c>
      <c r="J207" s="252">
        <v>0</v>
      </c>
      <c r="K207" s="253">
        <f>E207*J207</f>
        <v>0</v>
      </c>
      <c r="O207" s="245">
        <v>2</v>
      </c>
      <c r="AA207" s="218">
        <v>1</v>
      </c>
      <c r="AB207" s="218">
        <v>1</v>
      </c>
      <c r="AC207" s="218">
        <v>1</v>
      </c>
      <c r="AZ207" s="218">
        <v>1</v>
      </c>
      <c r="BA207" s="218">
        <f>IF(AZ207=1,G207,0)</f>
        <v>0</v>
      </c>
      <c r="BB207" s="218">
        <f>IF(AZ207=2,G207,0)</f>
        <v>0</v>
      </c>
      <c r="BC207" s="218">
        <f>IF(AZ207=3,G207,0)</f>
        <v>0</v>
      </c>
      <c r="BD207" s="218">
        <f>IF(AZ207=4,G207,0)</f>
        <v>0</v>
      </c>
      <c r="BE207" s="218">
        <f>IF(AZ207=5,G207,0)</f>
        <v>0</v>
      </c>
      <c r="CA207" s="245">
        <v>1</v>
      </c>
      <c r="CB207" s="245">
        <v>1</v>
      </c>
    </row>
    <row r="208" spans="1:80" x14ac:dyDescent="0.25">
      <c r="A208" s="254"/>
      <c r="B208" s="257"/>
      <c r="C208" s="344" t="s">
        <v>476</v>
      </c>
      <c r="D208" s="345"/>
      <c r="E208" s="258">
        <v>0</v>
      </c>
      <c r="F208" s="259"/>
      <c r="G208" s="260"/>
      <c r="H208" s="261"/>
      <c r="I208" s="255"/>
      <c r="J208" s="262"/>
      <c r="K208" s="255"/>
      <c r="M208" s="256" t="s">
        <v>476</v>
      </c>
      <c r="O208" s="245"/>
    </row>
    <row r="209" spans="1:80" x14ac:dyDescent="0.25">
      <c r="A209" s="254"/>
      <c r="B209" s="257"/>
      <c r="C209" s="344" t="s">
        <v>477</v>
      </c>
      <c r="D209" s="345"/>
      <c r="E209" s="258">
        <v>1.8434999999999999</v>
      </c>
      <c r="F209" s="259"/>
      <c r="G209" s="260"/>
      <c r="H209" s="261"/>
      <c r="I209" s="255"/>
      <c r="J209" s="262"/>
      <c r="K209" s="255"/>
      <c r="M209" s="256" t="s">
        <v>477</v>
      </c>
      <c r="O209" s="245"/>
    </row>
    <row r="210" spans="1:80" x14ac:dyDescent="0.25">
      <c r="A210" s="246">
        <v>48</v>
      </c>
      <c r="B210" s="247" t="s">
        <v>478</v>
      </c>
      <c r="C210" s="248" t="s">
        <v>479</v>
      </c>
      <c r="D210" s="249" t="s">
        <v>246</v>
      </c>
      <c r="E210" s="250">
        <v>1.1988000000000001</v>
      </c>
      <c r="F210" s="250"/>
      <c r="G210" s="251">
        <f>E210*F210</f>
        <v>0</v>
      </c>
      <c r="H210" s="252">
        <v>1.0568900000000001</v>
      </c>
      <c r="I210" s="253">
        <f>E210*H210</f>
        <v>1.2669997320000002</v>
      </c>
      <c r="J210" s="252">
        <v>0</v>
      </c>
      <c r="K210" s="253">
        <f>E210*J210</f>
        <v>0</v>
      </c>
      <c r="O210" s="245">
        <v>2</v>
      </c>
      <c r="AA210" s="218">
        <v>1</v>
      </c>
      <c r="AB210" s="218">
        <v>1</v>
      </c>
      <c r="AC210" s="218">
        <v>1</v>
      </c>
      <c r="AZ210" s="218">
        <v>1</v>
      </c>
      <c r="BA210" s="218">
        <f>IF(AZ210=1,G210,0)</f>
        <v>0</v>
      </c>
      <c r="BB210" s="218">
        <f>IF(AZ210=2,G210,0)</f>
        <v>0</v>
      </c>
      <c r="BC210" s="218">
        <f>IF(AZ210=3,G210,0)</f>
        <v>0</v>
      </c>
      <c r="BD210" s="218">
        <f>IF(AZ210=4,G210,0)</f>
        <v>0</v>
      </c>
      <c r="BE210" s="218">
        <f>IF(AZ210=5,G210,0)</f>
        <v>0</v>
      </c>
      <c r="CA210" s="245">
        <v>1</v>
      </c>
      <c r="CB210" s="245">
        <v>1</v>
      </c>
    </row>
    <row r="211" spans="1:80" x14ac:dyDescent="0.25">
      <c r="A211" s="254"/>
      <c r="B211" s="257"/>
      <c r="C211" s="344" t="s">
        <v>480</v>
      </c>
      <c r="D211" s="345"/>
      <c r="E211" s="258">
        <v>0</v>
      </c>
      <c r="F211" s="259"/>
      <c r="G211" s="260"/>
      <c r="H211" s="261"/>
      <c r="I211" s="255"/>
      <c r="J211" s="262"/>
      <c r="K211" s="255"/>
      <c r="M211" s="256" t="s">
        <v>480</v>
      </c>
      <c r="O211" s="245"/>
    </row>
    <row r="212" spans="1:80" x14ac:dyDescent="0.25">
      <c r="A212" s="254"/>
      <c r="B212" s="257"/>
      <c r="C212" s="344" t="s">
        <v>481</v>
      </c>
      <c r="D212" s="345"/>
      <c r="E212" s="258">
        <v>1.1988000000000001</v>
      </c>
      <c r="F212" s="259"/>
      <c r="G212" s="260"/>
      <c r="H212" s="261"/>
      <c r="I212" s="255"/>
      <c r="J212" s="262"/>
      <c r="K212" s="255"/>
      <c r="M212" s="256" t="s">
        <v>481</v>
      </c>
      <c r="O212" s="245"/>
    </row>
    <row r="213" spans="1:80" x14ac:dyDescent="0.25">
      <c r="A213" s="246">
        <v>49</v>
      </c>
      <c r="B213" s="247" t="s">
        <v>278</v>
      </c>
      <c r="C213" s="248" t="s">
        <v>482</v>
      </c>
      <c r="D213" s="249" t="s">
        <v>273</v>
      </c>
      <c r="E213" s="250">
        <v>5</v>
      </c>
      <c r="F213" s="250"/>
      <c r="G213" s="251">
        <f>E213*F213</f>
        <v>0</v>
      </c>
      <c r="H213" s="252">
        <v>0</v>
      </c>
      <c r="I213" s="253">
        <f>E213*H213</f>
        <v>0</v>
      </c>
      <c r="J213" s="252"/>
      <c r="K213" s="253">
        <f>E213*J213</f>
        <v>0</v>
      </c>
      <c r="O213" s="245">
        <v>2</v>
      </c>
      <c r="AA213" s="218">
        <v>12</v>
      </c>
      <c r="AB213" s="218">
        <v>0</v>
      </c>
      <c r="AC213" s="218">
        <v>141</v>
      </c>
      <c r="AZ213" s="218">
        <v>1</v>
      </c>
      <c r="BA213" s="218">
        <f>IF(AZ213=1,G213,0)</f>
        <v>0</v>
      </c>
      <c r="BB213" s="218">
        <f>IF(AZ213=2,G213,0)</f>
        <v>0</v>
      </c>
      <c r="BC213" s="218">
        <f>IF(AZ213=3,G213,0)</f>
        <v>0</v>
      </c>
      <c r="BD213" s="218">
        <f>IF(AZ213=4,G213,0)</f>
        <v>0</v>
      </c>
      <c r="BE213" s="218">
        <f>IF(AZ213=5,G213,0)</f>
        <v>0</v>
      </c>
      <c r="CA213" s="245">
        <v>12</v>
      </c>
      <c r="CB213" s="245">
        <v>0</v>
      </c>
    </row>
    <row r="214" spans="1:80" x14ac:dyDescent="0.25">
      <c r="A214" s="254"/>
      <c r="B214" s="257"/>
      <c r="C214" s="344" t="s">
        <v>483</v>
      </c>
      <c r="D214" s="345"/>
      <c r="E214" s="258">
        <v>0</v>
      </c>
      <c r="F214" s="259"/>
      <c r="G214" s="260"/>
      <c r="H214" s="261"/>
      <c r="I214" s="255"/>
      <c r="J214" s="262"/>
      <c r="K214" s="255"/>
      <c r="M214" s="256" t="s">
        <v>483</v>
      </c>
      <c r="O214" s="245"/>
    </row>
    <row r="215" spans="1:80" x14ac:dyDescent="0.25">
      <c r="A215" s="254"/>
      <c r="B215" s="257"/>
      <c r="C215" s="344" t="s">
        <v>279</v>
      </c>
      <c r="D215" s="345"/>
      <c r="E215" s="258">
        <v>0</v>
      </c>
      <c r="F215" s="259"/>
      <c r="G215" s="260"/>
      <c r="H215" s="261"/>
      <c r="I215" s="255"/>
      <c r="J215" s="262"/>
      <c r="K215" s="255"/>
      <c r="M215" s="256" t="s">
        <v>279</v>
      </c>
      <c r="O215" s="245"/>
    </row>
    <row r="216" spans="1:80" x14ac:dyDescent="0.25">
      <c r="A216" s="254"/>
      <c r="B216" s="257"/>
      <c r="C216" s="344" t="s">
        <v>280</v>
      </c>
      <c r="D216" s="345"/>
      <c r="E216" s="258">
        <v>0</v>
      </c>
      <c r="F216" s="259"/>
      <c r="G216" s="260"/>
      <c r="H216" s="261"/>
      <c r="I216" s="255"/>
      <c r="J216" s="262"/>
      <c r="K216" s="255"/>
      <c r="M216" s="256" t="s">
        <v>280</v>
      </c>
      <c r="O216" s="245"/>
    </row>
    <row r="217" spans="1:80" x14ac:dyDescent="0.25">
      <c r="A217" s="254"/>
      <c r="B217" s="257"/>
      <c r="C217" s="344" t="s">
        <v>281</v>
      </c>
      <c r="D217" s="345"/>
      <c r="E217" s="258">
        <v>0</v>
      </c>
      <c r="F217" s="259"/>
      <c r="G217" s="260"/>
      <c r="H217" s="261"/>
      <c r="I217" s="255"/>
      <c r="J217" s="262"/>
      <c r="K217" s="255"/>
      <c r="M217" s="256" t="s">
        <v>281</v>
      </c>
      <c r="O217" s="245"/>
    </row>
    <row r="218" spans="1:80" x14ac:dyDescent="0.25">
      <c r="A218" s="254"/>
      <c r="B218" s="257"/>
      <c r="C218" s="344" t="s">
        <v>484</v>
      </c>
      <c r="D218" s="345"/>
      <c r="E218" s="258">
        <v>5</v>
      </c>
      <c r="F218" s="259"/>
      <c r="G218" s="260"/>
      <c r="H218" s="261"/>
      <c r="I218" s="255"/>
      <c r="J218" s="262"/>
      <c r="K218" s="255"/>
      <c r="M218" s="256" t="s">
        <v>484</v>
      </c>
      <c r="O218" s="245"/>
    </row>
    <row r="219" spans="1:80" x14ac:dyDescent="0.25">
      <c r="A219" s="246">
        <v>50</v>
      </c>
      <c r="B219" s="247" t="s">
        <v>282</v>
      </c>
      <c r="C219" s="248" t="s">
        <v>283</v>
      </c>
      <c r="D219" s="249" t="s">
        <v>183</v>
      </c>
      <c r="E219" s="250">
        <v>40</v>
      </c>
      <c r="F219" s="250"/>
      <c r="G219" s="251">
        <f>E219*F219</f>
        <v>0</v>
      </c>
      <c r="H219" s="252">
        <v>0</v>
      </c>
      <c r="I219" s="253">
        <f>E219*H219</f>
        <v>0</v>
      </c>
      <c r="J219" s="252"/>
      <c r="K219" s="253">
        <f>E219*J219</f>
        <v>0</v>
      </c>
      <c r="O219" s="245">
        <v>2</v>
      </c>
      <c r="AA219" s="218">
        <v>12</v>
      </c>
      <c r="AB219" s="218">
        <v>0</v>
      </c>
      <c r="AC219" s="218">
        <v>142</v>
      </c>
      <c r="AZ219" s="218">
        <v>1</v>
      </c>
      <c r="BA219" s="218">
        <f>IF(AZ219=1,G219,0)</f>
        <v>0</v>
      </c>
      <c r="BB219" s="218">
        <f>IF(AZ219=2,G219,0)</f>
        <v>0</v>
      </c>
      <c r="BC219" s="218">
        <f>IF(AZ219=3,G219,0)</f>
        <v>0</v>
      </c>
      <c r="BD219" s="218">
        <f>IF(AZ219=4,G219,0)</f>
        <v>0</v>
      </c>
      <c r="BE219" s="218">
        <f>IF(AZ219=5,G219,0)</f>
        <v>0</v>
      </c>
      <c r="CA219" s="245">
        <v>12</v>
      </c>
      <c r="CB219" s="245">
        <v>0</v>
      </c>
    </row>
    <row r="220" spans="1:80" x14ac:dyDescent="0.25">
      <c r="A220" s="254"/>
      <c r="B220" s="257"/>
      <c r="C220" s="344" t="s">
        <v>485</v>
      </c>
      <c r="D220" s="345"/>
      <c r="E220" s="258">
        <v>0</v>
      </c>
      <c r="F220" s="259"/>
      <c r="G220" s="260"/>
      <c r="H220" s="261"/>
      <c r="I220" s="255"/>
      <c r="J220" s="262"/>
      <c r="K220" s="255"/>
      <c r="M220" s="256" t="s">
        <v>485</v>
      </c>
      <c r="O220" s="245"/>
    </row>
    <row r="221" spans="1:80" x14ac:dyDescent="0.25">
      <c r="A221" s="254"/>
      <c r="B221" s="257"/>
      <c r="C221" s="344" t="s">
        <v>284</v>
      </c>
      <c r="D221" s="345"/>
      <c r="E221" s="258">
        <v>0</v>
      </c>
      <c r="F221" s="259"/>
      <c r="G221" s="260"/>
      <c r="H221" s="261"/>
      <c r="I221" s="255"/>
      <c r="J221" s="262"/>
      <c r="K221" s="255"/>
      <c r="M221" s="256" t="s">
        <v>284</v>
      </c>
      <c r="O221" s="245"/>
    </row>
    <row r="222" spans="1:80" x14ac:dyDescent="0.25">
      <c r="A222" s="254"/>
      <c r="B222" s="257"/>
      <c r="C222" s="344" t="s">
        <v>285</v>
      </c>
      <c r="D222" s="345"/>
      <c r="E222" s="258">
        <v>0</v>
      </c>
      <c r="F222" s="259"/>
      <c r="G222" s="260"/>
      <c r="H222" s="261"/>
      <c r="I222" s="255"/>
      <c r="J222" s="262"/>
      <c r="K222" s="255"/>
      <c r="M222" s="256" t="s">
        <v>285</v>
      </c>
      <c r="O222" s="245"/>
    </row>
    <row r="223" spans="1:80" x14ac:dyDescent="0.25">
      <c r="A223" s="254"/>
      <c r="B223" s="257"/>
      <c r="C223" s="344" t="s">
        <v>286</v>
      </c>
      <c r="D223" s="345"/>
      <c r="E223" s="258">
        <v>0</v>
      </c>
      <c r="F223" s="259"/>
      <c r="G223" s="260"/>
      <c r="H223" s="261"/>
      <c r="I223" s="255"/>
      <c r="J223" s="262"/>
      <c r="K223" s="255"/>
      <c r="M223" s="256" t="s">
        <v>286</v>
      </c>
      <c r="O223" s="245"/>
    </row>
    <row r="224" spans="1:80" x14ac:dyDescent="0.25">
      <c r="A224" s="254"/>
      <c r="B224" s="257"/>
      <c r="C224" s="344" t="s">
        <v>486</v>
      </c>
      <c r="D224" s="345"/>
      <c r="E224" s="258">
        <v>40</v>
      </c>
      <c r="F224" s="259"/>
      <c r="G224" s="260"/>
      <c r="H224" s="261"/>
      <c r="I224" s="255"/>
      <c r="J224" s="262"/>
      <c r="K224" s="255"/>
      <c r="M224" s="256" t="s">
        <v>486</v>
      </c>
      <c r="O224" s="245"/>
    </row>
    <row r="225" spans="1:80" x14ac:dyDescent="0.25">
      <c r="A225" s="246">
        <v>51</v>
      </c>
      <c r="B225" s="247" t="s">
        <v>287</v>
      </c>
      <c r="C225" s="248" t="s">
        <v>487</v>
      </c>
      <c r="D225" s="249" t="s">
        <v>183</v>
      </c>
      <c r="E225" s="250">
        <v>2</v>
      </c>
      <c r="F225" s="250"/>
      <c r="G225" s="251">
        <f>E225*F225</f>
        <v>0</v>
      </c>
      <c r="H225" s="252">
        <v>0</v>
      </c>
      <c r="I225" s="253">
        <f>E225*H225</f>
        <v>0</v>
      </c>
      <c r="J225" s="252"/>
      <c r="K225" s="253">
        <f>E225*J225</f>
        <v>0</v>
      </c>
      <c r="O225" s="245">
        <v>2</v>
      </c>
      <c r="AA225" s="218">
        <v>12</v>
      </c>
      <c r="AB225" s="218">
        <v>0</v>
      </c>
      <c r="AC225" s="218">
        <v>126</v>
      </c>
      <c r="AZ225" s="218">
        <v>1</v>
      </c>
      <c r="BA225" s="218">
        <f>IF(AZ225=1,G225,0)</f>
        <v>0</v>
      </c>
      <c r="BB225" s="218">
        <f>IF(AZ225=2,G225,0)</f>
        <v>0</v>
      </c>
      <c r="BC225" s="218">
        <f>IF(AZ225=3,G225,0)</f>
        <v>0</v>
      </c>
      <c r="BD225" s="218">
        <f>IF(AZ225=4,G225,0)</f>
        <v>0</v>
      </c>
      <c r="BE225" s="218">
        <f>IF(AZ225=5,G225,0)</f>
        <v>0</v>
      </c>
      <c r="CA225" s="245">
        <v>12</v>
      </c>
      <c r="CB225" s="245">
        <v>0</v>
      </c>
    </row>
    <row r="226" spans="1:80" x14ac:dyDescent="0.25">
      <c r="A226" s="246">
        <v>52</v>
      </c>
      <c r="B226" s="247" t="s">
        <v>488</v>
      </c>
      <c r="C226" s="248" t="s">
        <v>489</v>
      </c>
      <c r="D226" s="249" t="s">
        <v>183</v>
      </c>
      <c r="E226" s="250">
        <v>33</v>
      </c>
      <c r="F226" s="250"/>
      <c r="G226" s="251">
        <f>E226*F226</f>
        <v>0</v>
      </c>
      <c r="H226" s="252">
        <v>0</v>
      </c>
      <c r="I226" s="253">
        <f>E226*H226</f>
        <v>0</v>
      </c>
      <c r="J226" s="252"/>
      <c r="K226" s="253">
        <f>E226*J226</f>
        <v>0</v>
      </c>
      <c r="O226" s="245">
        <v>2</v>
      </c>
      <c r="AA226" s="218">
        <v>12</v>
      </c>
      <c r="AB226" s="218">
        <v>0</v>
      </c>
      <c r="AC226" s="218">
        <v>103</v>
      </c>
      <c r="AZ226" s="218">
        <v>1</v>
      </c>
      <c r="BA226" s="218">
        <f>IF(AZ226=1,G226,0)</f>
        <v>0</v>
      </c>
      <c r="BB226" s="218">
        <f>IF(AZ226=2,G226,0)</f>
        <v>0</v>
      </c>
      <c r="BC226" s="218">
        <f>IF(AZ226=3,G226,0)</f>
        <v>0</v>
      </c>
      <c r="BD226" s="218">
        <f>IF(AZ226=4,G226,0)</f>
        <v>0</v>
      </c>
      <c r="BE226" s="218">
        <f>IF(AZ226=5,G226,0)</f>
        <v>0</v>
      </c>
      <c r="CA226" s="245">
        <v>12</v>
      </c>
      <c r="CB226" s="245">
        <v>0</v>
      </c>
    </row>
    <row r="227" spans="1:80" x14ac:dyDescent="0.25">
      <c r="A227" s="254"/>
      <c r="B227" s="257"/>
      <c r="C227" s="344" t="s">
        <v>490</v>
      </c>
      <c r="D227" s="345"/>
      <c r="E227" s="258">
        <v>0</v>
      </c>
      <c r="F227" s="259"/>
      <c r="G227" s="260"/>
      <c r="H227" s="261"/>
      <c r="I227" s="255"/>
      <c r="J227" s="262"/>
      <c r="K227" s="255"/>
      <c r="M227" s="256" t="s">
        <v>490</v>
      </c>
      <c r="O227" s="245"/>
    </row>
    <row r="228" spans="1:80" x14ac:dyDescent="0.25">
      <c r="A228" s="254"/>
      <c r="B228" s="257"/>
      <c r="C228" s="344" t="s">
        <v>491</v>
      </c>
      <c r="D228" s="345"/>
      <c r="E228" s="258">
        <v>0</v>
      </c>
      <c r="F228" s="259"/>
      <c r="G228" s="260"/>
      <c r="H228" s="261"/>
      <c r="I228" s="255"/>
      <c r="J228" s="262"/>
      <c r="K228" s="255"/>
      <c r="M228" s="256" t="s">
        <v>491</v>
      </c>
      <c r="O228" s="245"/>
    </row>
    <row r="229" spans="1:80" x14ac:dyDescent="0.25">
      <c r="A229" s="254"/>
      <c r="B229" s="257"/>
      <c r="C229" s="344" t="s">
        <v>492</v>
      </c>
      <c r="D229" s="345"/>
      <c r="E229" s="258">
        <v>0</v>
      </c>
      <c r="F229" s="259"/>
      <c r="G229" s="260"/>
      <c r="H229" s="261"/>
      <c r="I229" s="255"/>
      <c r="J229" s="262"/>
      <c r="K229" s="255"/>
      <c r="M229" s="256" t="s">
        <v>492</v>
      </c>
      <c r="O229" s="245"/>
    </row>
    <row r="230" spans="1:80" x14ac:dyDescent="0.25">
      <c r="A230" s="254"/>
      <c r="B230" s="257"/>
      <c r="C230" s="344" t="s">
        <v>493</v>
      </c>
      <c r="D230" s="345"/>
      <c r="E230" s="258">
        <v>33</v>
      </c>
      <c r="F230" s="259"/>
      <c r="G230" s="260"/>
      <c r="H230" s="261"/>
      <c r="I230" s="255"/>
      <c r="J230" s="262"/>
      <c r="K230" s="255"/>
      <c r="M230" s="256" t="s">
        <v>493</v>
      </c>
      <c r="O230" s="245"/>
    </row>
    <row r="231" spans="1:80" x14ac:dyDescent="0.25">
      <c r="A231" s="246">
        <v>53</v>
      </c>
      <c r="B231" s="247" t="s">
        <v>288</v>
      </c>
      <c r="C231" s="248" t="s">
        <v>289</v>
      </c>
      <c r="D231" s="249" t="s">
        <v>180</v>
      </c>
      <c r="E231" s="250">
        <v>64.8</v>
      </c>
      <c r="F231" s="250"/>
      <c r="G231" s="251">
        <f>E231*F231</f>
        <v>0</v>
      </c>
      <c r="H231" s="252">
        <v>2.9999999999999997E-4</v>
      </c>
      <c r="I231" s="253">
        <f>E231*H231</f>
        <v>1.9439999999999999E-2</v>
      </c>
      <c r="J231" s="252"/>
      <c r="K231" s="253">
        <f>E231*J231</f>
        <v>0</v>
      </c>
      <c r="O231" s="245">
        <v>2</v>
      </c>
      <c r="AA231" s="218">
        <v>3</v>
      </c>
      <c r="AB231" s="218">
        <v>1</v>
      </c>
      <c r="AC231" s="218">
        <v>69366055</v>
      </c>
      <c r="AZ231" s="218">
        <v>1</v>
      </c>
      <c r="BA231" s="218">
        <f>IF(AZ231=1,G231,0)</f>
        <v>0</v>
      </c>
      <c r="BB231" s="218">
        <f>IF(AZ231=2,G231,0)</f>
        <v>0</v>
      </c>
      <c r="BC231" s="218">
        <f>IF(AZ231=3,G231,0)</f>
        <v>0</v>
      </c>
      <c r="BD231" s="218">
        <f>IF(AZ231=4,G231,0)</f>
        <v>0</v>
      </c>
      <c r="BE231" s="218">
        <f>IF(AZ231=5,G231,0)</f>
        <v>0</v>
      </c>
      <c r="CA231" s="245">
        <v>3</v>
      </c>
      <c r="CB231" s="245">
        <v>1</v>
      </c>
    </row>
    <row r="232" spans="1:80" x14ac:dyDescent="0.25">
      <c r="A232" s="254"/>
      <c r="B232" s="257"/>
      <c r="C232" s="344" t="s">
        <v>181</v>
      </c>
      <c r="D232" s="345"/>
      <c r="E232" s="258">
        <v>0</v>
      </c>
      <c r="F232" s="259"/>
      <c r="G232" s="260"/>
      <c r="H232" s="261"/>
      <c r="I232" s="255"/>
      <c r="J232" s="262"/>
      <c r="K232" s="255"/>
      <c r="M232" s="256" t="s">
        <v>181</v>
      </c>
      <c r="O232" s="245"/>
    </row>
    <row r="233" spans="1:80" x14ac:dyDescent="0.25">
      <c r="A233" s="254"/>
      <c r="B233" s="257"/>
      <c r="C233" s="344" t="s">
        <v>466</v>
      </c>
      <c r="D233" s="345"/>
      <c r="E233" s="258">
        <v>0</v>
      </c>
      <c r="F233" s="259"/>
      <c r="G233" s="260"/>
      <c r="H233" s="261"/>
      <c r="I233" s="255"/>
      <c r="J233" s="262"/>
      <c r="K233" s="255"/>
      <c r="M233" s="256" t="s">
        <v>466</v>
      </c>
      <c r="O233" s="245"/>
    </row>
    <row r="234" spans="1:80" x14ac:dyDescent="0.25">
      <c r="A234" s="254"/>
      <c r="B234" s="257"/>
      <c r="C234" s="344" t="s">
        <v>494</v>
      </c>
      <c r="D234" s="345"/>
      <c r="E234" s="258">
        <v>64.8</v>
      </c>
      <c r="F234" s="259"/>
      <c r="G234" s="260"/>
      <c r="H234" s="261"/>
      <c r="I234" s="255"/>
      <c r="J234" s="262"/>
      <c r="K234" s="255"/>
      <c r="M234" s="256" t="s">
        <v>494</v>
      </c>
      <c r="O234" s="245"/>
    </row>
    <row r="235" spans="1:80" x14ac:dyDescent="0.25">
      <c r="A235" s="263"/>
      <c r="B235" s="264" t="s">
        <v>98</v>
      </c>
      <c r="C235" s="265" t="s">
        <v>270</v>
      </c>
      <c r="D235" s="266"/>
      <c r="E235" s="267"/>
      <c r="F235" s="268"/>
      <c r="G235" s="269">
        <f>SUM(G189:G234)</f>
        <v>0</v>
      </c>
      <c r="H235" s="270"/>
      <c r="I235" s="271">
        <f>SUM(I189:I234)</f>
        <v>158.78975278199997</v>
      </c>
      <c r="J235" s="270"/>
      <c r="K235" s="271">
        <f>SUM(K189:K234)</f>
        <v>0</v>
      </c>
      <c r="O235" s="245">
        <v>4</v>
      </c>
      <c r="BA235" s="272">
        <f>SUM(BA189:BA234)</f>
        <v>0</v>
      </c>
      <c r="BB235" s="272">
        <f>SUM(BB189:BB234)</f>
        <v>0</v>
      </c>
      <c r="BC235" s="272">
        <f>SUM(BC189:BC234)</f>
        <v>0</v>
      </c>
      <c r="BD235" s="272">
        <f>SUM(BD189:BD234)</f>
        <v>0</v>
      </c>
      <c r="BE235" s="272">
        <f>SUM(BE189:BE234)</f>
        <v>0</v>
      </c>
    </row>
    <row r="236" spans="1:80" x14ac:dyDescent="0.25">
      <c r="A236" s="235" t="s">
        <v>95</v>
      </c>
      <c r="B236" s="236" t="s">
        <v>495</v>
      </c>
      <c r="C236" s="237" t="s">
        <v>496</v>
      </c>
      <c r="D236" s="238"/>
      <c r="E236" s="239"/>
      <c r="F236" s="239"/>
      <c r="G236" s="240"/>
      <c r="H236" s="241"/>
      <c r="I236" s="242"/>
      <c r="J236" s="243"/>
      <c r="K236" s="244"/>
      <c r="O236" s="245">
        <v>1</v>
      </c>
    </row>
    <row r="237" spans="1:80" ht="20.399999999999999" x14ac:dyDescent="0.25">
      <c r="A237" s="246">
        <v>54</v>
      </c>
      <c r="B237" s="247" t="s">
        <v>498</v>
      </c>
      <c r="C237" s="248" t="s">
        <v>676</v>
      </c>
      <c r="D237" s="249" t="s">
        <v>180</v>
      </c>
      <c r="E237" s="250">
        <v>54.9</v>
      </c>
      <c r="F237" s="250"/>
      <c r="G237" s="251">
        <f>E237*F237</f>
        <v>0</v>
      </c>
      <c r="H237" s="252">
        <v>2.0000000000000002E-5</v>
      </c>
      <c r="I237" s="253">
        <f>E237*H237</f>
        <v>1.098E-3</v>
      </c>
      <c r="J237" s="252">
        <v>0</v>
      </c>
      <c r="K237" s="253">
        <f>E237*J237</f>
        <v>0</v>
      </c>
      <c r="O237" s="245">
        <v>2</v>
      </c>
      <c r="AA237" s="218">
        <v>1</v>
      </c>
      <c r="AB237" s="218">
        <v>1</v>
      </c>
      <c r="AC237" s="218">
        <v>1</v>
      </c>
      <c r="AZ237" s="218">
        <v>1</v>
      </c>
      <c r="BA237" s="218">
        <f>IF(AZ237=1,G237,0)</f>
        <v>0</v>
      </c>
      <c r="BB237" s="218">
        <f>IF(AZ237=2,G237,0)</f>
        <v>0</v>
      </c>
      <c r="BC237" s="218">
        <f>IF(AZ237=3,G237,0)</f>
        <v>0</v>
      </c>
      <c r="BD237" s="218">
        <f>IF(AZ237=4,G237,0)</f>
        <v>0</v>
      </c>
      <c r="BE237" s="218">
        <f>IF(AZ237=5,G237,0)</f>
        <v>0</v>
      </c>
      <c r="CA237" s="245">
        <v>1</v>
      </c>
      <c r="CB237" s="245">
        <v>1</v>
      </c>
    </row>
    <row r="238" spans="1:80" x14ac:dyDescent="0.25">
      <c r="A238" s="254"/>
      <c r="B238" s="257"/>
      <c r="C238" s="344" t="s">
        <v>499</v>
      </c>
      <c r="D238" s="345"/>
      <c r="E238" s="258">
        <v>54.9</v>
      </c>
      <c r="F238" s="259"/>
      <c r="G238" s="260"/>
      <c r="H238" s="261"/>
      <c r="I238" s="255"/>
      <c r="J238" s="262"/>
      <c r="K238" s="255"/>
      <c r="M238" s="256" t="s">
        <v>499</v>
      </c>
      <c r="O238" s="245"/>
    </row>
    <row r="239" spans="1:80" ht="20.399999999999999" x14ac:dyDescent="0.25">
      <c r="A239" s="246">
        <v>55</v>
      </c>
      <c r="B239" s="247" t="s">
        <v>500</v>
      </c>
      <c r="C239" s="248" t="s">
        <v>501</v>
      </c>
      <c r="D239" s="249" t="s">
        <v>180</v>
      </c>
      <c r="E239" s="250">
        <v>54.9</v>
      </c>
      <c r="F239" s="250"/>
      <c r="G239" s="251">
        <f>E239*F239</f>
        <v>0</v>
      </c>
      <c r="H239" s="252">
        <v>0</v>
      </c>
      <c r="I239" s="253">
        <f>E239*H239</f>
        <v>0</v>
      </c>
      <c r="J239" s="252">
        <v>0</v>
      </c>
      <c r="K239" s="253">
        <f>E239*J239</f>
        <v>0</v>
      </c>
      <c r="O239" s="245">
        <v>2</v>
      </c>
      <c r="AA239" s="218">
        <v>1</v>
      </c>
      <c r="AB239" s="218">
        <v>1</v>
      </c>
      <c r="AC239" s="218">
        <v>1</v>
      </c>
      <c r="AZ239" s="218">
        <v>1</v>
      </c>
      <c r="BA239" s="218">
        <f>IF(AZ239=1,G239,0)</f>
        <v>0</v>
      </c>
      <c r="BB239" s="218">
        <f>IF(AZ239=2,G239,0)</f>
        <v>0</v>
      </c>
      <c r="BC239" s="218">
        <f>IF(AZ239=3,G239,0)</f>
        <v>0</v>
      </c>
      <c r="BD239" s="218">
        <f>IF(AZ239=4,G239,0)</f>
        <v>0</v>
      </c>
      <c r="BE239" s="218">
        <f>IF(AZ239=5,G239,0)</f>
        <v>0</v>
      </c>
      <c r="CA239" s="245">
        <v>1</v>
      </c>
      <c r="CB239" s="245">
        <v>1</v>
      </c>
    </row>
    <row r="240" spans="1:80" x14ac:dyDescent="0.25">
      <c r="A240" s="254"/>
      <c r="B240" s="257"/>
      <c r="C240" s="344" t="s">
        <v>499</v>
      </c>
      <c r="D240" s="345"/>
      <c r="E240" s="258">
        <v>54.9</v>
      </c>
      <c r="F240" s="259"/>
      <c r="G240" s="260"/>
      <c r="H240" s="261"/>
      <c r="I240" s="255"/>
      <c r="J240" s="262"/>
      <c r="K240" s="255"/>
      <c r="M240" s="256" t="s">
        <v>499</v>
      </c>
      <c r="O240" s="245"/>
    </row>
    <row r="241" spans="1:80" ht="20.399999999999999" x14ac:dyDescent="0.25">
      <c r="A241" s="246">
        <v>56</v>
      </c>
      <c r="B241" s="247" t="s">
        <v>502</v>
      </c>
      <c r="C241" s="248" t="s">
        <v>503</v>
      </c>
      <c r="D241" s="249" t="s">
        <v>180</v>
      </c>
      <c r="E241" s="250">
        <v>3.5</v>
      </c>
      <c r="F241" s="250"/>
      <c r="G241" s="251">
        <f>E241*F241</f>
        <v>0</v>
      </c>
      <c r="H241" s="252">
        <v>0</v>
      </c>
      <c r="I241" s="253">
        <f>E241*H241</f>
        <v>0</v>
      </c>
      <c r="J241" s="252">
        <v>0</v>
      </c>
      <c r="K241" s="253">
        <f>E241*J241</f>
        <v>0</v>
      </c>
      <c r="O241" s="245">
        <v>2</v>
      </c>
      <c r="AA241" s="218">
        <v>1</v>
      </c>
      <c r="AB241" s="218">
        <v>1</v>
      </c>
      <c r="AC241" s="218">
        <v>1</v>
      </c>
      <c r="AZ241" s="218">
        <v>1</v>
      </c>
      <c r="BA241" s="218">
        <f>IF(AZ241=1,G241,0)</f>
        <v>0</v>
      </c>
      <c r="BB241" s="218">
        <f>IF(AZ241=2,G241,0)</f>
        <v>0</v>
      </c>
      <c r="BC241" s="218">
        <f>IF(AZ241=3,G241,0)</f>
        <v>0</v>
      </c>
      <c r="BD241" s="218">
        <f>IF(AZ241=4,G241,0)</f>
        <v>0</v>
      </c>
      <c r="BE241" s="218">
        <f>IF(AZ241=5,G241,0)</f>
        <v>0</v>
      </c>
      <c r="CA241" s="245">
        <v>1</v>
      </c>
      <c r="CB241" s="245">
        <v>1</v>
      </c>
    </row>
    <row r="242" spans="1:80" x14ac:dyDescent="0.25">
      <c r="A242" s="254"/>
      <c r="B242" s="257"/>
      <c r="C242" s="344" t="s">
        <v>504</v>
      </c>
      <c r="D242" s="345"/>
      <c r="E242" s="258">
        <v>3.5</v>
      </c>
      <c r="F242" s="259"/>
      <c r="G242" s="260"/>
      <c r="H242" s="261"/>
      <c r="I242" s="255"/>
      <c r="J242" s="262"/>
      <c r="K242" s="255"/>
      <c r="M242" s="256" t="s">
        <v>504</v>
      </c>
      <c r="O242" s="245"/>
    </row>
    <row r="243" spans="1:80" ht="20.399999999999999" x14ac:dyDescent="0.25">
      <c r="A243" s="246">
        <v>57</v>
      </c>
      <c r="B243" s="247" t="s">
        <v>505</v>
      </c>
      <c r="C243" s="248" t="s">
        <v>506</v>
      </c>
      <c r="D243" s="249" t="s">
        <v>273</v>
      </c>
      <c r="E243" s="250">
        <v>52.5</v>
      </c>
      <c r="F243" s="250"/>
      <c r="G243" s="251">
        <f>E243*F243</f>
        <v>0</v>
      </c>
      <c r="H243" s="252">
        <v>5.849E-2</v>
      </c>
      <c r="I243" s="253">
        <f>E243*H243</f>
        <v>3.0707249999999999</v>
      </c>
      <c r="J243" s="252">
        <v>0</v>
      </c>
      <c r="K243" s="253">
        <f>E243*J243</f>
        <v>0</v>
      </c>
      <c r="O243" s="245">
        <v>2</v>
      </c>
      <c r="AA243" s="218">
        <v>1</v>
      </c>
      <c r="AB243" s="218">
        <v>1</v>
      </c>
      <c r="AC243" s="218">
        <v>1</v>
      </c>
      <c r="AZ243" s="218">
        <v>1</v>
      </c>
      <c r="BA243" s="218">
        <f>IF(AZ243=1,G243,0)</f>
        <v>0</v>
      </c>
      <c r="BB243" s="218">
        <f>IF(AZ243=2,G243,0)</f>
        <v>0</v>
      </c>
      <c r="BC243" s="218">
        <f>IF(AZ243=3,G243,0)</f>
        <v>0</v>
      </c>
      <c r="BD243" s="218">
        <f>IF(AZ243=4,G243,0)</f>
        <v>0</v>
      </c>
      <c r="BE243" s="218">
        <f>IF(AZ243=5,G243,0)</f>
        <v>0</v>
      </c>
      <c r="CA243" s="245">
        <v>1</v>
      </c>
      <c r="CB243" s="245">
        <v>1</v>
      </c>
    </row>
    <row r="244" spans="1:80" x14ac:dyDescent="0.25">
      <c r="A244" s="254"/>
      <c r="B244" s="257"/>
      <c r="C244" s="344" t="s">
        <v>677</v>
      </c>
      <c r="D244" s="345"/>
      <c r="E244" s="258">
        <v>52.5</v>
      </c>
      <c r="F244" s="259"/>
      <c r="G244" s="260"/>
      <c r="H244" s="261"/>
      <c r="I244" s="255"/>
      <c r="J244" s="262"/>
      <c r="K244" s="255"/>
      <c r="M244" s="256" t="s">
        <v>507</v>
      </c>
      <c r="O244" s="245"/>
    </row>
    <row r="245" spans="1:80" ht="20.399999999999999" x14ac:dyDescent="0.25">
      <c r="A245" s="246">
        <v>58</v>
      </c>
      <c r="B245" s="247" t="s">
        <v>508</v>
      </c>
      <c r="C245" s="248" t="s">
        <v>509</v>
      </c>
      <c r="D245" s="249" t="s">
        <v>273</v>
      </c>
      <c r="E245" s="250">
        <v>99</v>
      </c>
      <c r="F245" s="250"/>
      <c r="G245" s="251">
        <f>E245*F245</f>
        <v>0</v>
      </c>
      <c r="H245" s="252">
        <v>5.849E-2</v>
      </c>
      <c r="I245" s="253">
        <f>E245*H245</f>
        <v>5.7905100000000003</v>
      </c>
      <c r="J245" s="252">
        <v>0</v>
      </c>
      <c r="K245" s="253">
        <f>E245*J245</f>
        <v>0</v>
      </c>
      <c r="O245" s="245">
        <v>2</v>
      </c>
      <c r="AA245" s="218">
        <v>1</v>
      </c>
      <c r="AB245" s="218">
        <v>1</v>
      </c>
      <c r="AC245" s="218">
        <v>1</v>
      </c>
      <c r="AZ245" s="218">
        <v>1</v>
      </c>
      <c r="BA245" s="218">
        <f>IF(AZ245=1,G245,0)</f>
        <v>0</v>
      </c>
      <c r="BB245" s="218">
        <f>IF(AZ245=2,G245,0)</f>
        <v>0</v>
      </c>
      <c r="BC245" s="218">
        <f>IF(AZ245=3,G245,0)</f>
        <v>0</v>
      </c>
      <c r="BD245" s="218">
        <f>IF(AZ245=4,G245,0)</f>
        <v>0</v>
      </c>
      <c r="BE245" s="218">
        <f>IF(AZ245=5,G245,0)</f>
        <v>0</v>
      </c>
      <c r="CA245" s="245">
        <v>1</v>
      </c>
      <c r="CB245" s="245">
        <v>1</v>
      </c>
    </row>
    <row r="246" spans="1:80" x14ac:dyDescent="0.25">
      <c r="A246" s="254"/>
      <c r="B246" s="257"/>
      <c r="C246" s="344" t="s">
        <v>680</v>
      </c>
      <c r="D246" s="345"/>
      <c r="E246" s="258">
        <v>99</v>
      </c>
      <c r="F246" s="259"/>
      <c r="G246" s="260"/>
      <c r="H246" s="261"/>
      <c r="I246" s="255"/>
      <c r="J246" s="262"/>
      <c r="K246" s="255"/>
      <c r="M246" s="256" t="s">
        <v>510</v>
      </c>
      <c r="O246" s="245"/>
    </row>
    <row r="247" spans="1:80" x14ac:dyDescent="0.25">
      <c r="A247" s="246">
        <v>59</v>
      </c>
      <c r="B247" s="247" t="s">
        <v>511</v>
      </c>
      <c r="C247" s="248" t="s">
        <v>678</v>
      </c>
      <c r="D247" s="249" t="s">
        <v>273</v>
      </c>
      <c r="E247" s="250">
        <v>122.5</v>
      </c>
      <c r="F247" s="250"/>
      <c r="G247" s="251">
        <f>E247*F247</f>
        <v>0</v>
      </c>
      <c r="H247" s="252">
        <v>5.849E-2</v>
      </c>
      <c r="I247" s="253">
        <f>E247*H247</f>
        <v>7.165025</v>
      </c>
      <c r="J247" s="252">
        <v>0</v>
      </c>
      <c r="K247" s="253">
        <f>E247*J247</f>
        <v>0</v>
      </c>
      <c r="O247" s="245">
        <v>2</v>
      </c>
      <c r="AA247" s="218">
        <v>1</v>
      </c>
      <c r="AB247" s="218">
        <v>1</v>
      </c>
      <c r="AC247" s="218">
        <v>1</v>
      </c>
      <c r="AZ247" s="218">
        <v>1</v>
      </c>
      <c r="BA247" s="218">
        <f>IF(AZ247=1,G247,0)</f>
        <v>0</v>
      </c>
      <c r="BB247" s="218">
        <f>IF(AZ247=2,G247,0)</f>
        <v>0</v>
      </c>
      <c r="BC247" s="218">
        <f>IF(AZ247=3,G247,0)</f>
        <v>0</v>
      </c>
      <c r="BD247" s="218">
        <f>IF(AZ247=4,G247,0)</f>
        <v>0</v>
      </c>
      <c r="BE247" s="218">
        <f>IF(AZ247=5,G247,0)</f>
        <v>0</v>
      </c>
      <c r="CA247" s="245">
        <v>1</v>
      </c>
      <c r="CB247" s="245">
        <v>1</v>
      </c>
    </row>
    <row r="248" spans="1:80" x14ac:dyDescent="0.25">
      <c r="A248" s="254"/>
      <c r="B248" s="257"/>
      <c r="C248" s="344" t="s">
        <v>512</v>
      </c>
      <c r="D248" s="345"/>
      <c r="E248" s="258">
        <v>0</v>
      </c>
      <c r="F248" s="259"/>
      <c r="G248" s="260"/>
      <c r="H248" s="261"/>
      <c r="I248" s="255"/>
      <c r="J248" s="262"/>
      <c r="K248" s="255"/>
      <c r="M248" s="256" t="s">
        <v>512</v>
      </c>
      <c r="O248" s="245"/>
    </row>
    <row r="249" spans="1:80" x14ac:dyDescent="0.25">
      <c r="A249" s="254"/>
      <c r="B249" s="257"/>
      <c r="C249" s="344" t="s">
        <v>513</v>
      </c>
      <c r="D249" s="345"/>
      <c r="E249" s="258">
        <v>0</v>
      </c>
      <c r="F249" s="259"/>
      <c r="G249" s="260"/>
      <c r="H249" s="261"/>
      <c r="I249" s="255"/>
      <c r="J249" s="262"/>
      <c r="K249" s="255"/>
      <c r="M249" s="256" t="s">
        <v>513</v>
      </c>
      <c r="O249" s="245"/>
    </row>
    <row r="250" spans="1:80" ht="21" x14ac:dyDescent="0.25">
      <c r="A250" s="254"/>
      <c r="B250" s="257"/>
      <c r="C250" s="344" t="s">
        <v>514</v>
      </c>
      <c r="D250" s="345"/>
      <c r="E250" s="258">
        <v>0</v>
      </c>
      <c r="F250" s="259"/>
      <c r="G250" s="260"/>
      <c r="H250" s="261"/>
      <c r="I250" s="255"/>
      <c r="J250" s="262"/>
      <c r="K250" s="255"/>
      <c r="M250" s="256" t="s">
        <v>514</v>
      </c>
      <c r="O250" s="245"/>
    </row>
    <row r="251" spans="1:80" x14ac:dyDescent="0.25">
      <c r="A251" s="254"/>
      <c r="B251" s="257"/>
      <c r="C251" s="344" t="s">
        <v>515</v>
      </c>
      <c r="D251" s="345"/>
      <c r="E251" s="258">
        <v>0</v>
      </c>
      <c r="F251" s="259"/>
      <c r="G251" s="260"/>
      <c r="H251" s="261"/>
      <c r="I251" s="255"/>
      <c r="J251" s="262"/>
      <c r="K251" s="255"/>
      <c r="M251" s="256" t="s">
        <v>515</v>
      </c>
      <c r="O251" s="245"/>
    </row>
    <row r="252" spans="1:80" x14ac:dyDescent="0.25">
      <c r="A252" s="254"/>
      <c r="B252" s="257"/>
      <c r="C252" s="344" t="s">
        <v>516</v>
      </c>
      <c r="D252" s="345"/>
      <c r="E252" s="258">
        <v>0</v>
      </c>
      <c r="F252" s="259"/>
      <c r="G252" s="260"/>
      <c r="H252" s="261"/>
      <c r="I252" s="255"/>
      <c r="J252" s="262"/>
      <c r="K252" s="255"/>
      <c r="M252" s="256" t="s">
        <v>516</v>
      </c>
      <c r="O252" s="245"/>
    </row>
    <row r="253" spans="1:80" x14ac:dyDescent="0.25">
      <c r="A253" s="254"/>
      <c r="B253" s="257"/>
      <c r="C253" s="344" t="s">
        <v>679</v>
      </c>
      <c r="D253" s="345"/>
      <c r="E253" s="258">
        <v>122.5</v>
      </c>
      <c r="F253" s="259"/>
      <c r="G253" s="260"/>
      <c r="H253" s="261"/>
      <c r="I253" s="255"/>
      <c r="J253" s="262"/>
      <c r="K253" s="255"/>
      <c r="M253" s="256" t="s">
        <v>517</v>
      </c>
      <c r="O253" s="245"/>
    </row>
    <row r="254" spans="1:80" x14ac:dyDescent="0.25">
      <c r="A254" s="246">
        <v>60</v>
      </c>
      <c r="B254" s="247" t="s">
        <v>518</v>
      </c>
      <c r="C254" s="248" t="s">
        <v>519</v>
      </c>
      <c r="D254" s="249" t="s">
        <v>273</v>
      </c>
      <c r="E254" s="250">
        <v>96</v>
      </c>
      <c r="F254" s="250"/>
      <c r="G254" s="251">
        <f>E254*F254</f>
        <v>0</v>
      </c>
      <c r="H254" s="252">
        <v>2.5999999999999998E-4</v>
      </c>
      <c r="I254" s="253">
        <f>E254*H254</f>
        <v>2.4959999999999996E-2</v>
      </c>
      <c r="J254" s="252">
        <v>0</v>
      </c>
      <c r="K254" s="253">
        <f>E254*J254</f>
        <v>0</v>
      </c>
      <c r="O254" s="245">
        <v>2</v>
      </c>
      <c r="AA254" s="218">
        <v>1</v>
      </c>
      <c r="AB254" s="218">
        <v>1</v>
      </c>
      <c r="AC254" s="218">
        <v>1</v>
      </c>
      <c r="AZ254" s="218">
        <v>1</v>
      </c>
      <c r="BA254" s="218">
        <f>IF(AZ254=1,G254,0)</f>
        <v>0</v>
      </c>
      <c r="BB254" s="218">
        <f>IF(AZ254=2,G254,0)</f>
        <v>0</v>
      </c>
      <c r="BC254" s="218">
        <f>IF(AZ254=3,G254,0)</f>
        <v>0</v>
      </c>
      <c r="BD254" s="218">
        <f>IF(AZ254=4,G254,0)</f>
        <v>0</v>
      </c>
      <c r="BE254" s="218">
        <f>IF(AZ254=5,G254,0)</f>
        <v>0</v>
      </c>
      <c r="CA254" s="245">
        <v>1</v>
      </c>
      <c r="CB254" s="245">
        <v>1</v>
      </c>
    </row>
    <row r="255" spans="1:80" x14ac:dyDescent="0.25">
      <c r="A255" s="254"/>
      <c r="B255" s="257"/>
      <c r="C255" s="344" t="s">
        <v>520</v>
      </c>
      <c r="D255" s="345"/>
      <c r="E255" s="258">
        <v>30</v>
      </c>
      <c r="F255" s="259"/>
      <c r="G255" s="260"/>
      <c r="H255" s="261"/>
      <c r="I255" s="255"/>
      <c r="J255" s="262"/>
      <c r="K255" s="255"/>
      <c r="M255" s="256" t="s">
        <v>520</v>
      </c>
      <c r="O255" s="245"/>
    </row>
    <row r="256" spans="1:80" x14ac:dyDescent="0.25">
      <c r="A256" s="254"/>
      <c r="B256" s="257"/>
      <c r="C256" s="344" t="s">
        <v>521</v>
      </c>
      <c r="D256" s="345"/>
      <c r="E256" s="258">
        <v>66</v>
      </c>
      <c r="F256" s="259"/>
      <c r="G256" s="260"/>
      <c r="H256" s="261"/>
      <c r="I256" s="255"/>
      <c r="J256" s="262"/>
      <c r="K256" s="255"/>
      <c r="M256" s="256" t="s">
        <v>521</v>
      </c>
      <c r="O256" s="245"/>
    </row>
    <row r="257" spans="1:80" x14ac:dyDescent="0.25">
      <c r="A257" s="246">
        <v>61</v>
      </c>
      <c r="B257" s="247" t="s">
        <v>522</v>
      </c>
      <c r="C257" s="248" t="s">
        <v>523</v>
      </c>
      <c r="D257" s="249" t="s">
        <v>273</v>
      </c>
      <c r="E257" s="250">
        <v>22.5</v>
      </c>
      <c r="F257" s="250"/>
      <c r="G257" s="251">
        <f>E257*F257</f>
        <v>0</v>
      </c>
      <c r="H257" s="252">
        <v>2.48E-3</v>
      </c>
      <c r="I257" s="253">
        <f>E257*H257</f>
        <v>5.5800000000000002E-2</v>
      </c>
      <c r="J257" s="252">
        <v>0</v>
      </c>
      <c r="K257" s="253">
        <f>E257*J257</f>
        <v>0</v>
      </c>
      <c r="O257" s="245">
        <v>2</v>
      </c>
      <c r="AA257" s="218">
        <v>1</v>
      </c>
      <c r="AB257" s="218">
        <v>1</v>
      </c>
      <c r="AC257" s="218">
        <v>1</v>
      </c>
      <c r="AZ257" s="218">
        <v>1</v>
      </c>
      <c r="BA257" s="218">
        <f>IF(AZ257=1,G257,0)</f>
        <v>0</v>
      </c>
      <c r="BB257" s="218">
        <f>IF(AZ257=2,G257,0)</f>
        <v>0</v>
      </c>
      <c r="BC257" s="218">
        <f>IF(AZ257=3,G257,0)</f>
        <v>0</v>
      </c>
      <c r="BD257" s="218">
        <f>IF(AZ257=4,G257,0)</f>
        <v>0</v>
      </c>
      <c r="BE257" s="218">
        <f>IF(AZ257=5,G257,0)</f>
        <v>0</v>
      </c>
      <c r="CA257" s="245">
        <v>1</v>
      </c>
      <c r="CB257" s="245">
        <v>1</v>
      </c>
    </row>
    <row r="258" spans="1:80" x14ac:dyDescent="0.25">
      <c r="A258" s="254"/>
      <c r="B258" s="257"/>
      <c r="C258" s="344" t="s">
        <v>553</v>
      </c>
      <c r="D258" s="345"/>
      <c r="E258" s="258">
        <v>22.5</v>
      </c>
      <c r="F258" s="259"/>
      <c r="G258" s="260"/>
      <c r="H258" s="261"/>
      <c r="I258" s="255"/>
      <c r="J258" s="262"/>
      <c r="K258" s="255"/>
      <c r="M258" s="256" t="s">
        <v>524</v>
      </c>
      <c r="O258" s="245"/>
    </row>
    <row r="259" spans="1:80" x14ac:dyDescent="0.25">
      <c r="A259" s="246">
        <v>62</v>
      </c>
      <c r="B259" s="247" t="s">
        <v>525</v>
      </c>
      <c r="C259" s="248" t="s">
        <v>526</v>
      </c>
      <c r="D259" s="249" t="s">
        <v>273</v>
      </c>
      <c r="E259" s="250">
        <v>33</v>
      </c>
      <c r="F259" s="250"/>
      <c r="G259" s="251">
        <f>E259*F259</f>
        <v>0</v>
      </c>
      <c r="H259" s="252">
        <v>2.48E-3</v>
      </c>
      <c r="I259" s="253">
        <f>E259*H259</f>
        <v>8.1839999999999996E-2</v>
      </c>
      <c r="J259" s="252">
        <v>0</v>
      </c>
      <c r="K259" s="253">
        <f>E259*J259</f>
        <v>0</v>
      </c>
      <c r="O259" s="245">
        <v>2</v>
      </c>
      <c r="AA259" s="218">
        <v>1</v>
      </c>
      <c r="AB259" s="218">
        <v>1</v>
      </c>
      <c r="AC259" s="218">
        <v>1</v>
      </c>
      <c r="AZ259" s="218">
        <v>1</v>
      </c>
      <c r="BA259" s="218">
        <f>IF(AZ259=1,G259,0)</f>
        <v>0</v>
      </c>
      <c r="BB259" s="218">
        <f>IF(AZ259=2,G259,0)</f>
        <v>0</v>
      </c>
      <c r="BC259" s="218">
        <f>IF(AZ259=3,G259,0)</f>
        <v>0</v>
      </c>
      <c r="BD259" s="218">
        <f>IF(AZ259=4,G259,0)</f>
        <v>0</v>
      </c>
      <c r="BE259" s="218">
        <f>IF(AZ259=5,G259,0)</f>
        <v>0</v>
      </c>
      <c r="CA259" s="245">
        <v>1</v>
      </c>
      <c r="CB259" s="245">
        <v>1</v>
      </c>
    </row>
    <row r="260" spans="1:80" x14ac:dyDescent="0.25">
      <c r="A260" s="254"/>
      <c r="B260" s="257"/>
      <c r="C260" s="344" t="s">
        <v>527</v>
      </c>
      <c r="D260" s="345"/>
      <c r="E260" s="258">
        <v>33</v>
      </c>
      <c r="F260" s="259"/>
      <c r="G260" s="260"/>
      <c r="H260" s="261"/>
      <c r="I260" s="255"/>
      <c r="J260" s="262"/>
      <c r="K260" s="255"/>
      <c r="M260" s="256" t="s">
        <v>527</v>
      </c>
      <c r="O260" s="245"/>
    </row>
    <row r="261" spans="1:80" x14ac:dyDescent="0.25">
      <c r="A261" s="246">
        <v>63</v>
      </c>
      <c r="B261" s="247" t="s">
        <v>528</v>
      </c>
      <c r="C261" s="248" t="s">
        <v>529</v>
      </c>
      <c r="D261" s="249" t="s">
        <v>530</v>
      </c>
      <c r="E261" s="250">
        <v>60.75</v>
      </c>
      <c r="F261" s="250"/>
      <c r="G261" s="251">
        <f>E261*F261</f>
        <v>0</v>
      </c>
      <c r="H261" s="252">
        <v>6.9999999999999994E-5</v>
      </c>
      <c r="I261" s="253">
        <f>E261*H261</f>
        <v>4.2524999999999993E-3</v>
      </c>
      <c r="J261" s="252">
        <v>0</v>
      </c>
      <c r="K261" s="253">
        <f>E261*J261</f>
        <v>0</v>
      </c>
      <c r="O261" s="245">
        <v>2</v>
      </c>
      <c r="AA261" s="218">
        <v>1</v>
      </c>
      <c r="AB261" s="218">
        <v>1</v>
      </c>
      <c r="AC261" s="218">
        <v>1</v>
      </c>
      <c r="AZ261" s="218">
        <v>1</v>
      </c>
      <c r="BA261" s="218">
        <f>IF(AZ261=1,G261,0)</f>
        <v>0</v>
      </c>
      <c r="BB261" s="218">
        <f>IF(AZ261=2,G261,0)</f>
        <v>0</v>
      </c>
      <c r="BC261" s="218">
        <f>IF(AZ261=3,G261,0)</f>
        <v>0</v>
      </c>
      <c r="BD261" s="218">
        <f>IF(AZ261=4,G261,0)</f>
        <v>0</v>
      </c>
      <c r="BE261" s="218">
        <f>IF(AZ261=5,G261,0)</f>
        <v>0</v>
      </c>
      <c r="CA261" s="245">
        <v>1</v>
      </c>
      <c r="CB261" s="245">
        <v>1</v>
      </c>
    </row>
    <row r="262" spans="1:80" x14ac:dyDescent="0.25">
      <c r="A262" s="254"/>
      <c r="B262" s="257"/>
      <c r="C262" s="344" t="s">
        <v>681</v>
      </c>
      <c r="D262" s="345"/>
      <c r="E262" s="258">
        <v>8.75</v>
      </c>
      <c r="F262" s="259"/>
      <c r="G262" s="260"/>
      <c r="H262" s="261"/>
      <c r="I262" s="255"/>
      <c r="J262" s="262"/>
      <c r="K262" s="255"/>
      <c r="M262" s="256" t="s">
        <v>531</v>
      </c>
      <c r="O262" s="245"/>
    </row>
    <row r="263" spans="1:80" x14ac:dyDescent="0.25">
      <c r="A263" s="254"/>
      <c r="B263" s="257"/>
      <c r="C263" s="344" t="s">
        <v>532</v>
      </c>
      <c r="D263" s="345"/>
      <c r="E263" s="258">
        <v>52</v>
      </c>
      <c r="F263" s="259"/>
      <c r="G263" s="260"/>
      <c r="H263" s="261"/>
      <c r="I263" s="255"/>
      <c r="J263" s="262"/>
      <c r="K263" s="255"/>
      <c r="M263" s="256" t="s">
        <v>532</v>
      </c>
      <c r="O263" s="245"/>
    </row>
    <row r="264" spans="1:80" ht="20.399999999999999" x14ac:dyDescent="0.25">
      <c r="A264" s="246">
        <v>64</v>
      </c>
      <c r="B264" s="247" t="s">
        <v>533</v>
      </c>
      <c r="C264" s="248" t="s">
        <v>534</v>
      </c>
      <c r="D264" s="249" t="s">
        <v>246</v>
      </c>
      <c r="E264" s="250">
        <v>4.67</v>
      </c>
      <c r="F264" s="250"/>
      <c r="G264" s="251">
        <f>E264*F264</f>
        <v>0</v>
      </c>
      <c r="H264" s="252">
        <v>1.0711999999999999</v>
      </c>
      <c r="I264" s="253">
        <f>E264*H264</f>
        <v>5.0025039999999992</v>
      </c>
      <c r="J264" s="252">
        <v>0</v>
      </c>
      <c r="K264" s="253">
        <f>E264*J264</f>
        <v>0</v>
      </c>
      <c r="O264" s="245">
        <v>2</v>
      </c>
      <c r="AA264" s="218">
        <v>1</v>
      </c>
      <c r="AB264" s="218">
        <v>1</v>
      </c>
      <c r="AC264" s="218">
        <v>1</v>
      </c>
      <c r="AZ264" s="218">
        <v>1</v>
      </c>
      <c r="BA264" s="218">
        <f>IF(AZ264=1,G264,0)</f>
        <v>0</v>
      </c>
      <c r="BB264" s="218">
        <f>IF(AZ264=2,G264,0)</f>
        <v>0</v>
      </c>
      <c r="BC264" s="218">
        <f>IF(AZ264=3,G264,0)</f>
        <v>0</v>
      </c>
      <c r="BD264" s="218">
        <f>IF(AZ264=4,G264,0)</f>
        <v>0</v>
      </c>
      <c r="BE264" s="218">
        <f>IF(AZ264=5,G264,0)</f>
        <v>0</v>
      </c>
      <c r="CA264" s="245">
        <v>1</v>
      </c>
      <c r="CB264" s="245">
        <v>1</v>
      </c>
    </row>
    <row r="265" spans="1:80" x14ac:dyDescent="0.25">
      <c r="A265" s="254"/>
      <c r="B265" s="257"/>
      <c r="C265" s="344" t="s">
        <v>682</v>
      </c>
      <c r="D265" s="345"/>
      <c r="E265" s="258">
        <v>1.62</v>
      </c>
      <c r="F265" s="259"/>
      <c r="G265" s="260"/>
      <c r="H265" s="261"/>
      <c r="I265" s="255"/>
      <c r="J265" s="262"/>
      <c r="K265" s="255"/>
      <c r="M265" s="256" t="s">
        <v>535</v>
      </c>
      <c r="O265" s="245"/>
    </row>
    <row r="266" spans="1:80" x14ac:dyDescent="0.25">
      <c r="A266" s="254"/>
      <c r="B266" s="257"/>
      <c r="C266" s="344" t="s">
        <v>683</v>
      </c>
      <c r="D266" s="345"/>
      <c r="E266" s="258">
        <v>30.5</v>
      </c>
      <c r="F266" s="259"/>
      <c r="G266" s="260"/>
      <c r="H266" s="261"/>
      <c r="I266" s="255"/>
      <c r="J266" s="262"/>
      <c r="K266" s="255"/>
      <c r="M266" s="256" t="s">
        <v>536</v>
      </c>
      <c r="O266" s="245"/>
    </row>
    <row r="267" spans="1:80" ht="20.399999999999999" x14ac:dyDescent="0.25">
      <c r="A267" s="246">
        <v>65</v>
      </c>
      <c r="B267" s="247" t="s">
        <v>537</v>
      </c>
      <c r="C267" s="248" t="s">
        <v>538</v>
      </c>
      <c r="D267" s="249" t="s">
        <v>246</v>
      </c>
      <c r="E267" s="250">
        <v>15.84</v>
      </c>
      <c r="F267" s="250"/>
      <c r="G267" s="251">
        <f>E267*F267</f>
        <v>0</v>
      </c>
      <c r="H267" s="252">
        <v>1.0711999999999999</v>
      </c>
      <c r="I267" s="253">
        <f>E267*H267</f>
        <v>16.967807999999998</v>
      </c>
      <c r="J267" s="252">
        <v>0</v>
      </c>
      <c r="K267" s="253">
        <f>E267*J267</f>
        <v>0</v>
      </c>
      <c r="O267" s="245">
        <v>2</v>
      </c>
      <c r="AA267" s="218">
        <v>1</v>
      </c>
      <c r="AB267" s="218">
        <v>1</v>
      </c>
      <c r="AC267" s="218">
        <v>1</v>
      </c>
      <c r="AZ267" s="218">
        <v>1</v>
      </c>
      <c r="BA267" s="218">
        <f>IF(AZ267=1,G267,0)</f>
        <v>0</v>
      </c>
      <c r="BB267" s="218">
        <f>IF(AZ267=2,G267,0)</f>
        <v>0</v>
      </c>
      <c r="BC267" s="218">
        <f>IF(AZ267=3,G267,0)</f>
        <v>0</v>
      </c>
      <c r="BD267" s="218">
        <f>IF(AZ267=4,G267,0)</f>
        <v>0</v>
      </c>
      <c r="BE267" s="218">
        <f>IF(AZ267=5,G267,0)</f>
        <v>0</v>
      </c>
      <c r="CA267" s="245">
        <v>1</v>
      </c>
      <c r="CB267" s="245">
        <v>1</v>
      </c>
    </row>
    <row r="268" spans="1:80" x14ac:dyDescent="0.25">
      <c r="A268" s="254"/>
      <c r="B268" s="257"/>
      <c r="C268" s="344" t="s">
        <v>539</v>
      </c>
      <c r="D268" s="345"/>
      <c r="E268" s="258">
        <v>3.6</v>
      </c>
      <c r="F268" s="259"/>
      <c r="G268" s="260"/>
      <c r="H268" s="261"/>
      <c r="I268" s="255"/>
      <c r="J268" s="262"/>
      <c r="K268" s="255"/>
      <c r="M268" s="256" t="s">
        <v>539</v>
      </c>
      <c r="O268" s="245"/>
    </row>
    <row r="269" spans="1:80" x14ac:dyDescent="0.25">
      <c r="A269" s="254"/>
      <c r="B269" s="257"/>
      <c r="C269" s="344" t="s">
        <v>540</v>
      </c>
      <c r="D269" s="345"/>
      <c r="E269" s="258">
        <v>12.24</v>
      </c>
      <c r="F269" s="259"/>
      <c r="G269" s="260"/>
      <c r="H269" s="261"/>
      <c r="I269" s="255"/>
      <c r="J269" s="262"/>
      <c r="K269" s="255"/>
      <c r="M269" s="256" t="s">
        <v>540</v>
      </c>
      <c r="O269" s="245"/>
    </row>
    <row r="270" spans="1:80" x14ac:dyDescent="0.25">
      <c r="A270" s="246">
        <v>66</v>
      </c>
      <c r="B270" s="247" t="s">
        <v>541</v>
      </c>
      <c r="C270" s="248" t="s">
        <v>542</v>
      </c>
      <c r="D270" s="249" t="s">
        <v>273</v>
      </c>
      <c r="E270" s="250">
        <v>159</v>
      </c>
      <c r="F270" s="250"/>
      <c r="G270" s="251">
        <f>E270*F270</f>
        <v>0</v>
      </c>
      <c r="H270" s="252">
        <v>4.7600000000000003E-3</v>
      </c>
      <c r="I270" s="253">
        <f>E270*H270</f>
        <v>0.75684000000000007</v>
      </c>
      <c r="J270" s="252">
        <v>0</v>
      </c>
      <c r="K270" s="253">
        <f>E270*J270</f>
        <v>0</v>
      </c>
      <c r="O270" s="245">
        <v>2</v>
      </c>
      <c r="AA270" s="218">
        <v>1</v>
      </c>
      <c r="AB270" s="218">
        <v>1</v>
      </c>
      <c r="AC270" s="218">
        <v>1</v>
      </c>
      <c r="AZ270" s="218">
        <v>1</v>
      </c>
      <c r="BA270" s="218">
        <f>IF(AZ270=1,G270,0)</f>
        <v>0</v>
      </c>
      <c r="BB270" s="218">
        <f>IF(AZ270=2,G270,0)</f>
        <v>0</v>
      </c>
      <c r="BC270" s="218">
        <f>IF(AZ270=3,G270,0)</f>
        <v>0</v>
      </c>
      <c r="BD270" s="218">
        <f>IF(AZ270=4,G270,0)</f>
        <v>0</v>
      </c>
      <c r="BE270" s="218">
        <f>IF(AZ270=5,G270,0)</f>
        <v>0</v>
      </c>
      <c r="CA270" s="245">
        <v>1</v>
      </c>
      <c r="CB270" s="245">
        <v>1</v>
      </c>
    </row>
    <row r="271" spans="1:80" x14ac:dyDescent="0.25">
      <c r="A271" s="254"/>
      <c r="B271" s="257"/>
      <c r="C271" s="344" t="s">
        <v>543</v>
      </c>
      <c r="D271" s="345"/>
      <c r="E271" s="258">
        <v>60</v>
      </c>
      <c r="F271" s="259"/>
      <c r="G271" s="260"/>
      <c r="H271" s="261"/>
      <c r="I271" s="255"/>
      <c r="J271" s="262"/>
      <c r="K271" s="255"/>
      <c r="M271" s="256" t="s">
        <v>543</v>
      </c>
      <c r="O271" s="245"/>
    </row>
    <row r="272" spans="1:80" x14ac:dyDescent="0.25">
      <c r="A272" s="254"/>
      <c r="B272" s="257"/>
      <c r="C272" s="344" t="s">
        <v>544</v>
      </c>
      <c r="D272" s="345"/>
      <c r="E272" s="258">
        <v>99</v>
      </c>
      <c r="F272" s="259"/>
      <c r="G272" s="260"/>
      <c r="H272" s="261"/>
      <c r="I272" s="255"/>
      <c r="J272" s="262"/>
      <c r="K272" s="255"/>
      <c r="M272" s="256" t="s">
        <v>544</v>
      </c>
      <c r="O272" s="245"/>
    </row>
    <row r="273" spans="1:80" x14ac:dyDescent="0.25">
      <c r="A273" s="246">
        <v>67</v>
      </c>
      <c r="B273" s="247" t="s">
        <v>545</v>
      </c>
      <c r="C273" s="248" t="s">
        <v>546</v>
      </c>
      <c r="D273" s="249" t="s">
        <v>273</v>
      </c>
      <c r="E273" s="250">
        <v>96</v>
      </c>
      <c r="F273" s="250"/>
      <c r="G273" s="251">
        <f>E273*F273</f>
        <v>0</v>
      </c>
      <c r="H273" s="252">
        <v>4.7600000000000003E-3</v>
      </c>
      <c r="I273" s="253">
        <f>E273*H273</f>
        <v>0.45696000000000003</v>
      </c>
      <c r="J273" s="252">
        <v>0</v>
      </c>
      <c r="K273" s="253">
        <f>E273*J273</f>
        <v>0</v>
      </c>
      <c r="O273" s="245">
        <v>2</v>
      </c>
      <c r="AA273" s="218">
        <v>1</v>
      </c>
      <c r="AB273" s="218">
        <v>1</v>
      </c>
      <c r="AC273" s="218">
        <v>1</v>
      </c>
      <c r="AZ273" s="218">
        <v>1</v>
      </c>
      <c r="BA273" s="218">
        <f>IF(AZ273=1,G273,0)</f>
        <v>0</v>
      </c>
      <c r="BB273" s="218">
        <f>IF(AZ273=2,G273,0)</f>
        <v>0</v>
      </c>
      <c r="BC273" s="218">
        <f>IF(AZ273=3,G273,0)</f>
        <v>0</v>
      </c>
      <c r="BD273" s="218">
        <f>IF(AZ273=4,G273,0)</f>
        <v>0</v>
      </c>
      <c r="BE273" s="218">
        <f>IF(AZ273=5,G273,0)</f>
        <v>0</v>
      </c>
      <c r="CA273" s="245">
        <v>1</v>
      </c>
      <c r="CB273" s="245">
        <v>1</v>
      </c>
    </row>
    <row r="274" spans="1:80" x14ac:dyDescent="0.25">
      <c r="A274" s="254"/>
      <c r="B274" s="257"/>
      <c r="C274" s="344" t="s">
        <v>520</v>
      </c>
      <c r="D274" s="345"/>
      <c r="E274" s="258">
        <v>30</v>
      </c>
      <c r="F274" s="259"/>
      <c r="G274" s="260"/>
      <c r="H274" s="261"/>
      <c r="I274" s="255"/>
      <c r="J274" s="262"/>
      <c r="K274" s="255"/>
      <c r="M274" s="256" t="s">
        <v>520</v>
      </c>
      <c r="O274" s="245"/>
    </row>
    <row r="275" spans="1:80" x14ac:dyDescent="0.25">
      <c r="A275" s="254"/>
      <c r="B275" s="257"/>
      <c r="C275" s="344" t="s">
        <v>521</v>
      </c>
      <c r="D275" s="345"/>
      <c r="E275" s="258">
        <v>66</v>
      </c>
      <c r="F275" s="259"/>
      <c r="G275" s="260"/>
      <c r="H275" s="261"/>
      <c r="I275" s="255"/>
      <c r="J275" s="262"/>
      <c r="K275" s="255"/>
      <c r="M275" s="256" t="s">
        <v>521</v>
      </c>
      <c r="O275" s="245"/>
    </row>
    <row r="276" spans="1:80" x14ac:dyDescent="0.25">
      <c r="A276" s="246">
        <v>68</v>
      </c>
      <c r="B276" s="247" t="s">
        <v>547</v>
      </c>
      <c r="C276" s="248" t="s">
        <v>548</v>
      </c>
      <c r="D276" s="249" t="s">
        <v>530</v>
      </c>
      <c r="E276" s="250">
        <v>22</v>
      </c>
      <c r="F276" s="250"/>
      <c r="G276" s="251">
        <f>E276*F276</f>
        <v>0</v>
      </c>
      <c r="H276" s="252">
        <v>1E-4</v>
      </c>
      <c r="I276" s="253">
        <f>E276*H276</f>
        <v>2.2000000000000001E-3</v>
      </c>
      <c r="J276" s="252">
        <v>0</v>
      </c>
      <c r="K276" s="253">
        <f>E276*J276</f>
        <v>0</v>
      </c>
      <c r="O276" s="245">
        <v>2</v>
      </c>
      <c r="AA276" s="218">
        <v>1</v>
      </c>
      <c r="AB276" s="218">
        <v>1</v>
      </c>
      <c r="AC276" s="218">
        <v>1</v>
      </c>
      <c r="AZ276" s="218">
        <v>1</v>
      </c>
      <c r="BA276" s="218">
        <f>IF(AZ276=1,G276,0)</f>
        <v>0</v>
      </c>
      <c r="BB276" s="218">
        <f>IF(AZ276=2,G276,0)</f>
        <v>0</v>
      </c>
      <c r="BC276" s="218">
        <f>IF(AZ276=3,G276,0)</f>
        <v>0</v>
      </c>
      <c r="BD276" s="218">
        <f>IF(AZ276=4,G276,0)</f>
        <v>0</v>
      </c>
      <c r="BE276" s="218">
        <f>IF(AZ276=5,G276,0)</f>
        <v>0</v>
      </c>
      <c r="CA276" s="245">
        <v>1</v>
      </c>
      <c r="CB276" s="245">
        <v>1</v>
      </c>
    </row>
    <row r="277" spans="1:80" x14ac:dyDescent="0.25">
      <c r="A277" s="254"/>
      <c r="B277" s="257"/>
      <c r="C277" s="344" t="s">
        <v>684</v>
      </c>
      <c r="D277" s="345"/>
      <c r="E277" s="258">
        <v>5</v>
      </c>
      <c r="F277" s="259"/>
      <c r="G277" s="260"/>
      <c r="H277" s="261"/>
      <c r="I277" s="255"/>
      <c r="J277" s="262"/>
      <c r="K277" s="255"/>
      <c r="M277" s="256" t="s">
        <v>549</v>
      </c>
      <c r="O277" s="245"/>
    </row>
    <row r="278" spans="1:80" x14ac:dyDescent="0.25">
      <c r="A278" s="254"/>
      <c r="B278" s="257"/>
      <c r="C278" s="344" t="s">
        <v>685</v>
      </c>
      <c r="D278" s="345"/>
      <c r="E278" s="258">
        <v>17</v>
      </c>
      <c r="F278" s="259"/>
      <c r="G278" s="260"/>
      <c r="H278" s="261"/>
      <c r="I278" s="255"/>
      <c r="J278" s="262"/>
      <c r="K278" s="255"/>
      <c r="M278" s="256" t="s">
        <v>550</v>
      </c>
      <c r="O278" s="245"/>
    </row>
    <row r="279" spans="1:80" x14ac:dyDescent="0.25">
      <c r="A279" s="246">
        <v>69</v>
      </c>
      <c r="B279" s="247" t="s">
        <v>551</v>
      </c>
      <c r="C279" s="248" t="s">
        <v>552</v>
      </c>
      <c r="D279" s="249" t="s">
        <v>183</v>
      </c>
      <c r="E279" s="250">
        <v>48</v>
      </c>
      <c r="F279" s="250"/>
      <c r="G279" s="251">
        <f>E279*F279</f>
        <v>0</v>
      </c>
      <c r="H279" s="252">
        <v>1.73E-3</v>
      </c>
      <c r="I279" s="253">
        <f>E279*H279</f>
        <v>8.3040000000000003E-2</v>
      </c>
      <c r="J279" s="252">
        <v>0</v>
      </c>
      <c r="K279" s="253">
        <f>E279*J279</f>
        <v>0</v>
      </c>
      <c r="O279" s="245">
        <v>2</v>
      </c>
      <c r="AA279" s="218">
        <v>1</v>
      </c>
      <c r="AB279" s="218">
        <v>1</v>
      </c>
      <c r="AC279" s="218">
        <v>1</v>
      </c>
      <c r="AZ279" s="218">
        <v>1</v>
      </c>
      <c r="BA279" s="218">
        <f>IF(AZ279=1,G279,0)</f>
        <v>0</v>
      </c>
      <c r="BB279" s="218">
        <f>IF(AZ279=2,G279,0)</f>
        <v>0</v>
      </c>
      <c r="BC279" s="218">
        <f>IF(AZ279=3,G279,0)</f>
        <v>0</v>
      </c>
      <c r="BD279" s="218">
        <f>IF(AZ279=4,G279,0)</f>
        <v>0</v>
      </c>
      <c r="BE279" s="218">
        <f>IF(AZ279=5,G279,0)</f>
        <v>0</v>
      </c>
      <c r="CA279" s="245">
        <v>1</v>
      </c>
      <c r="CB279" s="245">
        <v>1</v>
      </c>
    </row>
    <row r="280" spans="1:80" x14ac:dyDescent="0.25">
      <c r="A280" s="254"/>
      <c r="B280" s="257"/>
      <c r="C280" s="344" t="s">
        <v>553</v>
      </c>
      <c r="D280" s="345"/>
      <c r="E280" s="258">
        <v>15</v>
      </c>
      <c r="F280" s="259"/>
      <c r="G280" s="260"/>
      <c r="H280" s="261"/>
      <c r="I280" s="255"/>
      <c r="J280" s="262"/>
      <c r="K280" s="255"/>
      <c r="M280" s="256" t="s">
        <v>553</v>
      </c>
      <c r="O280" s="245"/>
    </row>
    <row r="281" spans="1:80" x14ac:dyDescent="0.25">
      <c r="A281" s="254"/>
      <c r="B281" s="257"/>
      <c r="C281" s="344" t="s">
        <v>554</v>
      </c>
      <c r="D281" s="345"/>
      <c r="E281" s="258">
        <v>33</v>
      </c>
      <c r="F281" s="259"/>
      <c r="G281" s="260"/>
      <c r="H281" s="261"/>
      <c r="I281" s="255"/>
      <c r="J281" s="262"/>
      <c r="K281" s="255"/>
      <c r="M281" s="256" t="s">
        <v>554</v>
      </c>
      <c r="O281" s="245"/>
    </row>
    <row r="282" spans="1:80" x14ac:dyDescent="0.25">
      <c r="A282" s="246">
        <v>70</v>
      </c>
      <c r="B282" s="247" t="s">
        <v>555</v>
      </c>
      <c r="C282" s="248" t="s">
        <v>686</v>
      </c>
      <c r="D282" s="249" t="s">
        <v>183</v>
      </c>
      <c r="E282" s="250">
        <v>48</v>
      </c>
      <c r="F282" s="250"/>
      <c r="G282" s="251">
        <f>E282*F282</f>
        <v>0</v>
      </c>
      <c r="H282" s="252">
        <v>1.12E-2</v>
      </c>
      <c r="I282" s="253">
        <f>E282*H282</f>
        <v>0.53759999999999997</v>
      </c>
      <c r="J282" s="252">
        <v>0</v>
      </c>
      <c r="K282" s="253">
        <f>E282*J282</f>
        <v>0</v>
      </c>
      <c r="O282" s="245">
        <v>2</v>
      </c>
      <c r="AA282" s="218">
        <v>1</v>
      </c>
      <c r="AB282" s="218">
        <v>1</v>
      </c>
      <c r="AC282" s="218">
        <v>1</v>
      </c>
      <c r="AZ282" s="218">
        <v>1</v>
      </c>
      <c r="BA282" s="218">
        <f>IF(AZ282=1,G282,0)</f>
        <v>0</v>
      </c>
      <c r="BB282" s="218">
        <f>IF(AZ282=2,G282,0)</f>
        <v>0</v>
      </c>
      <c r="BC282" s="218">
        <f>IF(AZ282=3,G282,0)</f>
        <v>0</v>
      </c>
      <c r="BD282" s="218">
        <f>IF(AZ282=4,G282,0)</f>
        <v>0</v>
      </c>
      <c r="BE282" s="218">
        <f>IF(AZ282=5,G282,0)</f>
        <v>0</v>
      </c>
      <c r="CA282" s="245">
        <v>1</v>
      </c>
      <c r="CB282" s="245">
        <v>1</v>
      </c>
    </row>
    <row r="283" spans="1:80" x14ac:dyDescent="0.25">
      <c r="A283" s="254"/>
      <c r="B283" s="257"/>
      <c r="C283" s="344" t="s">
        <v>556</v>
      </c>
      <c r="D283" s="345"/>
      <c r="E283" s="258">
        <v>0</v>
      </c>
      <c r="F283" s="259"/>
      <c r="G283" s="260"/>
      <c r="H283" s="261"/>
      <c r="I283" s="255"/>
      <c r="J283" s="262"/>
      <c r="K283" s="255"/>
      <c r="M283" s="256" t="s">
        <v>556</v>
      </c>
      <c r="O283" s="245"/>
    </row>
    <row r="284" spans="1:80" x14ac:dyDescent="0.25">
      <c r="A284" s="254"/>
      <c r="B284" s="257"/>
      <c r="C284" s="344" t="s">
        <v>553</v>
      </c>
      <c r="D284" s="345"/>
      <c r="E284" s="258">
        <v>15</v>
      </c>
      <c r="F284" s="259"/>
      <c r="G284" s="260"/>
      <c r="H284" s="261"/>
      <c r="I284" s="255"/>
      <c r="J284" s="262"/>
      <c r="K284" s="255"/>
      <c r="M284" s="256" t="s">
        <v>553</v>
      </c>
      <c r="O284" s="245"/>
    </row>
    <row r="285" spans="1:80" x14ac:dyDescent="0.25">
      <c r="A285" s="254"/>
      <c r="B285" s="257"/>
      <c r="C285" s="344" t="s">
        <v>554</v>
      </c>
      <c r="D285" s="345"/>
      <c r="E285" s="258">
        <v>33</v>
      </c>
      <c r="F285" s="259"/>
      <c r="G285" s="260"/>
      <c r="H285" s="261"/>
      <c r="I285" s="255"/>
      <c r="J285" s="262"/>
      <c r="K285" s="255"/>
      <c r="M285" s="256" t="s">
        <v>554</v>
      </c>
      <c r="O285" s="245"/>
    </row>
    <row r="286" spans="1:80" x14ac:dyDescent="0.25">
      <c r="A286" s="246">
        <v>71</v>
      </c>
      <c r="B286" s="247" t="s">
        <v>557</v>
      </c>
      <c r="C286" s="248" t="s">
        <v>558</v>
      </c>
      <c r="D286" s="249" t="s">
        <v>266</v>
      </c>
      <c r="E286" s="250">
        <v>372.96</v>
      </c>
      <c r="F286" s="250"/>
      <c r="G286" s="251">
        <f>E286*F286</f>
        <v>0</v>
      </c>
      <c r="H286" s="252">
        <v>1.4400000000000001E-3</v>
      </c>
      <c r="I286" s="253">
        <f>E286*H286</f>
        <v>0.53706240000000005</v>
      </c>
      <c r="J286" s="252">
        <v>0</v>
      </c>
      <c r="K286" s="253">
        <f>E286*J286</f>
        <v>0</v>
      </c>
      <c r="O286" s="245">
        <v>2</v>
      </c>
      <c r="AA286" s="218">
        <v>1</v>
      </c>
      <c r="AB286" s="218">
        <v>1</v>
      </c>
      <c r="AC286" s="218">
        <v>1</v>
      </c>
      <c r="AZ286" s="218">
        <v>1</v>
      </c>
      <c r="BA286" s="218">
        <f>IF(AZ286=1,G286,0)</f>
        <v>0</v>
      </c>
      <c r="BB286" s="218">
        <f>IF(AZ286=2,G286,0)</f>
        <v>0</v>
      </c>
      <c r="BC286" s="218">
        <f>IF(AZ286=3,G286,0)</f>
        <v>0</v>
      </c>
      <c r="BD286" s="218">
        <f>IF(AZ286=4,G286,0)</f>
        <v>0</v>
      </c>
      <c r="BE286" s="218">
        <f>IF(AZ286=5,G286,0)</f>
        <v>0</v>
      </c>
      <c r="CA286" s="245">
        <v>1</v>
      </c>
      <c r="CB286" s="245">
        <v>1</v>
      </c>
    </row>
    <row r="287" spans="1:80" x14ac:dyDescent="0.25">
      <c r="A287" s="254"/>
      <c r="B287" s="257"/>
      <c r="C287" s="344" t="s">
        <v>559</v>
      </c>
      <c r="D287" s="345"/>
      <c r="E287" s="258">
        <v>372.96</v>
      </c>
      <c r="F287" s="259"/>
      <c r="G287" s="260"/>
      <c r="H287" s="261"/>
      <c r="I287" s="255"/>
      <c r="J287" s="262"/>
      <c r="K287" s="255"/>
      <c r="M287" s="256" t="s">
        <v>559</v>
      </c>
      <c r="O287" s="245"/>
    </row>
    <row r="288" spans="1:80" x14ac:dyDescent="0.25">
      <c r="A288" s="246">
        <v>72</v>
      </c>
      <c r="B288" s="247" t="s">
        <v>560</v>
      </c>
      <c r="C288" s="248" t="s">
        <v>561</v>
      </c>
      <c r="D288" s="249" t="s">
        <v>266</v>
      </c>
      <c r="E288" s="250">
        <v>142.19999999999999</v>
      </c>
      <c r="F288" s="250"/>
      <c r="G288" s="251">
        <f>E288*F288</f>
        <v>0</v>
      </c>
      <c r="H288" s="252">
        <v>1.6000000000000001E-4</v>
      </c>
      <c r="I288" s="253">
        <f>E288*H288</f>
        <v>2.2752000000000001E-2</v>
      </c>
      <c r="J288" s="252">
        <v>0</v>
      </c>
      <c r="K288" s="253">
        <f>E288*J288</f>
        <v>0</v>
      </c>
      <c r="O288" s="245">
        <v>2</v>
      </c>
      <c r="AA288" s="218">
        <v>1</v>
      </c>
      <c r="AB288" s="218">
        <v>1</v>
      </c>
      <c r="AC288" s="218">
        <v>1</v>
      </c>
      <c r="AZ288" s="218">
        <v>1</v>
      </c>
      <c r="BA288" s="218">
        <f>IF(AZ288=1,G288,0)</f>
        <v>0</v>
      </c>
      <c r="BB288" s="218">
        <f>IF(AZ288=2,G288,0)</f>
        <v>0</v>
      </c>
      <c r="BC288" s="218">
        <f>IF(AZ288=3,G288,0)</f>
        <v>0</v>
      </c>
      <c r="BD288" s="218">
        <f>IF(AZ288=4,G288,0)</f>
        <v>0</v>
      </c>
      <c r="BE288" s="218">
        <f>IF(AZ288=5,G288,0)</f>
        <v>0</v>
      </c>
      <c r="CA288" s="245">
        <v>1</v>
      </c>
      <c r="CB288" s="245">
        <v>1</v>
      </c>
    </row>
    <row r="289" spans="1:80" x14ac:dyDescent="0.25">
      <c r="A289" s="254"/>
      <c r="B289" s="257"/>
      <c r="C289" s="344" t="s">
        <v>562</v>
      </c>
      <c r="D289" s="345"/>
      <c r="E289" s="258">
        <v>142.19999999999999</v>
      </c>
      <c r="F289" s="259"/>
      <c r="G289" s="260"/>
      <c r="H289" s="261"/>
      <c r="I289" s="255"/>
      <c r="J289" s="262"/>
      <c r="K289" s="255"/>
      <c r="M289" s="256" t="s">
        <v>562</v>
      </c>
      <c r="O289" s="245"/>
    </row>
    <row r="290" spans="1:80" x14ac:dyDescent="0.25">
      <c r="A290" s="246">
        <v>73</v>
      </c>
      <c r="B290" s="247" t="s">
        <v>563</v>
      </c>
      <c r="C290" s="248" t="s">
        <v>564</v>
      </c>
      <c r="D290" s="249" t="s">
        <v>183</v>
      </c>
      <c r="E290" s="250">
        <v>244</v>
      </c>
      <c r="F290" s="250"/>
      <c r="G290" s="251">
        <f>E290*F290</f>
        <v>0</v>
      </c>
      <c r="H290" s="252">
        <v>1.6000000000000001E-4</v>
      </c>
      <c r="I290" s="253">
        <f>E290*H290</f>
        <v>3.9040000000000005E-2</v>
      </c>
      <c r="J290" s="252">
        <v>0</v>
      </c>
      <c r="K290" s="253">
        <f>E290*J290</f>
        <v>0</v>
      </c>
      <c r="O290" s="245">
        <v>2</v>
      </c>
      <c r="AA290" s="218">
        <v>1</v>
      </c>
      <c r="AB290" s="218">
        <v>1</v>
      </c>
      <c r="AC290" s="218">
        <v>1</v>
      </c>
      <c r="AZ290" s="218">
        <v>1</v>
      </c>
      <c r="BA290" s="218">
        <f>IF(AZ290=1,G290,0)</f>
        <v>0</v>
      </c>
      <c r="BB290" s="218">
        <f>IF(AZ290=2,G290,0)</f>
        <v>0</v>
      </c>
      <c r="BC290" s="218">
        <f>IF(AZ290=3,G290,0)</f>
        <v>0</v>
      </c>
      <c r="BD290" s="218">
        <f>IF(AZ290=4,G290,0)</f>
        <v>0</v>
      </c>
      <c r="BE290" s="218">
        <f>IF(AZ290=5,G290,0)</f>
        <v>0</v>
      </c>
      <c r="CA290" s="245">
        <v>1</v>
      </c>
      <c r="CB290" s="245">
        <v>1</v>
      </c>
    </row>
    <row r="291" spans="1:80" x14ac:dyDescent="0.25">
      <c r="A291" s="254"/>
      <c r="B291" s="257"/>
      <c r="C291" s="344" t="s">
        <v>565</v>
      </c>
      <c r="D291" s="345"/>
      <c r="E291" s="258">
        <v>0</v>
      </c>
      <c r="F291" s="259"/>
      <c r="G291" s="260"/>
      <c r="H291" s="261"/>
      <c r="I291" s="255"/>
      <c r="J291" s="262"/>
      <c r="K291" s="255"/>
      <c r="M291" s="256" t="s">
        <v>565</v>
      </c>
      <c r="O291" s="245"/>
    </row>
    <row r="292" spans="1:80" x14ac:dyDescent="0.25">
      <c r="A292" s="254"/>
      <c r="B292" s="257"/>
      <c r="C292" s="344" t="s">
        <v>566</v>
      </c>
      <c r="D292" s="345"/>
      <c r="E292" s="258">
        <v>0</v>
      </c>
      <c r="F292" s="259"/>
      <c r="G292" s="260"/>
      <c r="H292" s="261"/>
      <c r="I292" s="255"/>
      <c r="J292" s="262"/>
      <c r="K292" s="255"/>
      <c r="M292" s="256" t="s">
        <v>566</v>
      </c>
      <c r="O292" s="245"/>
    </row>
    <row r="293" spans="1:80" x14ac:dyDescent="0.25">
      <c r="A293" s="254"/>
      <c r="B293" s="257"/>
      <c r="C293" s="344" t="s">
        <v>567</v>
      </c>
      <c r="D293" s="345"/>
      <c r="E293" s="258">
        <v>244</v>
      </c>
      <c r="F293" s="259"/>
      <c r="G293" s="260"/>
      <c r="H293" s="261"/>
      <c r="I293" s="255"/>
      <c r="J293" s="262"/>
      <c r="K293" s="255"/>
      <c r="M293" s="256" t="s">
        <v>567</v>
      </c>
      <c r="O293" s="245"/>
    </row>
    <row r="294" spans="1:80" x14ac:dyDescent="0.25">
      <c r="A294" s="246">
        <v>74</v>
      </c>
      <c r="B294" s="247" t="s">
        <v>568</v>
      </c>
      <c r="C294" s="248" t="s">
        <v>569</v>
      </c>
      <c r="D294" s="249" t="s">
        <v>183</v>
      </c>
      <c r="E294" s="250">
        <v>15</v>
      </c>
      <c r="F294" s="250"/>
      <c r="G294" s="251">
        <f>E294*F294</f>
        <v>0</v>
      </c>
      <c r="H294" s="252">
        <v>7.3899999999999999E-3</v>
      </c>
      <c r="I294" s="253">
        <f>E294*H294</f>
        <v>0.11085</v>
      </c>
      <c r="J294" s="252">
        <v>0</v>
      </c>
      <c r="K294" s="253">
        <f>E294*J294</f>
        <v>0</v>
      </c>
      <c r="O294" s="245">
        <v>2</v>
      </c>
      <c r="AA294" s="218">
        <v>1</v>
      </c>
      <c r="AB294" s="218">
        <v>1</v>
      </c>
      <c r="AC294" s="218">
        <v>1</v>
      </c>
      <c r="AZ294" s="218">
        <v>1</v>
      </c>
      <c r="BA294" s="218">
        <f>IF(AZ294=1,G294,0)</f>
        <v>0</v>
      </c>
      <c r="BB294" s="218">
        <f>IF(AZ294=2,G294,0)</f>
        <v>0</v>
      </c>
      <c r="BC294" s="218">
        <f>IF(AZ294=3,G294,0)</f>
        <v>0</v>
      </c>
      <c r="BD294" s="218">
        <f>IF(AZ294=4,G294,0)</f>
        <v>0</v>
      </c>
      <c r="BE294" s="218">
        <f>IF(AZ294=5,G294,0)</f>
        <v>0</v>
      </c>
      <c r="CA294" s="245">
        <v>1</v>
      </c>
      <c r="CB294" s="245">
        <v>1</v>
      </c>
    </row>
    <row r="295" spans="1:80" x14ac:dyDescent="0.25">
      <c r="A295" s="254"/>
      <c r="B295" s="257"/>
      <c r="C295" s="344" t="s">
        <v>553</v>
      </c>
      <c r="D295" s="345"/>
      <c r="E295" s="258">
        <v>15</v>
      </c>
      <c r="F295" s="259"/>
      <c r="G295" s="260"/>
      <c r="H295" s="261"/>
      <c r="I295" s="255"/>
      <c r="J295" s="262"/>
      <c r="K295" s="255"/>
      <c r="M295" s="256" t="s">
        <v>553</v>
      </c>
      <c r="O295" s="245"/>
    </row>
    <row r="296" spans="1:80" x14ac:dyDescent="0.25">
      <c r="A296" s="246">
        <v>75</v>
      </c>
      <c r="B296" s="247" t="s">
        <v>570</v>
      </c>
      <c r="C296" s="248" t="s">
        <v>571</v>
      </c>
      <c r="D296" s="249" t="s">
        <v>180</v>
      </c>
      <c r="E296" s="250">
        <v>42.8</v>
      </c>
      <c r="F296" s="250"/>
      <c r="G296" s="251">
        <f>E296*F296</f>
        <v>0</v>
      </c>
      <c r="H296" s="252">
        <v>7.3899999999999999E-3</v>
      </c>
      <c r="I296" s="253">
        <f>E296*H296</f>
        <v>0.31629199999999996</v>
      </c>
      <c r="J296" s="252">
        <v>0</v>
      </c>
      <c r="K296" s="253">
        <f>E296*J296</f>
        <v>0</v>
      </c>
      <c r="O296" s="245">
        <v>2</v>
      </c>
      <c r="AA296" s="218">
        <v>1</v>
      </c>
      <c r="AB296" s="218">
        <v>1</v>
      </c>
      <c r="AC296" s="218">
        <v>1</v>
      </c>
      <c r="AZ296" s="218">
        <v>1</v>
      </c>
      <c r="BA296" s="218">
        <f>IF(AZ296=1,G296,0)</f>
        <v>0</v>
      </c>
      <c r="BB296" s="218">
        <f>IF(AZ296=2,G296,0)</f>
        <v>0</v>
      </c>
      <c r="BC296" s="218">
        <f>IF(AZ296=3,G296,0)</f>
        <v>0</v>
      </c>
      <c r="BD296" s="218">
        <f>IF(AZ296=4,G296,0)</f>
        <v>0</v>
      </c>
      <c r="BE296" s="218">
        <f>IF(AZ296=5,G296,0)</f>
        <v>0</v>
      </c>
      <c r="CA296" s="245">
        <v>1</v>
      </c>
      <c r="CB296" s="245">
        <v>1</v>
      </c>
    </row>
    <row r="297" spans="1:80" x14ac:dyDescent="0.25">
      <c r="A297" s="254"/>
      <c r="B297" s="257"/>
      <c r="C297" s="344" t="s">
        <v>572</v>
      </c>
      <c r="D297" s="345"/>
      <c r="E297" s="258">
        <v>42.8</v>
      </c>
      <c r="F297" s="259"/>
      <c r="G297" s="260"/>
      <c r="H297" s="261"/>
      <c r="I297" s="255"/>
      <c r="J297" s="262"/>
      <c r="K297" s="255"/>
      <c r="M297" s="256" t="s">
        <v>572</v>
      </c>
      <c r="O297" s="245"/>
    </row>
    <row r="298" spans="1:80" ht="20.399999999999999" x14ac:dyDescent="0.25">
      <c r="A298" s="246">
        <v>76</v>
      </c>
      <c r="B298" s="247" t="s">
        <v>573</v>
      </c>
      <c r="C298" s="248" t="s">
        <v>574</v>
      </c>
      <c r="D298" s="249" t="s">
        <v>183</v>
      </c>
      <c r="E298" s="250">
        <v>48</v>
      </c>
      <c r="F298" s="250"/>
      <c r="G298" s="251">
        <f>E298*F298</f>
        <v>0</v>
      </c>
      <c r="H298" s="252">
        <v>3.1060000000000001E-2</v>
      </c>
      <c r="I298" s="253">
        <f>E298*H298</f>
        <v>1.49088</v>
      </c>
      <c r="J298" s="252">
        <v>0</v>
      </c>
      <c r="K298" s="253">
        <f>E298*J298</f>
        <v>0</v>
      </c>
      <c r="O298" s="245">
        <v>2</v>
      </c>
      <c r="AA298" s="218">
        <v>1</v>
      </c>
      <c r="AB298" s="218">
        <v>1</v>
      </c>
      <c r="AC298" s="218">
        <v>1</v>
      </c>
      <c r="AZ298" s="218">
        <v>1</v>
      </c>
      <c r="BA298" s="218">
        <f>IF(AZ298=1,G298,0)</f>
        <v>0</v>
      </c>
      <c r="BB298" s="218">
        <f>IF(AZ298=2,G298,0)</f>
        <v>0</v>
      </c>
      <c r="BC298" s="218">
        <f>IF(AZ298=3,G298,0)</f>
        <v>0</v>
      </c>
      <c r="BD298" s="218">
        <f>IF(AZ298=4,G298,0)</f>
        <v>0</v>
      </c>
      <c r="BE298" s="218">
        <f>IF(AZ298=5,G298,0)</f>
        <v>0</v>
      </c>
      <c r="CA298" s="245">
        <v>1</v>
      </c>
      <c r="CB298" s="245">
        <v>1</v>
      </c>
    </row>
    <row r="299" spans="1:80" x14ac:dyDescent="0.25">
      <c r="A299" s="254"/>
      <c r="B299" s="257"/>
      <c r="C299" s="344" t="s">
        <v>553</v>
      </c>
      <c r="D299" s="345"/>
      <c r="E299" s="258">
        <v>15</v>
      </c>
      <c r="F299" s="259"/>
      <c r="G299" s="260"/>
      <c r="H299" s="261"/>
      <c r="I299" s="255"/>
      <c r="J299" s="262"/>
      <c r="K299" s="255"/>
      <c r="M299" s="256" t="s">
        <v>553</v>
      </c>
      <c r="O299" s="245"/>
    </row>
    <row r="300" spans="1:80" x14ac:dyDescent="0.25">
      <c r="A300" s="254"/>
      <c r="B300" s="257"/>
      <c r="C300" s="344" t="s">
        <v>554</v>
      </c>
      <c r="D300" s="345"/>
      <c r="E300" s="258">
        <v>33</v>
      </c>
      <c r="F300" s="259"/>
      <c r="G300" s="260"/>
      <c r="H300" s="261"/>
      <c r="I300" s="255"/>
      <c r="J300" s="262"/>
      <c r="K300" s="255"/>
      <c r="M300" s="256" t="s">
        <v>554</v>
      </c>
      <c r="O300" s="245"/>
    </row>
    <row r="301" spans="1:80" ht="20.399999999999999" x14ac:dyDescent="0.25">
      <c r="A301" s="246">
        <v>77</v>
      </c>
      <c r="B301" s="247" t="s">
        <v>575</v>
      </c>
      <c r="C301" s="248" t="s">
        <v>576</v>
      </c>
      <c r="D301" s="249" t="s">
        <v>180</v>
      </c>
      <c r="E301" s="250">
        <v>35.5</v>
      </c>
      <c r="F301" s="250"/>
      <c r="G301" s="251">
        <f>E301*F301</f>
        <v>0</v>
      </c>
      <c r="H301" s="252">
        <v>3.5249999999999997E-2</v>
      </c>
      <c r="I301" s="253">
        <f>E301*H301</f>
        <v>1.2513749999999999</v>
      </c>
      <c r="J301" s="252">
        <v>0</v>
      </c>
      <c r="K301" s="253">
        <f>E301*J301</f>
        <v>0</v>
      </c>
      <c r="O301" s="245">
        <v>2</v>
      </c>
      <c r="AA301" s="218">
        <v>1</v>
      </c>
      <c r="AB301" s="218">
        <v>1</v>
      </c>
      <c r="AC301" s="218">
        <v>1</v>
      </c>
      <c r="AZ301" s="218">
        <v>1</v>
      </c>
      <c r="BA301" s="218">
        <f>IF(AZ301=1,G301,0)</f>
        <v>0</v>
      </c>
      <c r="BB301" s="218">
        <f>IF(AZ301=2,G301,0)</f>
        <v>0</v>
      </c>
      <c r="BC301" s="218">
        <f>IF(AZ301=3,G301,0)</f>
        <v>0</v>
      </c>
      <c r="BD301" s="218">
        <f>IF(AZ301=4,G301,0)</f>
        <v>0</v>
      </c>
      <c r="BE301" s="218">
        <f>IF(AZ301=5,G301,0)</f>
        <v>0</v>
      </c>
      <c r="CA301" s="245">
        <v>1</v>
      </c>
      <c r="CB301" s="245">
        <v>1</v>
      </c>
    </row>
    <row r="302" spans="1:80" x14ac:dyDescent="0.25">
      <c r="A302" s="254"/>
      <c r="B302" s="257"/>
      <c r="C302" s="344" t="s">
        <v>577</v>
      </c>
      <c r="D302" s="345"/>
      <c r="E302" s="258">
        <v>0</v>
      </c>
      <c r="F302" s="259"/>
      <c r="G302" s="260"/>
      <c r="H302" s="261"/>
      <c r="I302" s="255"/>
      <c r="J302" s="262"/>
      <c r="K302" s="255"/>
      <c r="M302" s="256" t="s">
        <v>577</v>
      </c>
      <c r="O302" s="245"/>
    </row>
    <row r="303" spans="1:80" x14ac:dyDescent="0.25">
      <c r="A303" s="254"/>
      <c r="B303" s="257"/>
      <c r="C303" s="344" t="s">
        <v>578</v>
      </c>
      <c r="D303" s="345"/>
      <c r="E303" s="258">
        <v>35.5</v>
      </c>
      <c r="F303" s="259"/>
      <c r="G303" s="260"/>
      <c r="H303" s="261"/>
      <c r="I303" s="255"/>
      <c r="J303" s="262"/>
      <c r="K303" s="255"/>
      <c r="M303" s="256" t="s">
        <v>578</v>
      </c>
      <c r="O303" s="245"/>
    </row>
    <row r="304" spans="1:80" ht="20.399999999999999" x14ac:dyDescent="0.25">
      <c r="A304" s="246">
        <v>78</v>
      </c>
      <c r="B304" s="247" t="s">
        <v>579</v>
      </c>
      <c r="C304" s="248" t="s">
        <v>580</v>
      </c>
      <c r="D304" s="249" t="s">
        <v>180</v>
      </c>
      <c r="E304" s="250">
        <v>204.2</v>
      </c>
      <c r="F304" s="250"/>
      <c r="G304" s="251">
        <f>E304*F304</f>
        <v>0</v>
      </c>
      <c r="H304" s="252">
        <v>2.9999999999999997E-4</v>
      </c>
      <c r="I304" s="253">
        <f>E304*H304</f>
        <v>6.1259999999999988E-2</v>
      </c>
      <c r="J304" s="252">
        <v>0</v>
      </c>
      <c r="K304" s="253">
        <f>E304*J304</f>
        <v>0</v>
      </c>
      <c r="O304" s="245">
        <v>2</v>
      </c>
      <c r="AA304" s="218">
        <v>1</v>
      </c>
      <c r="AB304" s="218">
        <v>1</v>
      </c>
      <c r="AC304" s="218">
        <v>1</v>
      </c>
      <c r="AZ304" s="218">
        <v>1</v>
      </c>
      <c r="BA304" s="218">
        <f>IF(AZ304=1,G304,0)</f>
        <v>0</v>
      </c>
      <c r="BB304" s="218">
        <f>IF(AZ304=2,G304,0)</f>
        <v>0</v>
      </c>
      <c r="BC304" s="218">
        <f>IF(AZ304=3,G304,0)</f>
        <v>0</v>
      </c>
      <c r="BD304" s="218">
        <f>IF(AZ304=4,G304,0)</f>
        <v>0</v>
      </c>
      <c r="BE304" s="218">
        <f>IF(AZ304=5,G304,0)</f>
        <v>0</v>
      </c>
      <c r="CA304" s="245">
        <v>1</v>
      </c>
      <c r="CB304" s="245">
        <v>1</v>
      </c>
    </row>
    <row r="305" spans="1:80" x14ac:dyDescent="0.25">
      <c r="A305" s="254"/>
      <c r="B305" s="257"/>
      <c r="C305" s="344" t="s">
        <v>581</v>
      </c>
      <c r="D305" s="345"/>
      <c r="E305" s="258">
        <v>42.8</v>
      </c>
      <c r="F305" s="259"/>
      <c r="G305" s="260"/>
      <c r="H305" s="261"/>
      <c r="I305" s="255"/>
      <c r="J305" s="262"/>
      <c r="K305" s="255"/>
      <c r="M305" s="256" t="s">
        <v>581</v>
      </c>
      <c r="O305" s="245"/>
    </row>
    <row r="306" spans="1:80" x14ac:dyDescent="0.25">
      <c r="A306" s="254"/>
      <c r="B306" s="257"/>
      <c r="C306" s="344" t="s">
        <v>582</v>
      </c>
      <c r="D306" s="345"/>
      <c r="E306" s="258">
        <v>161.4</v>
      </c>
      <c r="F306" s="259"/>
      <c r="G306" s="260"/>
      <c r="H306" s="261"/>
      <c r="I306" s="255"/>
      <c r="J306" s="262"/>
      <c r="K306" s="255"/>
      <c r="M306" s="256" t="s">
        <v>582</v>
      </c>
      <c r="O306" s="245"/>
    </row>
    <row r="307" spans="1:80" ht="20.399999999999999" x14ac:dyDescent="0.25">
      <c r="A307" s="246">
        <v>79</v>
      </c>
      <c r="B307" s="247" t="s">
        <v>583</v>
      </c>
      <c r="C307" s="248" t="s">
        <v>584</v>
      </c>
      <c r="D307" s="249" t="s">
        <v>184</v>
      </c>
      <c r="E307" s="250">
        <v>1.2</v>
      </c>
      <c r="F307" s="250"/>
      <c r="G307" s="251">
        <f>E307*F307</f>
        <v>0</v>
      </c>
      <c r="H307" s="252">
        <v>1.8992</v>
      </c>
      <c r="I307" s="253">
        <f>E307*H307</f>
        <v>2.2790399999999997</v>
      </c>
      <c r="J307" s="252">
        <v>0</v>
      </c>
      <c r="K307" s="253">
        <f>E307*J307</f>
        <v>0</v>
      </c>
      <c r="O307" s="245">
        <v>2</v>
      </c>
      <c r="AA307" s="218">
        <v>1</v>
      </c>
      <c r="AB307" s="218">
        <v>1</v>
      </c>
      <c r="AC307" s="218">
        <v>1</v>
      </c>
      <c r="AZ307" s="218">
        <v>1</v>
      </c>
      <c r="BA307" s="218">
        <f>IF(AZ307=1,G307,0)</f>
        <v>0</v>
      </c>
      <c r="BB307" s="218">
        <f>IF(AZ307=2,G307,0)</f>
        <v>0</v>
      </c>
      <c r="BC307" s="218">
        <f>IF(AZ307=3,G307,0)</f>
        <v>0</v>
      </c>
      <c r="BD307" s="218">
        <f>IF(AZ307=4,G307,0)</f>
        <v>0</v>
      </c>
      <c r="BE307" s="218">
        <f>IF(AZ307=5,G307,0)</f>
        <v>0</v>
      </c>
      <c r="CA307" s="245">
        <v>1</v>
      </c>
      <c r="CB307" s="245">
        <v>1</v>
      </c>
    </row>
    <row r="308" spans="1:80" x14ac:dyDescent="0.25">
      <c r="A308" s="254"/>
      <c r="B308" s="257"/>
      <c r="C308" s="344" t="s">
        <v>585</v>
      </c>
      <c r="D308" s="345"/>
      <c r="E308" s="258">
        <v>0</v>
      </c>
      <c r="F308" s="259"/>
      <c r="G308" s="260"/>
      <c r="H308" s="261"/>
      <c r="I308" s="255"/>
      <c r="J308" s="262"/>
      <c r="K308" s="255"/>
      <c r="M308" s="256" t="s">
        <v>585</v>
      </c>
      <c r="O308" s="245"/>
    </row>
    <row r="309" spans="1:80" x14ac:dyDescent="0.25">
      <c r="A309" s="254"/>
      <c r="B309" s="257"/>
      <c r="C309" s="344" t="s">
        <v>586</v>
      </c>
      <c r="D309" s="345"/>
      <c r="E309" s="258">
        <v>0</v>
      </c>
      <c r="F309" s="259"/>
      <c r="G309" s="260"/>
      <c r="H309" s="261"/>
      <c r="I309" s="255"/>
      <c r="J309" s="262"/>
      <c r="K309" s="255"/>
      <c r="M309" s="256" t="s">
        <v>586</v>
      </c>
      <c r="O309" s="245"/>
    </row>
    <row r="310" spans="1:80" x14ac:dyDescent="0.25">
      <c r="A310" s="254"/>
      <c r="B310" s="257"/>
      <c r="C310" s="344" t="s">
        <v>587</v>
      </c>
      <c r="D310" s="345"/>
      <c r="E310" s="258">
        <v>1.2</v>
      </c>
      <c r="F310" s="259"/>
      <c r="G310" s="260"/>
      <c r="H310" s="261"/>
      <c r="I310" s="255"/>
      <c r="J310" s="262"/>
      <c r="K310" s="255"/>
      <c r="M310" s="256" t="s">
        <v>587</v>
      </c>
      <c r="O310" s="245"/>
    </row>
    <row r="311" spans="1:80" x14ac:dyDescent="0.25">
      <c r="A311" s="246">
        <v>80</v>
      </c>
      <c r="B311" s="247" t="s">
        <v>588</v>
      </c>
      <c r="C311" s="248" t="s">
        <v>589</v>
      </c>
      <c r="D311" s="249" t="s">
        <v>184</v>
      </c>
      <c r="E311" s="250">
        <v>3.01</v>
      </c>
      <c r="F311" s="250"/>
      <c r="G311" s="251">
        <f>E311*F311</f>
        <v>0</v>
      </c>
      <c r="H311" s="252">
        <v>2.2563399999999998</v>
      </c>
      <c r="I311" s="253">
        <f>E311*H311</f>
        <v>6.7915833999999986</v>
      </c>
      <c r="J311" s="252">
        <v>0</v>
      </c>
      <c r="K311" s="253">
        <f>E311*J311</f>
        <v>0</v>
      </c>
      <c r="O311" s="245">
        <v>2</v>
      </c>
      <c r="AA311" s="218">
        <v>1</v>
      </c>
      <c r="AB311" s="218">
        <v>1</v>
      </c>
      <c r="AC311" s="218">
        <v>1</v>
      </c>
      <c r="AZ311" s="218">
        <v>1</v>
      </c>
      <c r="BA311" s="218">
        <f>IF(AZ311=1,G311,0)</f>
        <v>0</v>
      </c>
      <c r="BB311" s="218">
        <f>IF(AZ311=2,G311,0)</f>
        <v>0</v>
      </c>
      <c r="BC311" s="218">
        <f>IF(AZ311=3,G311,0)</f>
        <v>0</v>
      </c>
      <c r="BD311" s="218">
        <f>IF(AZ311=4,G311,0)</f>
        <v>0</v>
      </c>
      <c r="BE311" s="218">
        <f>IF(AZ311=5,G311,0)</f>
        <v>0</v>
      </c>
      <c r="CA311" s="245">
        <v>1</v>
      </c>
      <c r="CB311" s="245">
        <v>1</v>
      </c>
    </row>
    <row r="312" spans="1:80" x14ac:dyDescent="0.25">
      <c r="A312" s="254"/>
      <c r="B312" s="257"/>
      <c r="C312" s="344" t="s">
        <v>590</v>
      </c>
      <c r="D312" s="345"/>
      <c r="E312" s="258">
        <v>3.01</v>
      </c>
      <c r="F312" s="259"/>
      <c r="G312" s="260"/>
      <c r="H312" s="261"/>
      <c r="I312" s="255"/>
      <c r="J312" s="262"/>
      <c r="K312" s="255"/>
      <c r="M312" s="256" t="s">
        <v>590</v>
      </c>
      <c r="O312" s="245"/>
    </row>
    <row r="313" spans="1:80" ht="20.399999999999999" x14ac:dyDescent="0.25">
      <c r="A313" s="246">
        <v>81</v>
      </c>
      <c r="B313" s="247" t="s">
        <v>591</v>
      </c>
      <c r="C313" s="248" t="s">
        <v>592</v>
      </c>
      <c r="D313" s="249" t="s">
        <v>180</v>
      </c>
      <c r="E313" s="250">
        <v>42.8</v>
      </c>
      <c r="F313" s="250"/>
      <c r="G313" s="251">
        <f>E313*F313</f>
        <v>0</v>
      </c>
      <c r="H313" s="252">
        <v>5.6299999999999996E-3</v>
      </c>
      <c r="I313" s="253">
        <f>E313*H313</f>
        <v>0.24096399999999996</v>
      </c>
      <c r="J313" s="252">
        <v>0</v>
      </c>
      <c r="K313" s="253">
        <f>E313*J313</f>
        <v>0</v>
      </c>
      <c r="O313" s="245">
        <v>2</v>
      </c>
      <c r="AA313" s="218">
        <v>1</v>
      </c>
      <c r="AB313" s="218">
        <v>1</v>
      </c>
      <c r="AC313" s="218">
        <v>1</v>
      </c>
      <c r="AZ313" s="218">
        <v>1</v>
      </c>
      <c r="BA313" s="218">
        <f>IF(AZ313=1,G313,0)</f>
        <v>0</v>
      </c>
      <c r="BB313" s="218">
        <f>IF(AZ313=2,G313,0)</f>
        <v>0</v>
      </c>
      <c r="BC313" s="218">
        <f>IF(AZ313=3,G313,0)</f>
        <v>0</v>
      </c>
      <c r="BD313" s="218">
        <f>IF(AZ313=4,G313,0)</f>
        <v>0</v>
      </c>
      <c r="BE313" s="218">
        <f>IF(AZ313=5,G313,0)</f>
        <v>0</v>
      </c>
      <c r="CA313" s="245">
        <v>1</v>
      </c>
      <c r="CB313" s="245">
        <v>1</v>
      </c>
    </row>
    <row r="314" spans="1:80" x14ac:dyDescent="0.25">
      <c r="A314" s="254"/>
      <c r="B314" s="257"/>
      <c r="C314" s="344" t="s">
        <v>581</v>
      </c>
      <c r="D314" s="345"/>
      <c r="E314" s="258">
        <v>42.8</v>
      </c>
      <c r="F314" s="259"/>
      <c r="G314" s="260"/>
      <c r="H314" s="261"/>
      <c r="I314" s="255"/>
      <c r="J314" s="262"/>
      <c r="K314" s="255"/>
      <c r="M314" s="256" t="s">
        <v>581</v>
      </c>
      <c r="O314" s="245"/>
    </row>
    <row r="315" spans="1:80" x14ac:dyDescent="0.25">
      <c r="A315" s="246">
        <v>82</v>
      </c>
      <c r="B315" s="247" t="s">
        <v>593</v>
      </c>
      <c r="C315" s="248" t="s">
        <v>594</v>
      </c>
      <c r="D315" s="249" t="s">
        <v>180</v>
      </c>
      <c r="E315" s="250">
        <v>1.1499999999999999</v>
      </c>
      <c r="F315" s="250"/>
      <c r="G315" s="251">
        <f>E315*F315</f>
        <v>0</v>
      </c>
      <c r="H315" s="252">
        <v>0</v>
      </c>
      <c r="I315" s="253">
        <f>E315*H315</f>
        <v>0</v>
      </c>
      <c r="J315" s="252">
        <v>-2.254</v>
      </c>
      <c r="K315" s="253">
        <f>E315*J315</f>
        <v>-2.5920999999999998</v>
      </c>
      <c r="O315" s="245">
        <v>2</v>
      </c>
      <c r="AA315" s="218">
        <v>1</v>
      </c>
      <c r="AB315" s="218">
        <v>1</v>
      </c>
      <c r="AC315" s="218">
        <v>1</v>
      </c>
      <c r="AZ315" s="218">
        <v>1</v>
      </c>
      <c r="BA315" s="218">
        <f>IF(AZ315=1,G315,0)</f>
        <v>0</v>
      </c>
      <c r="BB315" s="218">
        <f>IF(AZ315=2,G315,0)</f>
        <v>0</v>
      </c>
      <c r="BC315" s="218">
        <f>IF(AZ315=3,G315,0)</f>
        <v>0</v>
      </c>
      <c r="BD315" s="218">
        <f>IF(AZ315=4,G315,0)</f>
        <v>0</v>
      </c>
      <c r="BE315" s="218">
        <f>IF(AZ315=5,G315,0)</f>
        <v>0</v>
      </c>
      <c r="CA315" s="245">
        <v>1</v>
      </c>
      <c r="CB315" s="245">
        <v>1</v>
      </c>
    </row>
    <row r="316" spans="1:80" x14ac:dyDescent="0.25">
      <c r="A316" s="254"/>
      <c r="B316" s="257"/>
      <c r="C316" s="344" t="s">
        <v>595</v>
      </c>
      <c r="D316" s="345"/>
      <c r="E316" s="258">
        <v>1.1499999999999999</v>
      </c>
      <c r="F316" s="259"/>
      <c r="G316" s="260"/>
      <c r="H316" s="261"/>
      <c r="I316" s="255"/>
      <c r="J316" s="262"/>
      <c r="K316" s="255"/>
      <c r="M316" s="256" t="s">
        <v>595</v>
      </c>
      <c r="O316" s="245"/>
    </row>
    <row r="317" spans="1:80" x14ac:dyDescent="0.25">
      <c r="A317" s="246">
        <v>83</v>
      </c>
      <c r="B317" s="247" t="s">
        <v>596</v>
      </c>
      <c r="C317" s="248" t="s">
        <v>597</v>
      </c>
      <c r="D317" s="249" t="s">
        <v>183</v>
      </c>
      <c r="E317" s="250">
        <v>48</v>
      </c>
      <c r="F317" s="250"/>
      <c r="G317" s="251">
        <f>E317*F317</f>
        <v>0</v>
      </c>
      <c r="H317" s="252">
        <v>0</v>
      </c>
      <c r="I317" s="253">
        <f>E317*H317</f>
        <v>0</v>
      </c>
      <c r="J317" s="252"/>
      <c r="K317" s="253">
        <f>E317*J317</f>
        <v>0</v>
      </c>
      <c r="O317" s="245">
        <v>2</v>
      </c>
      <c r="AA317" s="218">
        <v>12</v>
      </c>
      <c r="AB317" s="218">
        <v>0</v>
      </c>
      <c r="AC317" s="218">
        <v>13</v>
      </c>
      <c r="AZ317" s="218">
        <v>1</v>
      </c>
      <c r="BA317" s="218">
        <f>IF(AZ317=1,G317,0)</f>
        <v>0</v>
      </c>
      <c r="BB317" s="218">
        <f>IF(AZ317=2,G317,0)</f>
        <v>0</v>
      </c>
      <c r="BC317" s="218">
        <f>IF(AZ317=3,G317,0)</f>
        <v>0</v>
      </c>
      <c r="BD317" s="218">
        <f>IF(AZ317=4,G317,0)</f>
        <v>0</v>
      </c>
      <c r="BE317" s="218">
        <f>IF(AZ317=5,G317,0)</f>
        <v>0</v>
      </c>
      <c r="CA317" s="245">
        <v>12</v>
      </c>
      <c r="CB317" s="245">
        <v>0</v>
      </c>
    </row>
    <row r="318" spans="1:80" x14ac:dyDescent="0.25">
      <c r="A318" s="254"/>
      <c r="B318" s="257"/>
      <c r="C318" s="344" t="s">
        <v>553</v>
      </c>
      <c r="D318" s="345"/>
      <c r="E318" s="258">
        <v>15</v>
      </c>
      <c r="F318" s="259"/>
      <c r="G318" s="260"/>
      <c r="H318" s="261"/>
      <c r="I318" s="255"/>
      <c r="J318" s="262"/>
      <c r="K318" s="255"/>
      <c r="M318" s="256" t="s">
        <v>553</v>
      </c>
      <c r="O318" s="245"/>
    </row>
    <row r="319" spans="1:80" x14ac:dyDescent="0.25">
      <c r="A319" s="254"/>
      <c r="B319" s="257"/>
      <c r="C319" s="344" t="s">
        <v>554</v>
      </c>
      <c r="D319" s="345"/>
      <c r="E319" s="258">
        <v>33</v>
      </c>
      <c r="F319" s="259"/>
      <c r="G319" s="260"/>
      <c r="H319" s="261"/>
      <c r="I319" s="255"/>
      <c r="J319" s="262"/>
      <c r="K319" s="255"/>
      <c r="M319" s="256" t="s">
        <v>554</v>
      </c>
      <c r="O319" s="245"/>
    </row>
    <row r="320" spans="1:80" x14ac:dyDescent="0.25">
      <c r="A320" s="263"/>
      <c r="B320" s="264" t="s">
        <v>98</v>
      </c>
      <c r="C320" s="265" t="s">
        <v>497</v>
      </c>
      <c r="D320" s="266"/>
      <c r="E320" s="267"/>
      <c r="F320" s="268"/>
      <c r="G320" s="269">
        <f>SUM(G236:G319)</f>
        <v>0</v>
      </c>
      <c r="H320" s="270"/>
      <c r="I320" s="271">
        <f>SUM(I236:I319)</f>
        <v>53.142261299999987</v>
      </c>
      <c r="J320" s="270"/>
      <c r="K320" s="271">
        <f>SUM(K236:K319)</f>
        <v>-2.5920999999999998</v>
      </c>
      <c r="O320" s="245">
        <v>4</v>
      </c>
      <c r="BA320" s="272">
        <f>SUM(BA236:BA319)</f>
        <v>0</v>
      </c>
      <c r="BB320" s="272">
        <f>SUM(BB236:BB319)</f>
        <v>0</v>
      </c>
      <c r="BC320" s="272">
        <f>SUM(BC236:BC319)</f>
        <v>0</v>
      </c>
      <c r="BD320" s="272">
        <f>SUM(BD236:BD319)</f>
        <v>0</v>
      </c>
      <c r="BE320" s="272">
        <f>SUM(BE236:BE319)</f>
        <v>0</v>
      </c>
    </row>
    <row r="321" spans="1:80" x14ac:dyDescent="0.25">
      <c r="A321" s="235" t="s">
        <v>95</v>
      </c>
      <c r="B321" s="236" t="s">
        <v>290</v>
      </c>
      <c r="C321" s="237" t="s">
        <v>291</v>
      </c>
      <c r="D321" s="238"/>
      <c r="E321" s="239"/>
      <c r="F321" s="239"/>
      <c r="G321" s="240"/>
      <c r="H321" s="241"/>
      <c r="I321" s="242"/>
      <c r="J321" s="243"/>
      <c r="K321" s="244"/>
      <c r="O321" s="245">
        <v>1</v>
      </c>
    </row>
    <row r="322" spans="1:80" ht="20.399999999999999" x14ac:dyDescent="0.25">
      <c r="A322" s="246">
        <v>84</v>
      </c>
      <c r="B322" s="247" t="s">
        <v>293</v>
      </c>
      <c r="C322" s="248" t="s">
        <v>294</v>
      </c>
      <c r="D322" s="249" t="s">
        <v>180</v>
      </c>
      <c r="E322" s="250">
        <v>18</v>
      </c>
      <c r="F322" s="250"/>
      <c r="G322" s="251">
        <f>E322*F322</f>
        <v>0</v>
      </c>
      <c r="H322" s="252">
        <v>0.39561000000000002</v>
      </c>
      <c r="I322" s="253">
        <f>E322*H322</f>
        <v>7.1209800000000003</v>
      </c>
      <c r="J322" s="252">
        <v>0</v>
      </c>
      <c r="K322" s="253">
        <f>E322*J322</f>
        <v>0</v>
      </c>
      <c r="O322" s="245">
        <v>2</v>
      </c>
      <c r="AA322" s="218">
        <v>1</v>
      </c>
      <c r="AB322" s="218">
        <v>0</v>
      </c>
      <c r="AC322" s="218">
        <v>0</v>
      </c>
      <c r="AZ322" s="218">
        <v>1</v>
      </c>
      <c r="BA322" s="218">
        <f>IF(AZ322=1,G322,0)</f>
        <v>0</v>
      </c>
      <c r="BB322" s="218">
        <f>IF(AZ322=2,G322,0)</f>
        <v>0</v>
      </c>
      <c r="BC322" s="218">
        <f>IF(AZ322=3,G322,0)</f>
        <v>0</v>
      </c>
      <c r="BD322" s="218">
        <f>IF(AZ322=4,G322,0)</f>
        <v>0</v>
      </c>
      <c r="BE322" s="218">
        <f>IF(AZ322=5,G322,0)</f>
        <v>0</v>
      </c>
      <c r="CA322" s="245">
        <v>1</v>
      </c>
      <c r="CB322" s="245">
        <v>0</v>
      </c>
    </row>
    <row r="323" spans="1:80" x14ac:dyDescent="0.25">
      <c r="A323" s="254"/>
      <c r="B323" s="257"/>
      <c r="C323" s="344" t="s">
        <v>408</v>
      </c>
      <c r="D323" s="345"/>
      <c r="E323" s="258">
        <v>0</v>
      </c>
      <c r="F323" s="259"/>
      <c r="G323" s="260"/>
      <c r="H323" s="261"/>
      <c r="I323" s="255"/>
      <c r="J323" s="262"/>
      <c r="K323" s="255"/>
      <c r="M323" s="256" t="s">
        <v>408</v>
      </c>
      <c r="O323" s="245"/>
    </row>
    <row r="324" spans="1:80" x14ac:dyDescent="0.25">
      <c r="A324" s="254"/>
      <c r="B324" s="257"/>
      <c r="C324" s="344" t="s">
        <v>598</v>
      </c>
      <c r="D324" s="345"/>
      <c r="E324" s="258">
        <v>18</v>
      </c>
      <c r="F324" s="259"/>
      <c r="G324" s="260"/>
      <c r="H324" s="261"/>
      <c r="I324" s="255"/>
      <c r="J324" s="262"/>
      <c r="K324" s="255"/>
      <c r="M324" s="256" t="s">
        <v>598</v>
      </c>
      <c r="O324" s="245"/>
    </row>
    <row r="325" spans="1:80" ht="20.399999999999999" x14ac:dyDescent="0.25">
      <c r="A325" s="246">
        <v>85</v>
      </c>
      <c r="B325" s="247" t="s">
        <v>295</v>
      </c>
      <c r="C325" s="248" t="s">
        <v>296</v>
      </c>
      <c r="D325" s="249" t="s">
        <v>180</v>
      </c>
      <c r="E325" s="250">
        <v>18</v>
      </c>
      <c r="F325" s="250"/>
      <c r="G325" s="251">
        <f>E325*F325</f>
        <v>0</v>
      </c>
      <c r="H325" s="252">
        <v>0.76629000000000003</v>
      </c>
      <c r="I325" s="253">
        <f>E325*H325</f>
        <v>13.79322</v>
      </c>
      <c r="J325" s="252">
        <v>0</v>
      </c>
      <c r="K325" s="253">
        <f>E325*J325</f>
        <v>0</v>
      </c>
      <c r="O325" s="245">
        <v>2</v>
      </c>
      <c r="AA325" s="218">
        <v>1</v>
      </c>
      <c r="AB325" s="218">
        <v>1</v>
      </c>
      <c r="AC325" s="218">
        <v>1</v>
      </c>
      <c r="AZ325" s="218">
        <v>1</v>
      </c>
      <c r="BA325" s="218">
        <f>IF(AZ325=1,G325,0)</f>
        <v>0</v>
      </c>
      <c r="BB325" s="218">
        <f>IF(AZ325=2,G325,0)</f>
        <v>0</v>
      </c>
      <c r="BC325" s="218">
        <f>IF(AZ325=3,G325,0)</f>
        <v>0</v>
      </c>
      <c r="BD325" s="218">
        <f>IF(AZ325=4,G325,0)</f>
        <v>0</v>
      </c>
      <c r="BE325" s="218">
        <f>IF(AZ325=5,G325,0)</f>
        <v>0</v>
      </c>
      <c r="CA325" s="245">
        <v>1</v>
      </c>
      <c r="CB325" s="245">
        <v>1</v>
      </c>
    </row>
    <row r="326" spans="1:80" x14ac:dyDescent="0.25">
      <c r="A326" s="254"/>
      <c r="B326" s="257"/>
      <c r="C326" s="344" t="s">
        <v>408</v>
      </c>
      <c r="D326" s="345"/>
      <c r="E326" s="258">
        <v>0</v>
      </c>
      <c r="F326" s="259"/>
      <c r="G326" s="260"/>
      <c r="H326" s="261"/>
      <c r="I326" s="255"/>
      <c r="J326" s="262"/>
      <c r="K326" s="255"/>
      <c r="M326" s="256" t="s">
        <v>408</v>
      </c>
      <c r="O326" s="245"/>
    </row>
    <row r="327" spans="1:80" x14ac:dyDescent="0.25">
      <c r="A327" s="254"/>
      <c r="B327" s="257"/>
      <c r="C327" s="344" t="s">
        <v>598</v>
      </c>
      <c r="D327" s="345"/>
      <c r="E327" s="258">
        <v>18</v>
      </c>
      <c r="F327" s="259"/>
      <c r="G327" s="260"/>
      <c r="H327" s="261"/>
      <c r="I327" s="255"/>
      <c r="J327" s="262"/>
      <c r="K327" s="255"/>
      <c r="M327" s="256" t="s">
        <v>598</v>
      </c>
      <c r="O327" s="245"/>
    </row>
    <row r="328" spans="1:80" x14ac:dyDescent="0.25">
      <c r="A328" s="246">
        <v>86</v>
      </c>
      <c r="B328" s="247" t="s">
        <v>297</v>
      </c>
      <c r="C328" s="248" t="s">
        <v>298</v>
      </c>
      <c r="D328" s="249" t="s">
        <v>180</v>
      </c>
      <c r="E328" s="250">
        <v>18</v>
      </c>
      <c r="F328" s="250"/>
      <c r="G328" s="251">
        <f>E328*F328</f>
        <v>0</v>
      </c>
      <c r="H328" s="252">
        <v>0.13919999999999999</v>
      </c>
      <c r="I328" s="253">
        <f>E328*H328</f>
        <v>2.5055999999999998</v>
      </c>
      <c r="J328" s="252">
        <v>0</v>
      </c>
      <c r="K328" s="253">
        <f>E328*J328</f>
        <v>0</v>
      </c>
      <c r="O328" s="245">
        <v>2</v>
      </c>
      <c r="AA328" s="218">
        <v>1</v>
      </c>
      <c r="AB328" s="218">
        <v>0</v>
      </c>
      <c r="AC328" s="218">
        <v>0</v>
      </c>
      <c r="AZ328" s="218">
        <v>1</v>
      </c>
      <c r="BA328" s="218">
        <f>IF(AZ328=1,G328,0)</f>
        <v>0</v>
      </c>
      <c r="BB328" s="218">
        <f>IF(AZ328=2,G328,0)</f>
        <v>0</v>
      </c>
      <c r="BC328" s="218">
        <f>IF(AZ328=3,G328,0)</f>
        <v>0</v>
      </c>
      <c r="BD328" s="218">
        <f>IF(AZ328=4,G328,0)</f>
        <v>0</v>
      </c>
      <c r="BE328" s="218">
        <f>IF(AZ328=5,G328,0)</f>
        <v>0</v>
      </c>
      <c r="CA328" s="245">
        <v>1</v>
      </c>
      <c r="CB328" s="245">
        <v>0</v>
      </c>
    </row>
    <row r="329" spans="1:80" x14ac:dyDescent="0.25">
      <c r="A329" s="254"/>
      <c r="B329" s="257"/>
      <c r="C329" s="344" t="s">
        <v>408</v>
      </c>
      <c r="D329" s="345"/>
      <c r="E329" s="258">
        <v>0</v>
      </c>
      <c r="F329" s="259"/>
      <c r="G329" s="260"/>
      <c r="H329" s="261"/>
      <c r="I329" s="255"/>
      <c r="J329" s="262"/>
      <c r="K329" s="255"/>
      <c r="M329" s="256" t="s">
        <v>408</v>
      </c>
      <c r="O329" s="245"/>
    </row>
    <row r="330" spans="1:80" x14ac:dyDescent="0.25">
      <c r="A330" s="254"/>
      <c r="B330" s="257"/>
      <c r="C330" s="344" t="s">
        <v>598</v>
      </c>
      <c r="D330" s="345"/>
      <c r="E330" s="258">
        <v>18</v>
      </c>
      <c r="F330" s="259"/>
      <c r="G330" s="260"/>
      <c r="H330" s="261"/>
      <c r="I330" s="255"/>
      <c r="J330" s="262"/>
      <c r="K330" s="255"/>
      <c r="M330" s="256" t="s">
        <v>598</v>
      </c>
      <c r="O330" s="245"/>
    </row>
    <row r="331" spans="1:80" ht="20.399999999999999" x14ac:dyDescent="0.25">
      <c r="A331" s="246">
        <v>87</v>
      </c>
      <c r="B331" s="247" t="s">
        <v>299</v>
      </c>
      <c r="C331" s="248" t="s">
        <v>300</v>
      </c>
      <c r="D331" s="249" t="s">
        <v>180</v>
      </c>
      <c r="E331" s="250">
        <v>18</v>
      </c>
      <c r="F331" s="250"/>
      <c r="G331" s="251">
        <f>E331*F331</f>
        <v>0</v>
      </c>
      <c r="H331" s="252">
        <v>0.20746000000000001</v>
      </c>
      <c r="I331" s="253">
        <f>E331*H331</f>
        <v>3.73428</v>
      </c>
      <c r="J331" s="252">
        <v>0</v>
      </c>
      <c r="K331" s="253">
        <f>E331*J331</f>
        <v>0</v>
      </c>
      <c r="O331" s="245">
        <v>2</v>
      </c>
      <c r="AA331" s="218">
        <v>1</v>
      </c>
      <c r="AB331" s="218">
        <v>1</v>
      </c>
      <c r="AC331" s="218">
        <v>1</v>
      </c>
      <c r="AZ331" s="218">
        <v>1</v>
      </c>
      <c r="BA331" s="218">
        <f>IF(AZ331=1,G331,0)</f>
        <v>0</v>
      </c>
      <c r="BB331" s="218">
        <f>IF(AZ331=2,G331,0)</f>
        <v>0</v>
      </c>
      <c r="BC331" s="218">
        <f>IF(AZ331=3,G331,0)</f>
        <v>0</v>
      </c>
      <c r="BD331" s="218">
        <f>IF(AZ331=4,G331,0)</f>
        <v>0</v>
      </c>
      <c r="BE331" s="218">
        <f>IF(AZ331=5,G331,0)</f>
        <v>0</v>
      </c>
      <c r="CA331" s="245">
        <v>1</v>
      </c>
      <c r="CB331" s="245">
        <v>1</v>
      </c>
    </row>
    <row r="332" spans="1:80" x14ac:dyDescent="0.25">
      <c r="A332" s="254"/>
      <c r="B332" s="257"/>
      <c r="C332" s="344" t="s">
        <v>408</v>
      </c>
      <c r="D332" s="345"/>
      <c r="E332" s="258">
        <v>0</v>
      </c>
      <c r="F332" s="259"/>
      <c r="G332" s="260"/>
      <c r="H332" s="261"/>
      <c r="I332" s="255"/>
      <c r="J332" s="262"/>
      <c r="K332" s="255"/>
      <c r="M332" s="256" t="s">
        <v>408</v>
      </c>
      <c r="O332" s="245"/>
    </row>
    <row r="333" spans="1:80" x14ac:dyDescent="0.25">
      <c r="A333" s="254"/>
      <c r="B333" s="257"/>
      <c r="C333" s="344" t="s">
        <v>598</v>
      </c>
      <c r="D333" s="345"/>
      <c r="E333" s="258">
        <v>18</v>
      </c>
      <c r="F333" s="259"/>
      <c r="G333" s="260"/>
      <c r="H333" s="261"/>
      <c r="I333" s="255"/>
      <c r="J333" s="262"/>
      <c r="K333" s="255"/>
      <c r="M333" s="256" t="s">
        <v>598</v>
      </c>
      <c r="O333" s="245"/>
    </row>
    <row r="334" spans="1:80" x14ac:dyDescent="0.25">
      <c r="A334" s="246">
        <v>88</v>
      </c>
      <c r="B334" s="247" t="s">
        <v>301</v>
      </c>
      <c r="C334" s="248" t="s">
        <v>302</v>
      </c>
      <c r="D334" s="249" t="s">
        <v>273</v>
      </c>
      <c r="E334" s="250">
        <v>24</v>
      </c>
      <c r="F334" s="250"/>
      <c r="G334" s="251">
        <f>E334*F334</f>
        <v>0</v>
      </c>
      <c r="H334" s="252">
        <v>0</v>
      </c>
      <c r="I334" s="253">
        <f>E334*H334</f>
        <v>0</v>
      </c>
      <c r="J334" s="252">
        <v>0</v>
      </c>
      <c r="K334" s="253">
        <f>E334*J334</f>
        <v>0</v>
      </c>
      <c r="O334" s="245">
        <v>2</v>
      </c>
      <c r="AA334" s="218">
        <v>1</v>
      </c>
      <c r="AB334" s="218">
        <v>1</v>
      </c>
      <c r="AC334" s="218">
        <v>1</v>
      </c>
      <c r="AZ334" s="218">
        <v>1</v>
      </c>
      <c r="BA334" s="218">
        <f>IF(AZ334=1,G334,0)</f>
        <v>0</v>
      </c>
      <c r="BB334" s="218">
        <f>IF(AZ334=2,G334,0)</f>
        <v>0</v>
      </c>
      <c r="BC334" s="218">
        <f>IF(AZ334=3,G334,0)</f>
        <v>0</v>
      </c>
      <c r="BD334" s="218">
        <f>IF(AZ334=4,G334,0)</f>
        <v>0</v>
      </c>
      <c r="BE334" s="218">
        <f>IF(AZ334=5,G334,0)</f>
        <v>0</v>
      </c>
      <c r="CA334" s="245">
        <v>1</v>
      </c>
      <c r="CB334" s="245">
        <v>1</v>
      </c>
    </row>
    <row r="335" spans="1:80" x14ac:dyDescent="0.25">
      <c r="A335" s="254"/>
      <c r="B335" s="257"/>
      <c r="C335" s="344" t="s">
        <v>408</v>
      </c>
      <c r="D335" s="345"/>
      <c r="E335" s="258">
        <v>0</v>
      </c>
      <c r="F335" s="259"/>
      <c r="G335" s="260"/>
      <c r="H335" s="261"/>
      <c r="I335" s="255"/>
      <c r="J335" s="262"/>
      <c r="K335" s="255"/>
      <c r="M335" s="256" t="s">
        <v>408</v>
      </c>
      <c r="O335" s="245"/>
    </row>
    <row r="336" spans="1:80" x14ac:dyDescent="0.25">
      <c r="A336" s="254"/>
      <c r="B336" s="257"/>
      <c r="C336" s="344" t="s">
        <v>599</v>
      </c>
      <c r="D336" s="345"/>
      <c r="E336" s="258">
        <v>24</v>
      </c>
      <c r="F336" s="259"/>
      <c r="G336" s="260"/>
      <c r="H336" s="261"/>
      <c r="I336" s="255"/>
      <c r="J336" s="262"/>
      <c r="K336" s="255"/>
      <c r="M336" s="256" t="s">
        <v>599</v>
      </c>
      <c r="O336" s="245"/>
    </row>
    <row r="337" spans="1:80" x14ac:dyDescent="0.25">
      <c r="A337" s="263"/>
      <c r="B337" s="264" t="s">
        <v>98</v>
      </c>
      <c r="C337" s="265" t="s">
        <v>292</v>
      </c>
      <c r="D337" s="266"/>
      <c r="E337" s="267"/>
      <c r="F337" s="268"/>
      <c r="G337" s="269">
        <f>SUM(G321:G336)</f>
        <v>0</v>
      </c>
      <c r="H337" s="270"/>
      <c r="I337" s="271">
        <f>SUM(I321:I336)</f>
        <v>27.15408</v>
      </c>
      <c r="J337" s="270"/>
      <c r="K337" s="271">
        <f>SUM(K321:K336)</f>
        <v>0</v>
      </c>
      <c r="O337" s="245">
        <v>4</v>
      </c>
      <c r="BA337" s="272">
        <f>SUM(BA321:BA336)</f>
        <v>0</v>
      </c>
      <c r="BB337" s="272">
        <f>SUM(BB321:BB336)</f>
        <v>0</v>
      </c>
      <c r="BC337" s="272">
        <f>SUM(BC321:BC336)</f>
        <v>0</v>
      </c>
      <c r="BD337" s="272">
        <f>SUM(BD321:BD336)</f>
        <v>0</v>
      </c>
      <c r="BE337" s="272">
        <f>SUM(BE321:BE336)</f>
        <v>0</v>
      </c>
    </row>
    <row r="338" spans="1:80" x14ac:dyDescent="0.25">
      <c r="A338" s="235" t="s">
        <v>95</v>
      </c>
      <c r="B338" s="236" t="s">
        <v>303</v>
      </c>
      <c r="C338" s="237" t="s">
        <v>304</v>
      </c>
      <c r="D338" s="238"/>
      <c r="E338" s="239"/>
      <c r="F338" s="239"/>
      <c r="G338" s="240"/>
      <c r="H338" s="241"/>
      <c r="I338" s="242"/>
      <c r="J338" s="243"/>
      <c r="K338" s="244"/>
      <c r="O338" s="245">
        <v>1</v>
      </c>
    </row>
    <row r="339" spans="1:80" x14ac:dyDescent="0.25">
      <c r="A339" s="246">
        <v>89</v>
      </c>
      <c r="B339" s="247" t="s">
        <v>318</v>
      </c>
      <c r="C339" s="248" t="s">
        <v>319</v>
      </c>
      <c r="D339" s="249" t="s">
        <v>273</v>
      </c>
      <c r="E339" s="250">
        <v>120</v>
      </c>
      <c r="F339" s="250"/>
      <c r="G339" s="251">
        <f>E339*F339</f>
        <v>0</v>
      </c>
      <c r="H339" s="252">
        <v>0.18207000000000001</v>
      </c>
      <c r="I339" s="253">
        <f>E339*H339</f>
        <v>21.848400000000002</v>
      </c>
      <c r="J339" s="252">
        <v>0</v>
      </c>
      <c r="K339" s="253">
        <f>E339*J339</f>
        <v>0</v>
      </c>
      <c r="O339" s="245">
        <v>2</v>
      </c>
      <c r="AA339" s="218">
        <v>1</v>
      </c>
      <c r="AB339" s="218">
        <v>1</v>
      </c>
      <c r="AC339" s="218">
        <v>1</v>
      </c>
      <c r="AZ339" s="218">
        <v>1</v>
      </c>
      <c r="BA339" s="218">
        <f>IF(AZ339=1,G339,0)</f>
        <v>0</v>
      </c>
      <c r="BB339" s="218">
        <f>IF(AZ339=2,G339,0)</f>
        <v>0</v>
      </c>
      <c r="BC339" s="218">
        <f>IF(AZ339=3,G339,0)</f>
        <v>0</v>
      </c>
      <c r="BD339" s="218">
        <f>IF(AZ339=4,G339,0)</f>
        <v>0</v>
      </c>
      <c r="BE339" s="218">
        <f>IF(AZ339=5,G339,0)</f>
        <v>0</v>
      </c>
      <c r="CA339" s="245">
        <v>1</v>
      </c>
      <c r="CB339" s="245">
        <v>1</v>
      </c>
    </row>
    <row r="340" spans="1:80" x14ac:dyDescent="0.25">
      <c r="A340" s="254"/>
      <c r="B340" s="257"/>
      <c r="C340" s="344" t="s">
        <v>406</v>
      </c>
      <c r="D340" s="345"/>
      <c r="E340" s="258">
        <v>0</v>
      </c>
      <c r="F340" s="259"/>
      <c r="G340" s="260"/>
      <c r="H340" s="261"/>
      <c r="I340" s="255"/>
      <c r="J340" s="262"/>
      <c r="K340" s="255"/>
      <c r="M340" s="256" t="s">
        <v>406</v>
      </c>
      <c r="O340" s="245"/>
    </row>
    <row r="341" spans="1:80" x14ac:dyDescent="0.25">
      <c r="A341" s="254"/>
      <c r="B341" s="257"/>
      <c r="C341" s="344" t="s">
        <v>600</v>
      </c>
      <c r="D341" s="345"/>
      <c r="E341" s="258">
        <v>120</v>
      </c>
      <c r="F341" s="259"/>
      <c r="G341" s="260"/>
      <c r="H341" s="261"/>
      <c r="I341" s="255"/>
      <c r="J341" s="262"/>
      <c r="K341" s="255"/>
      <c r="M341" s="256" t="s">
        <v>600</v>
      </c>
      <c r="O341" s="245"/>
    </row>
    <row r="342" spans="1:80" x14ac:dyDescent="0.25">
      <c r="A342" s="246">
        <v>90</v>
      </c>
      <c r="B342" s="247" t="s">
        <v>326</v>
      </c>
      <c r="C342" s="248" t="s">
        <v>327</v>
      </c>
      <c r="D342" s="249" t="s">
        <v>183</v>
      </c>
      <c r="E342" s="250">
        <v>368</v>
      </c>
      <c r="F342" s="250"/>
      <c r="G342" s="251">
        <f>E342*F342</f>
        <v>0</v>
      </c>
      <c r="H342" s="252">
        <v>4.3999999999999997E-2</v>
      </c>
      <c r="I342" s="253">
        <f>E342*H342</f>
        <v>16.192</v>
      </c>
      <c r="J342" s="252"/>
      <c r="K342" s="253">
        <f>E342*J342</f>
        <v>0</v>
      </c>
      <c r="O342" s="245">
        <v>2</v>
      </c>
      <c r="AA342" s="218">
        <v>3</v>
      </c>
      <c r="AB342" s="218">
        <v>1</v>
      </c>
      <c r="AC342" s="218">
        <v>592275200</v>
      </c>
      <c r="AZ342" s="218">
        <v>1</v>
      </c>
      <c r="BA342" s="218">
        <f>IF(AZ342=1,G342,0)</f>
        <v>0</v>
      </c>
      <c r="BB342" s="218">
        <f>IF(AZ342=2,G342,0)</f>
        <v>0</v>
      </c>
      <c r="BC342" s="218">
        <f>IF(AZ342=3,G342,0)</f>
        <v>0</v>
      </c>
      <c r="BD342" s="218">
        <f>IF(AZ342=4,G342,0)</f>
        <v>0</v>
      </c>
      <c r="BE342" s="218">
        <f>IF(AZ342=5,G342,0)</f>
        <v>0</v>
      </c>
      <c r="CA342" s="245">
        <v>3</v>
      </c>
      <c r="CB342" s="245">
        <v>1</v>
      </c>
    </row>
    <row r="343" spans="1:80" x14ac:dyDescent="0.25">
      <c r="A343" s="254"/>
      <c r="B343" s="257"/>
      <c r="C343" s="344" t="s">
        <v>406</v>
      </c>
      <c r="D343" s="345"/>
      <c r="E343" s="258">
        <v>0</v>
      </c>
      <c r="F343" s="259"/>
      <c r="G343" s="260"/>
      <c r="H343" s="261"/>
      <c r="I343" s="255"/>
      <c r="J343" s="262"/>
      <c r="K343" s="255"/>
      <c r="M343" s="256" t="s">
        <v>406</v>
      </c>
      <c r="O343" s="245"/>
    </row>
    <row r="344" spans="1:80" x14ac:dyDescent="0.25">
      <c r="A344" s="254"/>
      <c r="B344" s="257"/>
      <c r="C344" s="344" t="s">
        <v>328</v>
      </c>
      <c r="D344" s="345"/>
      <c r="E344" s="258">
        <v>0</v>
      </c>
      <c r="F344" s="259"/>
      <c r="G344" s="260"/>
      <c r="H344" s="261"/>
      <c r="I344" s="255"/>
      <c r="J344" s="262"/>
      <c r="K344" s="255"/>
      <c r="M344" s="256" t="s">
        <v>328</v>
      </c>
      <c r="O344" s="245"/>
    </row>
    <row r="345" spans="1:80" x14ac:dyDescent="0.25">
      <c r="A345" s="254"/>
      <c r="B345" s="257"/>
      <c r="C345" s="354" t="s">
        <v>322</v>
      </c>
      <c r="D345" s="345"/>
      <c r="E345" s="284">
        <v>0</v>
      </c>
      <c r="F345" s="259"/>
      <c r="G345" s="260"/>
      <c r="H345" s="261"/>
      <c r="I345" s="255"/>
      <c r="J345" s="262"/>
      <c r="K345" s="255"/>
      <c r="M345" s="256" t="s">
        <v>322</v>
      </c>
      <c r="O345" s="245"/>
    </row>
    <row r="346" spans="1:80" x14ac:dyDescent="0.25">
      <c r="A346" s="254"/>
      <c r="B346" s="257"/>
      <c r="C346" s="354" t="s">
        <v>601</v>
      </c>
      <c r="D346" s="345"/>
      <c r="E346" s="284">
        <v>367.27269999999999</v>
      </c>
      <c r="F346" s="259"/>
      <c r="G346" s="260"/>
      <c r="H346" s="261"/>
      <c r="I346" s="255"/>
      <c r="J346" s="262"/>
      <c r="K346" s="255"/>
      <c r="M346" s="256" t="s">
        <v>601</v>
      </c>
      <c r="O346" s="245"/>
    </row>
    <row r="347" spans="1:80" x14ac:dyDescent="0.25">
      <c r="A347" s="254"/>
      <c r="B347" s="257"/>
      <c r="C347" s="354" t="s">
        <v>323</v>
      </c>
      <c r="D347" s="345"/>
      <c r="E347" s="284">
        <v>367.27269999999999</v>
      </c>
      <c r="F347" s="259"/>
      <c r="G347" s="260"/>
      <c r="H347" s="261"/>
      <c r="I347" s="255"/>
      <c r="J347" s="262"/>
      <c r="K347" s="255"/>
      <c r="M347" s="256" t="s">
        <v>323</v>
      </c>
      <c r="O347" s="245"/>
    </row>
    <row r="348" spans="1:80" x14ac:dyDescent="0.25">
      <c r="A348" s="254"/>
      <c r="B348" s="257"/>
      <c r="C348" s="344" t="s">
        <v>602</v>
      </c>
      <c r="D348" s="345"/>
      <c r="E348" s="258">
        <v>368</v>
      </c>
      <c r="F348" s="259"/>
      <c r="G348" s="260"/>
      <c r="H348" s="261"/>
      <c r="I348" s="255"/>
      <c r="J348" s="262"/>
      <c r="K348" s="255"/>
      <c r="M348" s="256">
        <v>368</v>
      </c>
      <c r="O348" s="245"/>
    </row>
    <row r="349" spans="1:80" x14ac:dyDescent="0.25">
      <c r="A349" s="263"/>
      <c r="B349" s="264" t="s">
        <v>98</v>
      </c>
      <c r="C349" s="265" t="s">
        <v>305</v>
      </c>
      <c r="D349" s="266"/>
      <c r="E349" s="267"/>
      <c r="F349" s="268"/>
      <c r="G349" s="269">
        <f>SUM(G338:G348)</f>
        <v>0</v>
      </c>
      <c r="H349" s="270"/>
      <c r="I349" s="271">
        <f>SUM(I338:I348)</f>
        <v>38.040400000000005</v>
      </c>
      <c r="J349" s="270"/>
      <c r="K349" s="271">
        <f>SUM(K338:K348)</f>
        <v>0</v>
      </c>
      <c r="O349" s="245">
        <v>4</v>
      </c>
      <c r="BA349" s="272">
        <f>SUM(BA338:BA348)</f>
        <v>0</v>
      </c>
      <c r="BB349" s="272">
        <f>SUM(BB338:BB348)</f>
        <v>0</v>
      </c>
      <c r="BC349" s="272">
        <f>SUM(BC338:BC348)</f>
        <v>0</v>
      </c>
      <c r="BD349" s="272">
        <f>SUM(BD338:BD348)</f>
        <v>0</v>
      </c>
      <c r="BE349" s="272">
        <f>SUM(BE338:BE348)</f>
        <v>0</v>
      </c>
    </row>
    <row r="350" spans="1:80" x14ac:dyDescent="0.25">
      <c r="A350" s="235" t="s">
        <v>95</v>
      </c>
      <c r="B350" s="236" t="s">
        <v>324</v>
      </c>
      <c r="C350" s="237" t="s">
        <v>330</v>
      </c>
      <c r="D350" s="238"/>
      <c r="E350" s="239"/>
      <c r="F350" s="239"/>
      <c r="G350" s="240"/>
      <c r="H350" s="241"/>
      <c r="I350" s="242"/>
      <c r="J350" s="243"/>
      <c r="K350" s="244"/>
      <c r="O350" s="245">
        <v>1</v>
      </c>
    </row>
    <row r="351" spans="1:80" x14ac:dyDescent="0.25">
      <c r="A351" s="246">
        <v>91</v>
      </c>
      <c r="B351" s="247" t="s">
        <v>603</v>
      </c>
      <c r="C351" s="248" t="s">
        <v>604</v>
      </c>
      <c r="D351" s="249" t="s">
        <v>273</v>
      </c>
      <c r="E351" s="250">
        <v>120</v>
      </c>
      <c r="F351" s="250"/>
      <c r="G351" s="251">
        <f>E351*F351</f>
        <v>0</v>
      </c>
      <c r="H351" s="252">
        <v>1.1900000000000001E-3</v>
      </c>
      <c r="I351" s="253">
        <f>E351*H351</f>
        <v>0.14280000000000001</v>
      </c>
      <c r="J351" s="252">
        <v>0</v>
      </c>
      <c r="K351" s="253">
        <f>E351*J351</f>
        <v>0</v>
      </c>
      <c r="O351" s="245">
        <v>2</v>
      </c>
      <c r="AA351" s="218">
        <v>1</v>
      </c>
      <c r="AB351" s="218">
        <v>1</v>
      </c>
      <c r="AC351" s="218">
        <v>1</v>
      </c>
      <c r="AZ351" s="218">
        <v>1</v>
      </c>
      <c r="BA351" s="218">
        <f>IF(AZ351=1,G351,0)</f>
        <v>0</v>
      </c>
      <c r="BB351" s="218">
        <f>IF(AZ351=2,G351,0)</f>
        <v>0</v>
      </c>
      <c r="BC351" s="218">
        <f>IF(AZ351=3,G351,0)</f>
        <v>0</v>
      </c>
      <c r="BD351" s="218">
        <f>IF(AZ351=4,G351,0)</f>
        <v>0</v>
      </c>
      <c r="BE351" s="218">
        <f>IF(AZ351=5,G351,0)</f>
        <v>0</v>
      </c>
      <c r="CA351" s="245">
        <v>1</v>
      </c>
      <c r="CB351" s="245">
        <v>1</v>
      </c>
    </row>
    <row r="352" spans="1:80" x14ac:dyDescent="0.25">
      <c r="A352" s="254"/>
      <c r="B352" s="257"/>
      <c r="C352" s="344" t="s">
        <v>406</v>
      </c>
      <c r="D352" s="345"/>
      <c r="E352" s="258">
        <v>0</v>
      </c>
      <c r="F352" s="259"/>
      <c r="G352" s="260"/>
      <c r="H352" s="261"/>
      <c r="I352" s="255"/>
      <c r="J352" s="262"/>
      <c r="K352" s="255"/>
      <c r="M352" s="256" t="s">
        <v>406</v>
      </c>
      <c r="O352" s="245"/>
    </row>
    <row r="353" spans="1:80" x14ac:dyDescent="0.25">
      <c r="A353" s="254"/>
      <c r="B353" s="257"/>
      <c r="C353" s="344" t="s">
        <v>605</v>
      </c>
      <c r="D353" s="345"/>
      <c r="E353" s="258">
        <v>120</v>
      </c>
      <c r="F353" s="259"/>
      <c r="G353" s="260"/>
      <c r="H353" s="261"/>
      <c r="I353" s="255"/>
      <c r="J353" s="262"/>
      <c r="K353" s="255"/>
      <c r="M353" s="256" t="s">
        <v>605</v>
      </c>
      <c r="O353" s="245"/>
    </row>
    <row r="354" spans="1:80" x14ac:dyDescent="0.25">
      <c r="A354" s="246">
        <v>92</v>
      </c>
      <c r="B354" s="247" t="s">
        <v>332</v>
      </c>
      <c r="C354" s="248" t="s">
        <v>333</v>
      </c>
      <c r="D354" s="249" t="s">
        <v>184</v>
      </c>
      <c r="E354" s="250">
        <v>5.4</v>
      </c>
      <c r="F354" s="250"/>
      <c r="G354" s="251">
        <f>E354*F354</f>
        <v>0</v>
      </c>
      <c r="H354" s="252">
        <v>2.5249999999999999</v>
      </c>
      <c r="I354" s="253">
        <f>E354*H354</f>
        <v>13.635</v>
      </c>
      <c r="J354" s="252">
        <v>0</v>
      </c>
      <c r="K354" s="253">
        <f>E354*J354</f>
        <v>0</v>
      </c>
      <c r="O354" s="245">
        <v>2</v>
      </c>
      <c r="AA354" s="218">
        <v>1</v>
      </c>
      <c r="AB354" s="218">
        <v>1</v>
      </c>
      <c r="AC354" s="218">
        <v>1</v>
      </c>
      <c r="AZ354" s="218">
        <v>1</v>
      </c>
      <c r="BA354" s="218">
        <f>IF(AZ354=1,G354,0)</f>
        <v>0</v>
      </c>
      <c r="BB354" s="218">
        <f>IF(AZ354=2,G354,0)</f>
        <v>0</v>
      </c>
      <c r="BC354" s="218">
        <f>IF(AZ354=3,G354,0)</f>
        <v>0</v>
      </c>
      <c r="BD354" s="218">
        <f>IF(AZ354=4,G354,0)</f>
        <v>0</v>
      </c>
      <c r="BE354" s="218">
        <f>IF(AZ354=5,G354,0)</f>
        <v>0</v>
      </c>
      <c r="CA354" s="245">
        <v>1</v>
      </c>
      <c r="CB354" s="245">
        <v>1</v>
      </c>
    </row>
    <row r="355" spans="1:80" x14ac:dyDescent="0.25">
      <c r="A355" s="254"/>
      <c r="B355" s="257"/>
      <c r="C355" s="344" t="s">
        <v>396</v>
      </c>
      <c r="D355" s="345"/>
      <c r="E355" s="258">
        <v>0</v>
      </c>
      <c r="F355" s="259"/>
      <c r="G355" s="260"/>
      <c r="H355" s="261"/>
      <c r="I355" s="255"/>
      <c r="J355" s="262"/>
      <c r="K355" s="255"/>
      <c r="M355" s="256" t="s">
        <v>396</v>
      </c>
      <c r="O355" s="245"/>
    </row>
    <row r="356" spans="1:80" x14ac:dyDescent="0.25">
      <c r="A356" s="254"/>
      <c r="B356" s="257"/>
      <c r="C356" s="344" t="s">
        <v>606</v>
      </c>
      <c r="D356" s="345"/>
      <c r="E356" s="258">
        <v>5.4</v>
      </c>
      <c r="F356" s="259"/>
      <c r="G356" s="260"/>
      <c r="H356" s="261"/>
      <c r="I356" s="255"/>
      <c r="J356" s="262"/>
      <c r="K356" s="255"/>
      <c r="M356" s="256" t="s">
        <v>606</v>
      </c>
      <c r="O356" s="245"/>
    </row>
    <row r="357" spans="1:80" x14ac:dyDescent="0.25">
      <c r="A357" s="263"/>
      <c r="B357" s="264" t="s">
        <v>98</v>
      </c>
      <c r="C357" s="265" t="s">
        <v>331</v>
      </c>
      <c r="D357" s="266"/>
      <c r="E357" s="267"/>
      <c r="F357" s="268"/>
      <c r="G357" s="269">
        <f>SUM(G350:G356)</f>
        <v>0</v>
      </c>
      <c r="H357" s="270"/>
      <c r="I357" s="271">
        <f>SUM(I350:I356)</f>
        <v>13.777799999999999</v>
      </c>
      <c r="J357" s="270"/>
      <c r="K357" s="271">
        <f>SUM(K350:K356)</f>
        <v>0</v>
      </c>
      <c r="O357" s="245">
        <v>4</v>
      </c>
      <c r="BA357" s="272">
        <f>SUM(BA350:BA356)</f>
        <v>0</v>
      </c>
      <c r="BB357" s="272">
        <f>SUM(BB350:BB356)</f>
        <v>0</v>
      </c>
      <c r="BC357" s="272">
        <f>SUM(BC350:BC356)</f>
        <v>0</v>
      </c>
      <c r="BD357" s="272">
        <f>SUM(BD350:BD356)</f>
        <v>0</v>
      </c>
      <c r="BE357" s="272">
        <f>SUM(BE350:BE356)</f>
        <v>0</v>
      </c>
    </row>
    <row r="358" spans="1:80" x14ac:dyDescent="0.25">
      <c r="A358" s="235" t="s">
        <v>95</v>
      </c>
      <c r="B358" s="236" t="s">
        <v>334</v>
      </c>
      <c r="C358" s="237" t="s">
        <v>335</v>
      </c>
      <c r="D358" s="238"/>
      <c r="E358" s="239"/>
      <c r="F358" s="239"/>
      <c r="G358" s="240"/>
      <c r="H358" s="241"/>
      <c r="I358" s="242"/>
      <c r="J358" s="243"/>
      <c r="K358" s="244"/>
      <c r="O358" s="245">
        <v>1</v>
      </c>
    </row>
    <row r="359" spans="1:80" x14ac:dyDescent="0.25">
      <c r="A359" s="246">
        <v>93</v>
      </c>
      <c r="B359" s="247" t="s">
        <v>607</v>
      </c>
      <c r="C359" s="248" t="s">
        <v>608</v>
      </c>
      <c r="D359" s="249" t="s">
        <v>183</v>
      </c>
      <c r="E359" s="250">
        <v>2</v>
      </c>
      <c r="F359" s="250"/>
      <c r="G359" s="251">
        <f>E359*F359</f>
        <v>0</v>
      </c>
      <c r="H359" s="252">
        <v>7.1300000000000001E-3</v>
      </c>
      <c r="I359" s="253">
        <f>E359*H359</f>
        <v>1.426E-2</v>
      </c>
      <c r="J359" s="252">
        <v>0</v>
      </c>
      <c r="K359" s="253">
        <f>E359*J359</f>
        <v>0</v>
      </c>
      <c r="O359" s="245">
        <v>2</v>
      </c>
      <c r="AA359" s="218">
        <v>1</v>
      </c>
      <c r="AB359" s="218">
        <v>1</v>
      </c>
      <c r="AC359" s="218">
        <v>1</v>
      </c>
      <c r="AZ359" s="218">
        <v>1</v>
      </c>
      <c r="BA359" s="218">
        <f>IF(AZ359=1,G359,0)</f>
        <v>0</v>
      </c>
      <c r="BB359" s="218">
        <f>IF(AZ359=2,G359,0)</f>
        <v>0</v>
      </c>
      <c r="BC359" s="218">
        <f>IF(AZ359=3,G359,0)</f>
        <v>0</v>
      </c>
      <c r="BD359" s="218">
        <f>IF(AZ359=4,G359,0)</f>
        <v>0</v>
      </c>
      <c r="BE359" s="218">
        <f>IF(AZ359=5,G359,0)</f>
        <v>0</v>
      </c>
      <c r="CA359" s="245">
        <v>1</v>
      </c>
      <c r="CB359" s="245">
        <v>1</v>
      </c>
    </row>
    <row r="360" spans="1:80" x14ac:dyDescent="0.25">
      <c r="A360" s="254"/>
      <c r="B360" s="257"/>
      <c r="C360" s="344" t="s">
        <v>408</v>
      </c>
      <c r="D360" s="345"/>
      <c r="E360" s="258">
        <v>0</v>
      </c>
      <c r="F360" s="259"/>
      <c r="G360" s="260"/>
      <c r="H360" s="261"/>
      <c r="I360" s="255"/>
      <c r="J360" s="262"/>
      <c r="K360" s="255"/>
      <c r="M360" s="256" t="s">
        <v>408</v>
      </c>
      <c r="O360" s="245"/>
    </row>
    <row r="361" spans="1:80" x14ac:dyDescent="0.25">
      <c r="A361" s="254"/>
      <c r="B361" s="257"/>
      <c r="C361" s="344" t="s">
        <v>609</v>
      </c>
      <c r="D361" s="345"/>
      <c r="E361" s="258">
        <v>2</v>
      </c>
      <c r="F361" s="259"/>
      <c r="G361" s="260"/>
      <c r="H361" s="261"/>
      <c r="I361" s="255"/>
      <c r="J361" s="262"/>
      <c r="K361" s="255"/>
      <c r="M361" s="256" t="s">
        <v>609</v>
      </c>
      <c r="O361" s="245"/>
    </row>
    <row r="362" spans="1:80" ht="20.399999999999999" x14ac:dyDescent="0.25">
      <c r="A362" s="246">
        <v>94</v>
      </c>
      <c r="B362" s="247" t="s">
        <v>337</v>
      </c>
      <c r="C362" s="248" t="s">
        <v>338</v>
      </c>
      <c r="D362" s="249" t="s">
        <v>273</v>
      </c>
      <c r="E362" s="250">
        <v>45</v>
      </c>
      <c r="F362" s="250"/>
      <c r="G362" s="251">
        <f>E362*F362</f>
        <v>0</v>
      </c>
      <c r="H362" s="252">
        <v>3.5500000000000002E-3</v>
      </c>
      <c r="I362" s="253">
        <f>E362*H362</f>
        <v>0.15975</v>
      </c>
      <c r="J362" s="252"/>
      <c r="K362" s="253">
        <f>E362*J362</f>
        <v>0</v>
      </c>
      <c r="O362" s="245">
        <v>2</v>
      </c>
      <c r="AA362" s="218">
        <v>12</v>
      </c>
      <c r="AB362" s="218">
        <v>0</v>
      </c>
      <c r="AC362" s="218">
        <v>127</v>
      </c>
      <c r="AZ362" s="218">
        <v>1</v>
      </c>
      <c r="BA362" s="218">
        <f>IF(AZ362=1,G362,0)</f>
        <v>0</v>
      </c>
      <c r="BB362" s="218">
        <f>IF(AZ362=2,G362,0)</f>
        <v>0</v>
      </c>
      <c r="BC362" s="218">
        <f>IF(AZ362=3,G362,0)</f>
        <v>0</v>
      </c>
      <c r="BD362" s="218">
        <f>IF(AZ362=4,G362,0)</f>
        <v>0</v>
      </c>
      <c r="BE362" s="218">
        <f>IF(AZ362=5,G362,0)</f>
        <v>0</v>
      </c>
      <c r="CA362" s="245">
        <v>12</v>
      </c>
      <c r="CB362" s="245">
        <v>0</v>
      </c>
    </row>
    <row r="363" spans="1:80" x14ac:dyDescent="0.25">
      <c r="A363" s="254"/>
      <c r="B363" s="257"/>
      <c r="C363" s="344" t="s">
        <v>399</v>
      </c>
      <c r="D363" s="345"/>
      <c r="E363" s="258">
        <v>0</v>
      </c>
      <c r="F363" s="259"/>
      <c r="G363" s="260"/>
      <c r="H363" s="261"/>
      <c r="I363" s="255"/>
      <c r="J363" s="262"/>
      <c r="K363" s="255"/>
      <c r="M363" s="256" t="s">
        <v>399</v>
      </c>
      <c r="O363" s="245"/>
    </row>
    <row r="364" spans="1:80" x14ac:dyDescent="0.25">
      <c r="A364" s="254"/>
      <c r="B364" s="257"/>
      <c r="C364" s="344" t="s">
        <v>610</v>
      </c>
      <c r="D364" s="345"/>
      <c r="E364" s="258">
        <v>45</v>
      </c>
      <c r="F364" s="259"/>
      <c r="G364" s="260"/>
      <c r="H364" s="261"/>
      <c r="I364" s="255"/>
      <c r="J364" s="262"/>
      <c r="K364" s="255"/>
      <c r="M364" s="256" t="s">
        <v>610</v>
      </c>
      <c r="O364" s="245"/>
    </row>
    <row r="365" spans="1:80" x14ac:dyDescent="0.25">
      <c r="A365" s="246">
        <v>95</v>
      </c>
      <c r="B365" s="247" t="s">
        <v>339</v>
      </c>
      <c r="C365" s="248" t="s">
        <v>340</v>
      </c>
      <c r="D365" s="249" t="s">
        <v>273</v>
      </c>
      <c r="E365" s="250">
        <v>45</v>
      </c>
      <c r="F365" s="250"/>
      <c r="G365" s="251">
        <f>E365*F365</f>
        <v>0</v>
      </c>
      <c r="H365" s="252">
        <v>0</v>
      </c>
      <c r="I365" s="253">
        <f>E365*H365</f>
        <v>0</v>
      </c>
      <c r="J365" s="252"/>
      <c r="K365" s="253">
        <f>E365*J365</f>
        <v>0</v>
      </c>
      <c r="O365" s="245">
        <v>2</v>
      </c>
      <c r="AA365" s="218">
        <v>12</v>
      </c>
      <c r="AB365" s="218">
        <v>0</v>
      </c>
      <c r="AC365" s="218">
        <v>128</v>
      </c>
      <c r="AZ365" s="218">
        <v>1</v>
      </c>
      <c r="BA365" s="218">
        <f>IF(AZ365=1,G365,0)</f>
        <v>0</v>
      </c>
      <c r="BB365" s="218">
        <f>IF(AZ365=2,G365,0)</f>
        <v>0</v>
      </c>
      <c r="BC365" s="218">
        <f>IF(AZ365=3,G365,0)</f>
        <v>0</v>
      </c>
      <c r="BD365" s="218">
        <f>IF(AZ365=4,G365,0)</f>
        <v>0</v>
      </c>
      <c r="BE365" s="218">
        <f>IF(AZ365=5,G365,0)</f>
        <v>0</v>
      </c>
      <c r="CA365" s="245">
        <v>12</v>
      </c>
      <c r="CB365" s="245">
        <v>0</v>
      </c>
    </row>
    <row r="366" spans="1:80" ht="20.399999999999999" x14ac:dyDescent="0.25">
      <c r="A366" s="246">
        <v>96</v>
      </c>
      <c r="B366" s="247" t="s">
        <v>611</v>
      </c>
      <c r="C366" s="248" t="s">
        <v>612</v>
      </c>
      <c r="D366" s="249" t="s">
        <v>183</v>
      </c>
      <c r="E366" s="250">
        <v>2</v>
      </c>
      <c r="F366" s="250"/>
      <c r="G366" s="251">
        <f>E366*F366</f>
        <v>0</v>
      </c>
      <c r="H366" s="252">
        <v>2.58E-2</v>
      </c>
      <c r="I366" s="253">
        <f>E366*H366</f>
        <v>5.16E-2</v>
      </c>
      <c r="J366" s="252"/>
      <c r="K366" s="253">
        <f>E366*J366</f>
        <v>0</v>
      </c>
      <c r="O366" s="245">
        <v>2</v>
      </c>
      <c r="AA366" s="218">
        <v>12</v>
      </c>
      <c r="AB366" s="218">
        <v>0</v>
      </c>
      <c r="AC366" s="218">
        <v>106</v>
      </c>
      <c r="AZ366" s="218">
        <v>1</v>
      </c>
      <c r="BA366" s="218">
        <f>IF(AZ366=1,G366,0)</f>
        <v>0</v>
      </c>
      <c r="BB366" s="218">
        <f>IF(AZ366=2,G366,0)</f>
        <v>0</v>
      </c>
      <c r="BC366" s="218">
        <f>IF(AZ366=3,G366,0)</f>
        <v>0</v>
      </c>
      <c r="BD366" s="218">
        <f>IF(AZ366=4,G366,0)</f>
        <v>0</v>
      </c>
      <c r="BE366" s="218">
        <f>IF(AZ366=5,G366,0)</f>
        <v>0</v>
      </c>
      <c r="CA366" s="245">
        <v>12</v>
      </c>
      <c r="CB366" s="245">
        <v>0</v>
      </c>
    </row>
    <row r="367" spans="1:80" x14ac:dyDescent="0.25">
      <c r="A367" s="254"/>
      <c r="B367" s="257"/>
      <c r="C367" s="344" t="s">
        <v>408</v>
      </c>
      <c r="D367" s="345"/>
      <c r="E367" s="258">
        <v>0</v>
      </c>
      <c r="F367" s="259"/>
      <c r="G367" s="260"/>
      <c r="H367" s="261"/>
      <c r="I367" s="255"/>
      <c r="J367" s="262"/>
      <c r="K367" s="255"/>
      <c r="M367" s="256" t="s">
        <v>408</v>
      </c>
      <c r="O367" s="245"/>
    </row>
    <row r="368" spans="1:80" x14ac:dyDescent="0.25">
      <c r="A368" s="254"/>
      <c r="B368" s="257"/>
      <c r="C368" s="344" t="s">
        <v>609</v>
      </c>
      <c r="D368" s="345"/>
      <c r="E368" s="258">
        <v>2</v>
      </c>
      <c r="F368" s="259"/>
      <c r="G368" s="260"/>
      <c r="H368" s="261"/>
      <c r="I368" s="255"/>
      <c r="J368" s="262"/>
      <c r="K368" s="255"/>
      <c r="M368" s="256" t="s">
        <v>609</v>
      </c>
      <c r="O368" s="245"/>
    </row>
    <row r="369" spans="1:80" x14ac:dyDescent="0.25">
      <c r="A369" s="246">
        <v>97</v>
      </c>
      <c r="B369" s="247" t="s">
        <v>341</v>
      </c>
      <c r="C369" s="248" t="s">
        <v>613</v>
      </c>
      <c r="D369" s="249" t="s">
        <v>183</v>
      </c>
      <c r="E369" s="250">
        <v>2</v>
      </c>
      <c r="F369" s="250"/>
      <c r="G369" s="251">
        <f>E369*F369</f>
        <v>0</v>
      </c>
      <c r="H369" s="252">
        <v>0</v>
      </c>
      <c r="I369" s="253">
        <f>E369*H369</f>
        <v>0</v>
      </c>
      <c r="J369" s="252"/>
      <c r="K369" s="253">
        <f>E369*J369</f>
        <v>0</v>
      </c>
      <c r="O369" s="245">
        <v>2</v>
      </c>
      <c r="AA369" s="218">
        <v>12</v>
      </c>
      <c r="AB369" s="218">
        <v>0</v>
      </c>
      <c r="AC369" s="218">
        <v>140</v>
      </c>
      <c r="AZ369" s="218">
        <v>1</v>
      </c>
      <c r="BA369" s="218">
        <f>IF(AZ369=1,G369,0)</f>
        <v>0</v>
      </c>
      <c r="BB369" s="218">
        <f>IF(AZ369=2,G369,0)</f>
        <v>0</v>
      </c>
      <c r="BC369" s="218">
        <f>IF(AZ369=3,G369,0)</f>
        <v>0</v>
      </c>
      <c r="BD369" s="218">
        <f>IF(AZ369=4,G369,0)</f>
        <v>0</v>
      </c>
      <c r="BE369" s="218">
        <f>IF(AZ369=5,G369,0)</f>
        <v>0</v>
      </c>
      <c r="CA369" s="245">
        <v>12</v>
      </c>
      <c r="CB369" s="245">
        <v>0</v>
      </c>
    </row>
    <row r="370" spans="1:80" x14ac:dyDescent="0.25">
      <c r="A370" s="254"/>
      <c r="B370" s="257"/>
      <c r="C370" s="344" t="s">
        <v>614</v>
      </c>
      <c r="D370" s="345"/>
      <c r="E370" s="258">
        <v>2</v>
      </c>
      <c r="F370" s="259"/>
      <c r="G370" s="260"/>
      <c r="H370" s="261"/>
      <c r="I370" s="255"/>
      <c r="J370" s="262"/>
      <c r="K370" s="255"/>
      <c r="M370" s="256" t="s">
        <v>614</v>
      </c>
      <c r="O370" s="245"/>
    </row>
    <row r="371" spans="1:80" x14ac:dyDescent="0.25">
      <c r="A371" s="246">
        <v>98</v>
      </c>
      <c r="B371" s="247" t="s">
        <v>342</v>
      </c>
      <c r="C371" s="248" t="s">
        <v>343</v>
      </c>
      <c r="D371" s="249" t="s">
        <v>183</v>
      </c>
      <c r="E371" s="250">
        <v>1</v>
      </c>
      <c r="F371" s="250"/>
      <c r="G371" s="251">
        <f>E371*F371</f>
        <v>0</v>
      </c>
      <c r="H371" s="252">
        <v>0</v>
      </c>
      <c r="I371" s="253">
        <f>E371*H371</f>
        <v>0</v>
      </c>
      <c r="J371" s="252"/>
      <c r="K371" s="253">
        <f>E371*J371</f>
        <v>0</v>
      </c>
      <c r="O371" s="245">
        <v>2</v>
      </c>
      <c r="AA371" s="218">
        <v>12</v>
      </c>
      <c r="AB371" s="218">
        <v>0</v>
      </c>
      <c r="AC371" s="218">
        <v>129</v>
      </c>
      <c r="AZ371" s="218">
        <v>1</v>
      </c>
      <c r="BA371" s="218">
        <f>IF(AZ371=1,G371,0)</f>
        <v>0</v>
      </c>
      <c r="BB371" s="218">
        <f>IF(AZ371=2,G371,0)</f>
        <v>0</v>
      </c>
      <c r="BC371" s="218">
        <f>IF(AZ371=3,G371,0)</f>
        <v>0</v>
      </c>
      <c r="BD371" s="218">
        <f>IF(AZ371=4,G371,0)</f>
        <v>0</v>
      </c>
      <c r="BE371" s="218">
        <f>IF(AZ371=5,G371,0)</f>
        <v>0</v>
      </c>
      <c r="CA371" s="245">
        <v>12</v>
      </c>
      <c r="CB371" s="245">
        <v>0</v>
      </c>
    </row>
    <row r="372" spans="1:80" x14ac:dyDescent="0.25">
      <c r="A372" s="254"/>
      <c r="B372" s="257"/>
      <c r="C372" s="344" t="s">
        <v>344</v>
      </c>
      <c r="D372" s="345"/>
      <c r="E372" s="258">
        <v>1</v>
      </c>
      <c r="F372" s="259"/>
      <c r="G372" s="260"/>
      <c r="H372" s="261"/>
      <c r="I372" s="255"/>
      <c r="J372" s="262"/>
      <c r="K372" s="255"/>
      <c r="M372" s="256" t="s">
        <v>344</v>
      </c>
      <c r="O372" s="245"/>
    </row>
    <row r="373" spans="1:80" x14ac:dyDescent="0.25">
      <c r="A373" s="246">
        <v>99</v>
      </c>
      <c r="B373" s="247" t="s">
        <v>615</v>
      </c>
      <c r="C373" s="248" t="s">
        <v>616</v>
      </c>
      <c r="D373" s="249" t="s">
        <v>183</v>
      </c>
      <c r="E373" s="250">
        <v>46</v>
      </c>
      <c r="F373" s="250"/>
      <c r="G373" s="251">
        <f>E373*F373</f>
        <v>0</v>
      </c>
      <c r="H373" s="252">
        <v>2.0999999999999999E-3</v>
      </c>
      <c r="I373" s="253">
        <f>E373*H373</f>
        <v>9.6599999999999991E-2</v>
      </c>
      <c r="J373" s="252"/>
      <c r="K373" s="253">
        <f>E373*J373</f>
        <v>0</v>
      </c>
      <c r="O373" s="245">
        <v>2</v>
      </c>
      <c r="AA373" s="218">
        <v>3</v>
      </c>
      <c r="AB373" s="218">
        <v>1</v>
      </c>
      <c r="AC373" s="218">
        <v>28614210</v>
      </c>
      <c r="AZ373" s="218">
        <v>1</v>
      </c>
      <c r="BA373" s="218">
        <f>IF(AZ373=1,G373,0)</f>
        <v>0</v>
      </c>
      <c r="BB373" s="218">
        <f>IF(AZ373=2,G373,0)</f>
        <v>0</v>
      </c>
      <c r="BC373" s="218">
        <f>IF(AZ373=3,G373,0)</f>
        <v>0</v>
      </c>
      <c r="BD373" s="218">
        <f>IF(AZ373=4,G373,0)</f>
        <v>0</v>
      </c>
      <c r="BE373" s="218">
        <f>IF(AZ373=5,G373,0)</f>
        <v>0</v>
      </c>
      <c r="CA373" s="245">
        <v>3</v>
      </c>
      <c r="CB373" s="245">
        <v>1</v>
      </c>
    </row>
    <row r="374" spans="1:80" x14ac:dyDescent="0.25">
      <c r="A374" s="254"/>
      <c r="B374" s="257"/>
      <c r="C374" s="344" t="s">
        <v>399</v>
      </c>
      <c r="D374" s="345"/>
      <c r="E374" s="258">
        <v>0</v>
      </c>
      <c r="F374" s="259"/>
      <c r="G374" s="260"/>
      <c r="H374" s="261"/>
      <c r="I374" s="255"/>
      <c r="J374" s="262"/>
      <c r="K374" s="255"/>
      <c r="M374" s="256" t="s">
        <v>399</v>
      </c>
      <c r="O374" s="245"/>
    </row>
    <row r="375" spans="1:80" x14ac:dyDescent="0.25">
      <c r="A375" s="254"/>
      <c r="B375" s="257"/>
      <c r="C375" s="354" t="s">
        <v>322</v>
      </c>
      <c r="D375" s="345"/>
      <c r="E375" s="284">
        <v>0</v>
      </c>
      <c r="F375" s="259"/>
      <c r="G375" s="260"/>
      <c r="H375" s="261"/>
      <c r="I375" s="255"/>
      <c r="J375" s="262"/>
      <c r="K375" s="255"/>
      <c r="M375" s="256" t="s">
        <v>322</v>
      </c>
      <c r="O375" s="245"/>
    </row>
    <row r="376" spans="1:80" x14ac:dyDescent="0.25">
      <c r="A376" s="254"/>
      <c r="B376" s="257"/>
      <c r="C376" s="354" t="s">
        <v>617</v>
      </c>
      <c r="D376" s="345"/>
      <c r="E376" s="284">
        <v>45.45</v>
      </c>
      <c r="F376" s="259"/>
      <c r="G376" s="260"/>
      <c r="H376" s="261"/>
      <c r="I376" s="255"/>
      <c r="J376" s="262"/>
      <c r="K376" s="255"/>
      <c r="M376" s="256" t="s">
        <v>617</v>
      </c>
      <c r="O376" s="245"/>
    </row>
    <row r="377" spans="1:80" x14ac:dyDescent="0.25">
      <c r="A377" s="254"/>
      <c r="B377" s="257"/>
      <c r="C377" s="354" t="s">
        <v>323</v>
      </c>
      <c r="D377" s="345"/>
      <c r="E377" s="284">
        <v>45.45</v>
      </c>
      <c r="F377" s="259"/>
      <c r="G377" s="260"/>
      <c r="H377" s="261"/>
      <c r="I377" s="255"/>
      <c r="J377" s="262"/>
      <c r="K377" s="255"/>
      <c r="M377" s="256" t="s">
        <v>323</v>
      </c>
      <c r="O377" s="245"/>
    </row>
    <row r="378" spans="1:80" x14ac:dyDescent="0.25">
      <c r="A378" s="254"/>
      <c r="B378" s="257"/>
      <c r="C378" s="344" t="s">
        <v>618</v>
      </c>
      <c r="D378" s="345"/>
      <c r="E378" s="258">
        <v>46</v>
      </c>
      <c r="F378" s="259"/>
      <c r="G378" s="260"/>
      <c r="H378" s="261"/>
      <c r="I378" s="255"/>
      <c r="J378" s="262"/>
      <c r="K378" s="255"/>
      <c r="M378" s="256">
        <v>46</v>
      </c>
      <c r="O378" s="245"/>
    </row>
    <row r="379" spans="1:80" x14ac:dyDescent="0.25">
      <c r="A379" s="246">
        <v>100</v>
      </c>
      <c r="B379" s="247" t="s">
        <v>619</v>
      </c>
      <c r="C379" s="248" t="s">
        <v>620</v>
      </c>
      <c r="D379" s="249" t="s">
        <v>183</v>
      </c>
      <c r="E379" s="250">
        <v>2</v>
      </c>
      <c r="F379" s="250"/>
      <c r="G379" s="251">
        <f>E379*F379</f>
        <v>0</v>
      </c>
      <c r="H379" s="252">
        <v>9.2999999999999999E-2</v>
      </c>
      <c r="I379" s="253">
        <f>E379*H379</f>
        <v>0.186</v>
      </c>
      <c r="J379" s="252"/>
      <c r="K379" s="253">
        <f>E379*J379</f>
        <v>0</v>
      </c>
      <c r="O379" s="245">
        <v>2</v>
      </c>
      <c r="AA379" s="218">
        <v>3</v>
      </c>
      <c r="AB379" s="218">
        <v>1</v>
      </c>
      <c r="AC379" s="218">
        <v>55243090</v>
      </c>
      <c r="AZ379" s="218">
        <v>1</v>
      </c>
      <c r="BA379" s="218">
        <f>IF(AZ379=1,G379,0)</f>
        <v>0</v>
      </c>
      <c r="BB379" s="218">
        <f>IF(AZ379=2,G379,0)</f>
        <v>0</v>
      </c>
      <c r="BC379" s="218">
        <f>IF(AZ379=3,G379,0)</f>
        <v>0</v>
      </c>
      <c r="BD379" s="218">
        <f>IF(AZ379=4,G379,0)</f>
        <v>0</v>
      </c>
      <c r="BE379" s="218">
        <f>IF(AZ379=5,G379,0)</f>
        <v>0</v>
      </c>
      <c r="CA379" s="245">
        <v>3</v>
      </c>
      <c r="CB379" s="245">
        <v>1</v>
      </c>
    </row>
    <row r="380" spans="1:80" x14ac:dyDescent="0.25">
      <c r="A380" s="254"/>
      <c r="B380" s="257"/>
      <c r="C380" s="344" t="s">
        <v>408</v>
      </c>
      <c r="D380" s="345"/>
      <c r="E380" s="258">
        <v>0</v>
      </c>
      <c r="F380" s="259"/>
      <c r="G380" s="260"/>
      <c r="H380" s="261"/>
      <c r="I380" s="255"/>
      <c r="J380" s="262"/>
      <c r="K380" s="255"/>
      <c r="M380" s="256" t="s">
        <v>408</v>
      </c>
      <c r="O380" s="245"/>
    </row>
    <row r="381" spans="1:80" x14ac:dyDescent="0.25">
      <c r="A381" s="254"/>
      <c r="B381" s="257"/>
      <c r="C381" s="344" t="s">
        <v>609</v>
      </c>
      <c r="D381" s="345"/>
      <c r="E381" s="258">
        <v>2</v>
      </c>
      <c r="F381" s="259"/>
      <c r="G381" s="260"/>
      <c r="H381" s="261"/>
      <c r="I381" s="255"/>
      <c r="J381" s="262"/>
      <c r="K381" s="255"/>
      <c r="M381" s="256" t="s">
        <v>609</v>
      </c>
      <c r="O381" s="245"/>
    </row>
    <row r="382" spans="1:80" x14ac:dyDescent="0.25">
      <c r="A382" s="246">
        <v>101</v>
      </c>
      <c r="B382" s="247" t="s">
        <v>621</v>
      </c>
      <c r="C382" s="248" t="s">
        <v>622</v>
      </c>
      <c r="D382" s="249" t="s">
        <v>183</v>
      </c>
      <c r="E382" s="250">
        <v>2</v>
      </c>
      <c r="F382" s="250"/>
      <c r="G382" s="251">
        <f>E382*F382</f>
        <v>0</v>
      </c>
      <c r="H382" s="252">
        <v>8.5000000000000006E-3</v>
      </c>
      <c r="I382" s="253">
        <f>E382*H382</f>
        <v>1.7000000000000001E-2</v>
      </c>
      <c r="J382" s="252"/>
      <c r="K382" s="253">
        <f>E382*J382</f>
        <v>0</v>
      </c>
      <c r="O382" s="245">
        <v>2</v>
      </c>
      <c r="AA382" s="218">
        <v>3</v>
      </c>
      <c r="AB382" s="218">
        <v>1</v>
      </c>
      <c r="AC382" s="218">
        <v>55340397</v>
      </c>
      <c r="AZ382" s="218">
        <v>1</v>
      </c>
      <c r="BA382" s="218">
        <f>IF(AZ382=1,G382,0)</f>
        <v>0</v>
      </c>
      <c r="BB382" s="218">
        <f>IF(AZ382=2,G382,0)</f>
        <v>0</v>
      </c>
      <c r="BC382" s="218">
        <f>IF(AZ382=3,G382,0)</f>
        <v>0</v>
      </c>
      <c r="BD382" s="218">
        <f>IF(AZ382=4,G382,0)</f>
        <v>0</v>
      </c>
      <c r="BE382" s="218">
        <f>IF(AZ382=5,G382,0)</f>
        <v>0</v>
      </c>
      <c r="CA382" s="245">
        <v>3</v>
      </c>
      <c r="CB382" s="245">
        <v>1</v>
      </c>
    </row>
    <row r="383" spans="1:80" x14ac:dyDescent="0.25">
      <c r="A383" s="254"/>
      <c r="B383" s="257"/>
      <c r="C383" s="344" t="s">
        <v>408</v>
      </c>
      <c r="D383" s="345"/>
      <c r="E383" s="258">
        <v>0</v>
      </c>
      <c r="F383" s="259"/>
      <c r="G383" s="260"/>
      <c r="H383" s="261"/>
      <c r="I383" s="255"/>
      <c r="J383" s="262"/>
      <c r="K383" s="255"/>
      <c r="M383" s="256" t="s">
        <v>408</v>
      </c>
      <c r="O383" s="245"/>
    </row>
    <row r="384" spans="1:80" x14ac:dyDescent="0.25">
      <c r="A384" s="254"/>
      <c r="B384" s="257"/>
      <c r="C384" s="344" t="s">
        <v>609</v>
      </c>
      <c r="D384" s="345"/>
      <c r="E384" s="258">
        <v>2</v>
      </c>
      <c r="F384" s="259"/>
      <c r="G384" s="260"/>
      <c r="H384" s="261"/>
      <c r="I384" s="255"/>
      <c r="J384" s="262"/>
      <c r="K384" s="255"/>
      <c r="M384" s="256" t="s">
        <v>609</v>
      </c>
      <c r="O384" s="245"/>
    </row>
    <row r="385" spans="1:80" x14ac:dyDescent="0.25">
      <c r="A385" s="246">
        <v>102</v>
      </c>
      <c r="B385" s="247" t="s">
        <v>623</v>
      </c>
      <c r="C385" s="248" t="s">
        <v>624</v>
      </c>
      <c r="D385" s="249" t="s">
        <v>183</v>
      </c>
      <c r="E385" s="250">
        <v>2</v>
      </c>
      <c r="F385" s="250"/>
      <c r="G385" s="251">
        <f>E385*F385</f>
        <v>0</v>
      </c>
      <c r="H385" s="252">
        <v>6.4000000000000001E-2</v>
      </c>
      <c r="I385" s="253">
        <f>E385*H385</f>
        <v>0.128</v>
      </c>
      <c r="J385" s="252"/>
      <c r="K385" s="253">
        <f>E385*J385</f>
        <v>0</v>
      </c>
      <c r="O385" s="245">
        <v>2</v>
      </c>
      <c r="AA385" s="218">
        <v>3</v>
      </c>
      <c r="AB385" s="218">
        <v>1</v>
      </c>
      <c r="AC385" s="218" t="s">
        <v>623</v>
      </c>
      <c r="AZ385" s="218">
        <v>1</v>
      </c>
      <c r="BA385" s="218">
        <f>IF(AZ385=1,G385,0)</f>
        <v>0</v>
      </c>
      <c r="BB385" s="218">
        <f>IF(AZ385=2,G385,0)</f>
        <v>0</v>
      </c>
      <c r="BC385" s="218">
        <f>IF(AZ385=3,G385,0)</f>
        <v>0</v>
      </c>
      <c r="BD385" s="218">
        <f>IF(AZ385=4,G385,0)</f>
        <v>0</v>
      </c>
      <c r="BE385" s="218">
        <f>IF(AZ385=5,G385,0)</f>
        <v>0</v>
      </c>
      <c r="CA385" s="245">
        <v>3</v>
      </c>
      <c r="CB385" s="245">
        <v>1</v>
      </c>
    </row>
    <row r="386" spans="1:80" x14ac:dyDescent="0.25">
      <c r="A386" s="254"/>
      <c r="B386" s="257"/>
      <c r="C386" s="344" t="s">
        <v>408</v>
      </c>
      <c r="D386" s="345"/>
      <c r="E386" s="258">
        <v>0</v>
      </c>
      <c r="F386" s="259"/>
      <c r="G386" s="260"/>
      <c r="H386" s="261"/>
      <c r="I386" s="255"/>
      <c r="J386" s="262"/>
      <c r="K386" s="255"/>
      <c r="M386" s="256" t="s">
        <v>408</v>
      </c>
      <c r="O386" s="245"/>
    </row>
    <row r="387" spans="1:80" x14ac:dyDescent="0.25">
      <c r="A387" s="254"/>
      <c r="B387" s="257"/>
      <c r="C387" s="344" t="s">
        <v>609</v>
      </c>
      <c r="D387" s="345"/>
      <c r="E387" s="258">
        <v>2</v>
      </c>
      <c r="F387" s="259"/>
      <c r="G387" s="260"/>
      <c r="H387" s="261"/>
      <c r="I387" s="255"/>
      <c r="J387" s="262"/>
      <c r="K387" s="255"/>
      <c r="M387" s="256" t="s">
        <v>609</v>
      </c>
      <c r="O387" s="245"/>
    </row>
    <row r="388" spans="1:80" x14ac:dyDescent="0.25">
      <c r="A388" s="246">
        <v>103</v>
      </c>
      <c r="B388" s="247" t="s">
        <v>625</v>
      </c>
      <c r="C388" s="248" t="s">
        <v>626</v>
      </c>
      <c r="D388" s="249" t="s">
        <v>183</v>
      </c>
      <c r="E388" s="250">
        <v>2</v>
      </c>
      <c r="F388" s="250"/>
      <c r="G388" s="251">
        <f>E388*F388</f>
        <v>0</v>
      </c>
      <c r="H388" s="252">
        <v>8.6999999999999994E-2</v>
      </c>
      <c r="I388" s="253">
        <f>E388*H388</f>
        <v>0.17399999999999999</v>
      </c>
      <c r="J388" s="252"/>
      <c r="K388" s="253">
        <f>E388*J388</f>
        <v>0</v>
      </c>
      <c r="O388" s="245">
        <v>2</v>
      </c>
      <c r="AA388" s="218">
        <v>3</v>
      </c>
      <c r="AB388" s="218">
        <v>1</v>
      </c>
      <c r="AC388" s="218">
        <v>59223820</v>
      </c>
      <c r="AZ388" s="218">
        <v>1</v>
      </c>
      <c r="BA388" s="218">
        <f>IF(AZ388=1,G388,0)</f>
        <v>0</v>
      </c>
      <c r="BB388" s="218">
        <f>IF(AZ388=2,G388,0)</f>
        <v>0</v>
      </c>
      <c r="BC388" s="218">
        <f>IF(AZ388=3,G388,0)</f>
        <v>0</v>
      </c>
      <c r="BD388" s="218">
        <f>IF(AZ388=4,G388,0)</f>
        <v>0</v>
      </c>
      <c r="BE388" s="218">
        <f>IF(AZ388=5,G388,0)</f>
        <v>0</v>
      </c>
      <c r="CA388" s="245">
        <v>3</v>
      </c>
      <c r="CB388" s="245">
        <v>1</v>
      </c>
    </row>
    <row r="389" spans="1:80" x14ac:dyDescent="0.25">
      <c r="A389" s="254"/>
      <c r="B389" s="257"/>
      <c r="C389" s="344" t="s">
        <v>408</v>
      </c>
      <c r="D389" s="345"/>
      <c r="E389" s="258">
        <v>0</v>
      </c>
      <c r="F389" s="259"/>
      <c r="G389" s="260"/>
      <c r="H389" s="261"/>
      <c r="I389" s="255"/>
      <c r="J389" s="262"/>
      <c r="K389" s="255"/>
      <c r="M389" s="256" t="s">
        <v>408</v>
      </c>
      <c r="O389" s="245"/>
    </row>
    <row r="390" spans="1:80" x14ac:dyDescent="0.25">
      <c r="A390" s="254"/>
      <c r="B390" s="257"/>
      <c r="C390" s="344" t="s">
        <v>609</v>
      </c>
      <c r="D390" s="345"/>
      <c r="E390" s="258">
        <v>2</v>
      </c>
      <c r="F390" s="259"/>
      <c r="G390" s="260"/>
      <c r="H390" s="261"/>
      <c r="I390" s="255"/>
      <c r="J390" s="262"/>
      <c r="K390" s="255"/>
      <c r="M390" s="256" t="s">
        <v>609</v>
      </c>
      <c r="O390" s="245"/>
    </row>
    <row r="391" spans="1:80" x14ac:dyDescent="0.25">
      <c r="A391" s="246">
        <v>104</v>
      </c>
      <c r="B391" s="247" t="s">
        <v>627</v>
      </c>
      <c r="C391" s="248" t="s">
        <v>628</v>
      </c>
      <c r="D391" s="249" t="s">
        <v>183</v>
      </c>
      <c r="E391" s="250">
        <v>2</v>
      </c>
      <c r="F391" s="250"/>
      <c r="G391" s="251">
        <f>E391*F391</f>
        <v>0</v>
      </c>
      <c r="H391" s="252">
        <v>0.10299999999999999</v>
      </c>
      <c r="I391" s="253">
        <f>E391*H391</f>
        <v>0.20599999999999999</v>
      </c>
      <c r="J391" s="252"/>
      <c r="K391" s="253">
        <f>E391*J391</f>
        <v>0</v>
      </c>
      <c r="O391" s="245">
        <v>2</v>
      </c>
      <c r="AA391" s="218">
        <v>3</v>
      </c>
      <c r="AB391" s="218">
        <v>1</v>
      </c>
      <c r="AC391" s="218">
        <v>59223821</v>
      </c>
      <c r="AZ391" s="218">
        <v>1</v>
      </c>
      <c r="BA391" s="218">
        <f>IF(AZ391=1,G391,0)</f>
        <v>0</v>
      </c>
      <c r="BB391" s="218">
        <f>IF(AZ391=2,G391,0)</f>
        <v>0</v>
      </c>
      <c r="BC391" s="218">
        <f>IF(AZ391=3,G391,0)</f>
        <v>0</v>
      </c>
      <c r="BD391" s="218">
        <f>IF(AZ391=4,G391,0)</f>
        <v>0</v>
      </c>
      <c r="BE391" s="218">
        <f>IF(AZ391=5,G391,0)</f>
        <v>0</v>
      </c>
      <c r="CA391" s="245">
        <v>3</v>
      </c>
      <c r="CB391" s="245">
        <v>1</v>
      </c>
    </row>
    <row r="392" spans="1:80" x14ac:dyDescent="0.25">
      <c r="A392" s="254"/>
      <c r="B392" s="257"/>
      <c r="C392" s="344" t="s">
        <v>408</v>
      </c>
      <c r="D392" s="345"/>
      <c r="E392" s="258">
        <v>0</v>
      </c>
      <c r="F392" s="259"/>
      <c r="G392" s="260"/>
      <c r="H392" s="261"/>
      <c r="I392" s="255"/>
      <c r="J392" s="262"/>
      <c r="K392" s="255"/>
      <c r="M392" s="256" t="s">
        <v>408</v>
      </c>
      <c r="O392" s="245"/>
    </row>
    <row r="393" spans="1:80" x14ac:dyDescent="0.25">
      <c r="A393" s="254"/>
      <c r="B393" s="257"/>
      <c r="C393" s="344" t="s">
        <v>609</v>
      </c>
      <c r="D393" s="345"/>
      <c r="E393" s="258">
        <v>2</v>
      </c>
      <c r="F393" s="259"/>
      <c r="G393" s="260"/>
      <c r="H393" s="261"/>
      <c r="I393" s="255"/>
      <c r="J393" s="262"/>
      <c r="K393" s="255"/>
      <c r="M393" s="256" t="s">
        <v>609</v>
      </c>
      <c r="O393" s="245"/>
    </row>
    <row r="394" spans="1:80" x14ac:dyDescent="0.25">
      <c r="A394" s="246">
        <v>105</v>
      </c>
      <c r="B394" s="247" t="s">
        <v>629</v>
      </c>
      <c r="C394" s="248" t="s">
        <v>630</v>
      </c>
      <c r="D394" s="249" t="s">
        <v>183</v>
      </c>
      <c r="E394" s="250">
        <v>2</v>
      </c>
      <c r="F394" s="250"/>
      <c r="G394" s="251">
        <f>E394*F394</f>
        <v>0</v>
      </c>
      <c r="H394" s="252">
        <v>0.17499999999999999</v>
      </c>
      <c r="I394" s="253">
        <f>E394*H394</f>
        <v>0.35</v>
      </c>
      <c r="J394" s="252"/>
      <c r="K394" s="253">
        <f>E394*J394</f>
        <v>0</v>
      </c>
      <c r="O394" s="245">
        <v>2</v>
      </c>
      <c r="AA394" s="218">
        <v>3</v>
      </c>
      <c r="AB394" s="218">
        <v>1</v>
      </c>
      <c r="AC394" s="218">
        <v>59223823</v>
      </c>
      <c r="AZ394" s="218">
        <v>1</v>
      </c>
      <c r="BA394" s="218">
        <f>IF(AZ394=1,G394,0)</f>
        <v>0</v>
      </c>
      <c r="BB394" s="218">
        <f>IF(AZ394=2,G394,0)</f>
        <v>0</v>
      </c>
      <c r="BC394" s="218">
        <f>IF(AZ394=3,G394,0)</f>
        <v>0</v>
      </c>
      <c r="BD394" s="218">
        <f>IF(AZ394=4,G394,0)</f>
        <v>0</v>
      </c>
      <c r="BE394" s="218">
        <f>IF(AZ394=5,G394,0)</f>
        <v>0</v>
      </c>
      <c r="CA394" s="245">
        <v>3</v>
      </c>
      <c r="CB394" s="245">
        <v>1</v>
      </c>
    </row>
    <row r="395" spans="1:80" x14ac:dyDescent="0.25">
      <c r="A395" s="254"/>
      <c r="B395" s="257"/>
      <c r="C395" s="344" t="s">
        <v>408</v>
      </c>
      <c r="D395" s="345"/>
      <c r="E395" s="258">
        <v>0</v>
      </c>
      <c r="F395" s="259"/>
      <c r="G395" s="260"/>
      <c r="H395" s="261"/>
      <c r="I395" s="255"/>
      <c r="J395" s="262"/>
      <c r="K395" s="255"/>
      <c r="M395" s="256" t="s">
        <v>408</v>
      </c>
      <c r="O395" s="245"/>
    </row>
    <row r="396" spans="1:80" x14ac:dyDescent="0.25">
      <c r="A396" s="254"/>
      <c r="B396" s="257"/>
      <c r="C396" s="344" t="s">
        <v>609</v>
      </c>
      <c r="D396" s="345"/>
      <c r="E396" s="258">
        <v>2</v>
      </c>
      <c r="F396" s="259"/>
      <c r="G396" s="260"/>
      <c r="H396" s="261"/>
      <c r="I396" s="255"/>
      <c r="J396" s="262"/>
      <c r="K396" s="255"/>
      <c r="M396" s="256" t="s">
        <v>609</v>
      </c>
      <c r="O396" s="245"/>
    </row>
    <row r="397" spans="1:80" x14ac:dyDescent="0.25">
      <c r="A397" s="246">
        <v>106</v>
      </c>
      <c r="B397" s="247" t="s">
        <v>631</v>
      </c>
      <c r="C397" s="248" t="s">
        <v>632</v>
      </c>
      <c r="D397" s="249" t="s">
        <v>183</v>
      </c>
      <c r="E397" s="250">
        <v>2</v>
      </c>
      <c r="F397" s="250"/>
      <c r="G397" s="251">
        <f>E397*F397</f>
        <v>0</v>
      </c>
      <c r="H397" s="252">
        <v>0.17</v>
      </c>
      <c r="I397" s="253">
        <f>E397*H397</f>
        <v>0.34</v>
      </c>
      <c r="J397" s="252"/>
      <c r="K397" s="253">
        <f>E397*J397</f>
        <v>0</v>
      </c>
      <c r="O397" s="245">
        <v>2</v>
      </c>
      <c r="AA397" s="218">
        <v>3</v>
      </c>
      <c r="AB397" s="218">
        <v>1</v>
      </c>
      <c r="AC397" s="218">
        <v>59223824</v>
      </c>
      <c r="AZ397" s="218">
        <v>1</v>
      </c>
      <c r="BA397" s="218">
        <f>IF(AZ397=1,G397,0)</f>
        <v>0</v>
      </c>
      <c r="BB397" s="218">
        <f>IF(AZ397=2,G397,0)</f>
        <v>0</v>
      </c>
      <c r="BC397" s="218">
        <f>IF(AZ397=3,G397,0)</f>
        <v>0</v>
      </c>
      <c r="BD397" s="218">
        <f>IF(AZ397=4,G397,0)</f>
        <v>0</v>
      </c>
      <c r="BE397" s="218">
        <f>IF(AZ397=5,G397,0)</f>
        <v>0</v>
      </c>
      <c r="CA397" s="245">
        <v>3</v>
      </c>
      <c r="CB397" s="245">
        <v>1</v>
      </c>
    </row>
    <row r="398" spans="1:80" x14ac:dyDescent="0.25">
      <c r="A398" s="254"/>
      <c r="B398" s="257"/>
      <c r="C398" s="344" t="s">
        <v>408</v>
      </c>
      <c r="D398" s="345"/>
      <c r="E398" s="258">
        <v>0</v>
      </c>
      <c r="F398" s="259"/>
      <c r="G398" s="260"/>
      <c r="H398" s="261"/>
      <c r="I398" s="255"/>
      <c r="J398" s="262"/>
      <c r="K398" s="255"/>
      <c r="M398" s="256" t="s">
        <v>408</v>
      </c>
      <c r="O398" s="245"/>
    </row>
    <row r="399" spans="1:80" x14ac:dyDescent="0.25">
      <c r="A399" s="254"/>
      <c r="B399" s="257"/>
      <c r="C399" s="344" t="s">
        <v>609</v>
      </c>
      <c r="D399" s="345"/>
      <c r="E399" s="258">
        <v>2</v>
      </c>
      <c r="F399" s="259"/>
      <c r="G399" s="260"/>
      <c r="H399" s="261"/>
      <c r="I399" s="255"/>
      <c r="J399" s="262"/>
      <c r="K399" s="255"/>
      <c r="M399" s="256" t="s">
        <v>609</v>
      </c>
      <c r="O399" s="245"/>
    </row>
    <row r="400" spans="1:80" x14ac:dyDescent="0.25">
      <c r="A400" s="246">
        <v>107</v>
      </c>
      <c r="B400" s="247" t="s">
        <v>633</v>
      </c>
      <c r="C400" s="248" t="s">
        <v>634</v>
      </c>
      <c r="D400" s="249" t="s">
        <v>183</v>
      </c>
      <c r="E400" s="250">
        <v>2</v>
      </c>
      <c r="F400" s="250"/>
      <c r="G400" s="251">
        <f>E400*F400</f>
        <v>0</v>
      </c>
      <c r="H400" s="252">
        <v>0.12</v>
      </c>
      <c r="I400" s="253">
        <f>E400*H400</f>
        <v>0.24</v>
      </c>
      <c r="J400" s="252"/>
      <c r="K400" s="253">
        <f>E400*J400</f>
        <v>0</v>
      </c>
      <c r="O400" s="245">
        <v>2</v>
      </c>
      <c r="AA400" s="218">
        <v>3</v>
      </c>
      <c r="AB400" s="218">
        <v>1</v>
      </c>
      <c r="AC400" s="218">
        <v>59223826</v>
      </c>
      <c r="AZ400" s="218">
        <v>1</v>
      </c>
      <c r="BA400" s="218">
        <f>IF(AZ400=1,G400,0)</f>
        <v>0</v>
      </c>
      <c r="BB400" s="218">
        <f>IF(AZ400=2,G400,0)</f>
        <v>0</v>
      </c>
      <c r="BC400" s="218">
        <f>IF(AZ400=3,G400,0)</f>
        <v>0</v>
      </c>
      <c r="BD400" s="218">
        <f>IF(AZ400=4,G400,0)</f>
        <v>0</v>
      </c>
      <c r="BE400" s="218">
        <f>IF(AZ400=5,G400,0)</f>
        <v>0</v>
      </c>
      <c r="CA400" s="245">
        <v>3</v>
      </c>
      <c r="CB400" s="245">
        <v>1</v>
      </c>
    </row>
    <row r="401" spans="1:80" x14ac:dyDescent="0.25">
      <c r="A401" s="254"/>
      <c r="B401" s="257"/>
      <c r="C401" s="344" t="s">
        <v>408</v>
      </c>
      <c r="D401" s="345"/>
      <c r="E401" s="258">
        <v>0</v>
      </c>
      <c r="F401" s="259"/>
      <c r="G401" s="260"/>
      <c r="H401" s="261"/>
      <c r="I401" s="255"/>
      <c r="J401" s="262"/>
      <c r="K401" s="255"/>
      <c r="M401" s="256" t="s">
        <v>408</v>
      </c>
      <c r="O401" s="245"/>
    </row>
    <row r="402" spans="1:80" x14ac:dyDescent="0.25">
      <c r="A402" s="254"/>
      <c r="B402" s="257"/>
      <c r="C402" s="344" t="s">
        <v>609</v>
      </c>
      <c r="D402" s="345"/>
      <c r="E402" s="258">
        <v>2</v>
      </c>
      <c r="F402" s="259"/>
      <c r="G402" s="260"/>
      <c r="H402" s="261"/>
      <c r="I402" s="255"/>
      <c r="J402" s="262"/>
      <c r="K402" s="255"/>
      <c r="M402" s="256" t="s">
        <v>609</v>
      </c>
      <c r="O402" s="245"/>
    </row>
    <row r="403" spans="1:80" x14ac:dyDescent="0.25">
      <c r="A403" s="246">
        <v>108</v>
      </c>
      <c r="B403" s="247" t="s">
        <v>635</v>
      </c>
      <c r="C403" s="248" t="s">
        <v>636</v>
      </c>
      <c r="D403" s="249" t="s">
        <v>183</v>
      </c>
      <c r="E403" s="250">
        <v>8</v>
      </c>
      <c r="F403" s="250"/>
      <c r="G403" s="251">
        <f>E403*F403</f>
        <v>0</v>
      </c>
      <c r="H403" s="252">
        <v>2E-3</v>
      </c>
      <c r="I403" s="253">
        <f>E403*H403</f>
        <v>1.6E-2</v>
      </c>
      <c r="J403" s="252"/>
      <c r="K403" s="253">
        <f>E403*J403</f>
        <v>0</v>
      </c>
      <c r="O403" s="245">
        <v>2</v>
      </c>
      <c r="AA403" s="218">
        <v>3</v>
      </c>
      <c r="AB403" s="218">
        <v>1</v>
      </c>
      <c r="AC403" s="218">
        <v>592243731</v>
      </c>
      <c r="AZ403" s="218">
        <v>1</v>
      </c>
      <c r="BA403" s="218">
        <f>IF(AZ403=1,G403,0)</f>
        <v>0</v>
      </c>
      <c r="BB403" s="218">
        <f>IF(AZ403=2,G403,0)</f>
        <v>0</v>
      </c>
      <c r="BC403" s="218">
        <f>IF(AZ403=3,G403,0)</f>
        <v>0</v>
      </c>
      <c r="BD403" s="218">
        <f>IF(AZ403=4,G403,0)</f>
        <v>0</v>
      </c>
      <c r="BE403" s="218">
        <f>IF(AZ403=5,G403,0)</f>
        <v>0</v>
      </c>
      <c r="CA403" s="245">
        <v>3</v>
      </c>
      <c r="CB403" s="245">
        <v>1</v>
      </c>
    </row>
    <row r="404" spans="1:80" x14ac:dyDescent="0.25">
      <c r="A404" s="263"/>
      <c r="B404" s="264" t="s">
        <v>98</v>
      </c>
      <c r="C404" s="265" t="s">
        <v>336</v>
      </c>
      <c r="D404" s="266"/>
      <c r="E404" s="267"/>
      <c r="F404" s="268"/>
      <c r="G404" s="269">
        <f>SUM(G358:G403)</f>
        <v>0</v>
      </c>
      <c r="H404" s="270"/>
      <c r="I404" s="271">
        <f>SUM(I358:I403)</f>
        <v>1.9792100000000001</v>
      </c>
      <c r="J404" s="270"/>
      <c r="K404" s="271">
        <f>SUM(K358:K403)</f>
        <v>0</v>
      </c>
      <c r="O404" s="245">
        <v>4</v>
      </c>
      <c r="BA404" s="272">
        <f>SUM(BA358:BA403)</f>
        <v>0</v>
      </c>
      <c r="BB404" s="272">
        <f>SUM(BB358:BB403)</f>
        <v>0</v>
      </c>
      <c r="BC404" s="272">
        <f>SUM(BC358:BC403)</f>
        <v>0</v>
      </c>
      <c r="BD404" s="272">
        <f>SUM(BD358:BD403)</f>
        <v>0</v>
      </c>
      <c r="BE404" s="272">
        <f>SUM(BE358:BE403)</f>
        <v>0</v>
      </c>
    </row>
    <row r="405" spans="1:80" x14ac:dyDescent="0.25">
      <c r="A405" s="235" t="s">
        <v>95</v>
      </c>
      <c r="B405" s="236" t="s">
        <v>637</v>
      </c>
      <c r="C405" s="237" t="s">
        <v>638</v>
      </c>
      <c r="D405" s="238"/>
      <c r="E405" s="239"/>
      <c r="F405" s="239"/>
      <c r="G405" s="240"/>
      <c r="H405" s="241"/>
      <c r="I405" s="242"/>
      <c r="J405" s="243"/>
      <c r="K405" s="244"/>
      <c r="O405" s="245">
        <v>1</v>
      </c>
    </row>
    <row r="406" spans="1:80" x14ac:dyDescent="0.25">
      <c r="A406" s="246">
        <v>109</v>
      </c>
      <c r="B406" s="247" t="s">
        <v>640</v>
      </c>
      <c r="C406" s="248" t="s">
        <v>641</v>
      </c>
      <c r="D406" s="249" t="s">
        <v>180</v>
      </c>
      <c r="E406" s="250">
        <v>62</v>
      </c>
      <c r="F406" s="250"/>
      <c r="G406" s="251">
        <f>E406*F406</f>
        <v>0</v>
      </c>
      <c r="H406" s="252">
        <v>2.426E-2</v>
      </c>
      <c r="I406" s="253">
        <f>E406*H406</f>
        <v>1.5041200000000001</v>
      </c>
      <c r="J406" s="252">
        <v>0</v>
      </c>
      <c r="K406" s="253">
        <f>E406*J406</f>
        <v>0</v>
      </c>
      <c r="O406" s="245">
        <v>2</v>
      </c>
      <c r="AA406" s="218">
        <v>1</v>
      </c>
      <c r="AB406" s="218">
        <v>1</v>
      </c>
      <c r="AC406" s="218">
        <v>1</v>
      </c>
      <c r="AZ406" s="218">
        <v>1</v>
      </c>
      <c r="BA406" s="218">
        <f>IF(AZ406=1,G406,0)</f>
        <v>0</v>
      </c>
      <c r="BB406" s="218">
        <f>IF(AZ406=2,G406,0)</f>
        <v>0</v>
      </c>
      <c r="BC406" s="218">
        <f>IF(AZ406=3,G406,0)</f>
        <v>0</v>
      </c>
      <c r="BD406" s="218">
        <f>IF(AZ406=4,G406,0)</f>
        <v>0</v>
      </c>
      <c r="BE406" s="218">
        <f>IF(AZ406=5,G406,0)</f>
        <v>0</v>
      </c>
      <c r="CA406" s="245">
        <v>1</v>
      </c>
      <c r="CB406" s="245">
        <v>1</v>
      </c>
    </row>
    <row r="407" spans="1:80" x14ac:dyDescent="0.25">
      <c r="A407" s="254"/>
      <c r="B407" s="257"/>
      <c r="C407" s="344" t="s">
        <v>642</v>
      </c>
      <c r="D407" s="345"/>
      <c r="E407" s="258">
        <v>0</v>
      </c>
      <c r="F407" s="259"/>
      <c r="G407" s="260"/>
      <c r="H407" s="261"/>
      <c r="I407" s="255"/>
      <c r="J407" s="262"/>
      <c r="K407" s="255"/>
      <c r="M407" s="256" t="s">
        <v>642</v>
      </c>
      <c r="O407" s="245"/>
    </row>
    <row r="408" spans="1:80" x14ac:dyDescent="0.25">
      <c r="A408" s="254"/>
      <c r="B408" s="257"/>
      <c r="C408" s="344" t="s">
        <v>643</v>
      </c>
      <c r="D408" s="345"/>
      <c r="E408" s="258">
        <v>62</v>
      </c>
      <c r="F408" s="259"/>
      <c r="G408" s="260"/>
      <c r="H408" s="261"/>
      <c r="I408" s="255"/>
      <c r="J408" s="262"/>
      <c r="K408" s="255"/>
      <c r="M408" s="256" t="s">
        <v>643</v>
      </c>
      <c r="O408" s="245"/>
    </row>
    <row r="409" spans="1:80" x14ac:dyDescent="0.25">
      <c r="A409" s="246">
        <v>110</v>
      </c>
      <c r="B409" s="247" t="s">
        <v>644</v>
      </c>
      <c r="C409" s="248" t="s">
        <v>645</v>
      </c>
      <c r="D409" s="249" t="s">
        <v>180</v>
      </c>
      <c r="E409" s="250">
        <v>210</v>
      </c>
      <c r="F409" s="250"/>
      <c r="G409" s="251">
        <f>E409*F409</f>
        <v>0</v>
      </c>
      <c r="H409" s="252">
        <v>2.426E-2</v>
      </c>
      <c r="I409" s="253">
        <f>E409*H409</f>
        <v>5.0945999999999998</v>
      </c>
      <c r="J409" s="252">
        <v>0</v>
      </c>
      <c r="K409" s="253">
        <f>E409*J409</f>
        <v>0</v>
      </c>
      <c r="O409" s="245">
        <v>2</v>
      </c>
      <c r="AA409" s="218">
        <v>1</v>
      </c>
      <c r="AB409" s="218">
        <v>1</v>
      </c>
      <c r="AC409" s="218">
        <v>1</v>
      </c>
      <c r="AZ409" s="218">
        <v>1</v>
      </c>
      <c r="BA409" s="218">
        <f>IF(AZ409=1,G409,0)</f>
        <v>0</v>
      </c>
      <c r="BB409" s="218">
        <f>IF(AZ409=2,G409,0)</f>
        <v>0</v>
      </c>
      <c r="BC409" s="218">
        <f>IF(AZ409=3,G409,0)</f>
        <v>0</v>
      </c>
      <c r="BD409" s="218">
        <f>IF(AZ409=4,G409,0)</f>
        <v>0</v>
      </c>
      <c r="BE409" s="218">
        <f>IF(AZ409=5,G409,0)</f>
        <v>0</v>
      </c>
      <c r="CA409" s="245">
        <v>1</v>
      </c>
      <c r="CB409" s="245">
        <v>1</v>
      </c>
    </row>
    <row r="410" spans="1:80" x14ac:dyDescent="0.25">
      <c r="A410" s="254"/>
      <c r="B410" s="257"/>
      <c r="C410" s="344" t="s">
        <v>642</v>
      </c>
      <c r="D410" s="345"/>
      <c r="E410" s="258">
        <v>0</v>
      </c>
      <c r="F410" s="259"/>
      <c r="G410" s="260"/>
      <c r="H410" s="261"/>
      <c r="I410" s="255"/>
      <c r="J410" s="262"/>
      <c r="K410" s="255"/>
      <c r="M410" s="256" t="s">
        <v>642</v>
      </c>
      <c r="O410" s="245"/>
    </row>
    <row r="411" spans="1:80" x14ac:dyDescent="0.25">
      <c r="A411" s="254"/>
      <c r="B411" s="257"/>
      <c r="C411" s="344" t="s">
        <v>646</v>
      </c>
      <c r="D411" s="345"/>
      <c r="E411" s="258">
        <v>210</v>
      </c>
      <c r="F411" s="259"/>
      <c r="G411" s="260"/>
      <c r="H411" s="261"/>
      <c r="I411" s="255"/>
      <c r="J411" s="262"/>
      <c r="K411" s="255"/>
      <c r="M411" s="256" t="s">
        <v>646</v>
      </c>
      <c r="O411" s="245"/>
    </row>
    <row r="412" spans="1:80" x14ac:dyDescent="0.25">
      <c r="A412" s="246">
        <v>111</v>
      </c>
      <c r="B412" s="247" t="s">
        <v>647</v>
      </c>
      <c r="C412" s="248" t="s">
        <v>648</v>
      </c>
      <c r="D412" s="249" t="s">
        <v>180</v>
      </c>
      <c r="E412" s="250">
        <v>692</v>
      </c>
      <c r="F412" s="250"/>
      <c r="G412" s="251">
        <f>E412*F412</f>
        <v>0</v>
      </c>
      <c r="H412" s="252">
        <v>1.0200000000000001E-3</v>
      </c>
      <c r="I412" s="253">
        <f>E412*H412</f>
        <v>0.70584000000000002</v>
      </c>
      <c r="J412" s="252">
        <v>0</v>
      </c>
      <c r="K412" s="253">
        <f>E412*J412</f>
        <v>0</v>
      </c>
      <c r="O412" s="245">
        <v>2</v>
      </c>
      <c r="AA412" s="218">
        <v>1</v>
      </c>
      <c r="AB412" s="218">
        <v>1</v>
      </c>
      <c r="AC412" s="218">
        <v>1</v>
      </c>
      <c r="AZ412" s="218">
        <v>1</v>
      </c>
      <c r="BA412" s="218">
        <f>IF(AZ412=1,G412,0)</f>
        <v>0</v>
      </c>
      <c r="BB412" s="218">
        <f>IF(AZ412=2,G412,0)</f>
        <v>0</v>
      </c>
      <c r="BC412" s="218">
        <f>IF(AZ412=3,G412,0)</f>
        <v>0</v>
      </c>
      <c r="BD412" s="218">
        <f>IF(AZ412=4,G412,0)</f>
        <v>0</v>
      </c>
      <c r="BE412" s="218">
        <f>IF(AZ412=5,G412,0)</f>
        <v>0</v>
      </c>
      <c r="CA412" s="245">
        <v>1</v>
      </c>
      <c r="CB412" s="245">
        <v>1</v>
      </c>
    </row>
    <row r="413" spans="1:80" x14ac:dyDescent="0.25">
      <c r="A413" s="254"/>
      <c r="B413" s="257"/>
      <c r="C413" s="344" t="s">
        <v>649</v>
      </c>
      <c r="D413" s="345"/>
      <c r="E413" s="258">
        <v>0</v>
      </c>
      <c r="F413" s="259"/>
      <c r="G413" s="260"/>
      <c r="H413" s="261"/>
      <c r="I413" s="255"/>
      <c r="J413" s="262"/>
      <c r="K413" s="255"/>
      <c r="M413" s="256" t="s">
        <v>649</v>
      </c>
      <c r="O413" s="245"/>
    </row>
    <row r="414" spans="1:80" x14ac:dyDescent="0.25">
      <c r="A414" s="254"/>
      <c r="B414" s="257"/>
      <c r="C414" s="344" t="s">
        <v>643</v>
      </c>
      <c r="D414" s="345"/>
      <c r="E414" s="258">
        <v>62</v>
      </c>
      <c r="F414" s="259"/>
      <c r="G414" s="260"/>
      <c r="H414" s="261"/>
      <c r="I414" s="255"/>
      <c r="J414" s="262"/>
      <c r="K414" s="255"/>
      <c r="M414" s="256" t="s">
        <v>643</v>
      </c>
      <c r="O414" s="245"/>
    </row>
    <row r="415" spans="1:80" x14ac:dyDescent="0.25">
      <c r="A415" s="254"/>
      <c r="B415" s="257"/>
      <c r="C415" s="344" t="s">
        <v>650</v>
      </c>
      <c r="D415" s="345"/>
      <c r="E415" s="258">
        <v>0</v>
      </c>
      <c r="F415" s="259"/>
      <c r="G415" s="260"/>
      <c r="H415" s="261"/>
      <c r="I415" s="255"/>
      <c r="J415" s="262"/>
      <c r="K415" s="255"/>
      <c r="M415" s="256" t="s">
        <v>650</v>
      </c>
      <c r="O415" s="245"/>
    </row>
    <row r="416" spans="1:80" x14ac:dyDescent="0.25">
      <c r="A416" s="254"/>
      <c r="B416" s="257"/>
      <c r="C416" s="344" t="s">
        <v>651</v>
      </c>
      <c r="D416" s="345"/>
      <c r="E416" s="258">
        <v>630</v>
      </c>
      <c r="F416" s="259"/>
      <c r="G416" s="260"/>
      <c r="H416" s="261"/>
      <c r="I416" s="255"/>
      <c r="J416" s="262"/>
      <c r="K416" s="255"/>
      <c r="M416" s="256" t="s">
        <v>651</v>
      </c>
      <c r="O416" s="245"/>
    </row>
    <row r="417" spans="1:80" x14ac:dyDescent="0.25">
      <c r="A417" s="246">
        <v>112</v>
      </c>
      <c r="B417" s="247" t="s">
        <v>652</v>
      </c>
      <c r="C417" s="248" t="s">
        <v>653</v>
      </c>
      <c r="D417" s="249" t="s">
        <v>180</v>
      </c>
      <c r="E417" s="250">
        <v>62</v>
      </c>
      <c r="F417" s="250"/>
      <c r="G417" s="251">
        <f>E417*F417</f>
        <v>0</v>
      </c>
      <c r="H417" s="252">
        <v>0</v>
      </c>
      <c r="I417" s="253">
        <f>E417*H417</f>
        <v>0</v>
      </c>
      <c r="J417" s="252">
        <v>0</v>
      </c>
      <c r="K417" s="253">
        <f>E417*J417</f>
        <v>0</v>
      </c>
      <c r="O417" s="245">
        <v>2</v>
      </c>
      <c r="AA417" s="218">
        <v>1</v>
      </c>
      <c r="AB417" s="218">
        <v>1</v>
      </c>
      <c r="AC417" s="218">
        <v>1</v>
      </c>
      <c r="AZ417" s="218">
        <v>1</v>
      </c>
      <c r="BA417" s="218">
        <f>IF(AZ417=1,G417,0)</f>
        <v>0</v>
      </c>
      <c r="BB417" s="218">
        <f>IF(AZ417=2,G417,0)</f>
        <v>0</v>
      </c>
      <c r="BC417" s="218">
        <f>IF(AZ417=3,G417,0)</f>
        <v>0</v>
      </c>
      <c r="BD417" s="218">
        <f>IF(AZ417=4,G417,0)</f>
        <v>0</v>
      </c>
      <c r="BE417" s="218">
        <f>IF(AZ417=5,G417,0)</f>
        <v>0</v>
      </c>
      <c r="CA417" s="245">
        <v>1</v>
      </c>
      <c r="CB417" s="245">
        <v>1</v>
      </c>
    </row>
    <row r="418" spans="1:80" x14ac:dyDescent="0.25">
      <c r="A418" s="254"/>
      <c r="B418" s="257"/>
      <c r="C418" s="344" t="s">
        <v>643</v>
      </c>
      <c r="D418" s="345"/>
      <c r="E418" s="258">
        <v>62</v>
      </c>
      <c r="F418" s="259"/>
      <c r="G418" s="260"/>
      <c r="H418" s="261"/>
      <c r="I418" s="255"/>
      <c r="J418" s="262"/>
      <c r="K418" s="255"/>
      <c r="M418" s="256" t="s">
        <v>643</v>
      </c>
      <c r="O418" s="245"/>
    </row>
    <row r="419" spans="1:80" ht="20.399999999999999" x14ac:dyDescent="0.25">
      <c r="A419" s="246">
        <v>113</v>
      </c>
      <c r="B419" s="247" t="s">
        <v>654</v>
      </c>
      <c r="C419" s="248" t="s">
        <v>655</v>
      </c>
      <c r="D419" s="249" t="s">
        <v>180</v>
      </c>
      <c r="E419" s="250">
        <v>210</v>
      </c>
      <c r="F419" s="250"/>
      <c r="G419" s="251">
        <f>E419*F419</f>
        <v>0</v>
      </c>
      <c r="H419" s="252">
        <v>0</v>
      </c>
      <c r="I419" s="253">
        <f>E419*H419</f>
        <v>0</v>
      </c>
      <c r="J419" s="252">
        <v>0</v>
      </c>
      <c r="K419" s="253">
        <f>E419*J419</f>
        <v>0</v>
      </c>
      <c r="O419" s="245">
        <v>2</v>
      </c>
      <c r="AA419" s="218">
        <v>1</v>
      </c>
      <c r="AB419" s="218">
        <v>1</v>
      </c>
      <c r="AC419" s="218">
        <v>1</v>
      </c>
      <c r="AZ419" s="218">
        <v>1</v>
      </c>
      <c r="BA419" s="218">
        <f>IF(AZ419=1,G419,0)</f>
        <v>0</v>
      </c>
      <c r="BB419" s="218">
        <f>IF(AZ419=2,G419,0)</f>
        <v>0</v>
      </c>
      <c r="BC419" s="218">
        <f>IF(AZ419=3,G419,0)</f>
        <v>0</v>
      </c>
      <c r="BD419" s="218">
        <f>IF(AZ419=4,G419,0)</f>
        <v>0</v>
      </c>
      <c r="BE419" s="218">
        <f>IF(AZ419=5,G419,0)</f>
        <v>0</v>
      </c>
      <c r="CA419" s="245">
        <v>1</v>
      </c>
      <c r="CB419" s="245">
        <v>1</v>
      </c>
    </row>
    <row r="420" spans="1:80" x14ac:dyDescent="0.25">
      <c r="A420" s="254"/>
      <c r="B420" s="257"/>
      <c r="C420" s="344" t="s">
        <v>646</v>
      </c>
      <c r="D420" s="345"/>
      <c r="E420" s="258">
        <v>210</v>
      </c>
      <c r="F420" s="259"/>
      <c r="G420" s="260"/>
      <c r="H420" s="261"/>
      <c r="I420" s="255"/>
      <c r="J420" s="262"/>
      <c r="K420" s="255"/>
      <c r="M420" s="256" t="s">
        <v>646</v>
      </c>
      <c r="O420" s="245"/>
    </row>
    <row r="421" spans="1:80" x14ac:dyDescent="0.25">
      <c r="A421" s="263"/>
      <c r="B421" s="264" t="s">
        <v>98</v>
      </c>
      <c r="C421" s="265" t="s">
        <v>639</v>
      </c>
      <c r="D421" s="266"/>
      <c r="E421" s="267"/>
      <c r="F421" s="268"/>
      <c r="G421" s="269">
        <f>SUM(G405:G420)</f>
        <v>0</v>
      </c>
      <c r="H421" s="270"/>
      <c r="I421" s="271">
        <f>SUM(I405:I420)</f>
        <v>7.3045600000000004</v>
      </c>
      <c r="J421" s="270"/>
      <c r="K421" s="271">
        <f>SUM(K405:K420)</f>
        <v>0</v>
      </c>
      <c r="O421" s="245">
        <v>4</v>
      </c>
      <c r="BA421" s="272">
        <f>SUM(BA405:BA420)</f>
        <v>0</v>
      </c>
      <c r="BB421" s="272">
        <f>SUM(BB405:BB420)</f>
        <v>0</v>
      </c>
      <c r="BC421" s="272">
        <f>SUM(BC405:BC420)</f>
        <v>0</v>
      </c>
      <c r="BD421" s="272">
        <f>SUM(BD405:BD420)</f>
        <v>0</v>
      </c>
      <c r="BE421" s="272">
        <f>SUM(BE405:BE420)</f>
        <v>0</v>
      </c>
    </row>
    <row r="422" spans="1:80" x14ac:dyDescent="0.25">
      <c r="A422" s="235" t="s">
        <v>95</v>
      </c>
      <c r="B422" s="236" t="s">
        <v>345</v>
      </c>
      <c r="C422" s="237" t="s">
        <v>346</v>
      </c>
      <c r="D422" s="238"/>
      <c r="E422" s="239"/>
      <c r="F422" s="239"/>
      <c r="G422" s="240"/>
      <c r="H422" s="241"/>
      <c r="I422" s="242"/>
      <c r="J422" s="243"/>
      <c r="K422" s="244"/>
      <c r="O422" s="245">
        <v>1</v>
      </c>
    </row>
    <row r="423" spans="1:80" x14ac:dyDescent="0.25">
      <c r="A423" s="246">
        <v>114</v>
      </c>
      <c r="B423" s="247" t="s">
        <v>348</v>
      </c>
      <c r="C423" s="248" t="s">
        <v>349</v>
      </c>
      <c r="D423" s="249" t="s">
        <v>180</v>
      </c>
      <c r="E423" s="250">
        <v>805</v>
      </c>
      <c r="F423" s="250"/>
      <c r="G423" s="251">
        <f>E423*F423</f>
        <v>0</v>
      </c>
      <c r="H423" s="252">
        <v>0</v>
      </c>
      <c r="I423" s="253">
        <f>E423*H423</f>
        <v>0</v>
      </c>
      <c r="J423" s="252">
        <v>0</v>
      </c>
      <c r="K423" s="253">
        <f>E423*J423</f>
        <v>0</v>
      </c>
      <c r="O423" s="245">
        <v>2</v>
      </c>
      <c r="AA423" s="218">
        <v>1</v>
      </c>
      <c r="AB423" s="218">
        <v>1</v>
      </c>
      <c r="AC423" s="218">
        <v>1</v>
      </c>
      <c r="AZ423" s="218">
        <v>1</v>
      </c>
      <c r="BA423" s="218">
        <f>IF(AZ423=1,G423,0)</f>
        <v>0</v>
      </c>
      <c r="BB423" s="218">
        <f>IF(AZ423=2,G423,0)</f>
        <v>0</v>
      </c>
      <c r="BC423" s="218">
        <f>IF(AZ423=3,G423,0)</f>
        <v>0</v>
      </c>
      <c r="BD423" s="218">
        <f>IF(AZ423=4,G423,0)</f>
        <v>0</v>
      </c>
      <c r="BE423" s="218">
        <f>IF(AZ423=5,G423,0)</f>
        <v>0</v>
      </c>
      <c r="CA423" s="245">
        <v>1</v>
      </c>
      <c r="CB423" s="245">
        <v>1</v>
      </c>
    </row>
    <row r="424" spans="1:80" x14ac:dyDescent="0.25">
      <c r="A424" s="254"/>
      <c r="B424" s="257"/>
      <c r="C424" s="344" t="s">
        <v>656</v>
      </c>
      <c r="D424" s="345"/>
      <c r="E424" s="258">
        <v>0</v>
      </c>
      <c r="F424" s="259"/>
      <c r="G424" s="260"/>
      <c r="H424" s="261"/>
      <c r="I424" s="255"/>
      <c r="J424" s="262"/>
      <c r="K424" s="255"/>
      <c r="M424" s="256" t="s">
        <v>656</v>
      </c>
      <c r="O424" s="245"/>
    </row>
    <row r="425" spans="1:80" x14ac:dyDescent="0.25">
      <c r="A425" s="254"/>
      <c r="B425" s="257"/>
      <c r="C425" s="344" t="s">
        <v>657</v>
      </c>
      <c r="D425" s="345"/>
      <c r="E425" s="258">
        <v>245</v>
      </c>
      <c r="F425" s="259"/>
      <c r="G425" s="260"/>
      <c r="H425" s="261"/>
      <c r="I425" s="255"/>
      <c r="J425" s="262"/>
      <c r="K425" s="255"/>
      <c r="M425" s="256" t="s">
        <v>657</v>
      </c>
      <c r="O425" s="245"/>
    </row>
    <row r="426" spans="1:80" x14ac:dyDescent="0.25">
      <c r="A426" s="254"/>
      <c r="B426" s="257"/>
      <c r="C426" s="344" t="s">
        <v>658</v>
      </c>
      <c r="D426" s="345"/>
      <c r="E426" s="258">
        <v>560</v>
      </c>
      <c r="F426" s="259"/>
      <c r="G426" s="260"/>
      <c r="H426" s="261"/>
      <c r="I426" s="255"/>
      <c r="J426" s="262"/>
      <c r="K426" s="255"/>
      <c r="M426" s="256" t="s">
        <v>658</v>
      </c>
      <c r="O426" s="245"/>
    </row>
    <row r="427" spans="1:80" x14ac:dyDescent="0.25">
      <c r="A427" s="263"/>
      <c r="B427" s="264" t="s">
        <v>98</v>
      </c>
      <c r="C427" s="265" t="s">
        <v>347</v>
      </c>
      <c r="D427" s="266"/>
      <c r="E427" s="267"/>
      <c r="F427" s="268"/>
      <c r="G427" s="269">
        <f>SUM(G422:G426)</f>
        <v>0</v>
      </c>
      <c r="H427" s="270"/>
      <c r="I427" s="271">
        <f>SUM(I422:I426)</f>
        <v>0</v>
      </c>
      <c r="J427" s="270"/>
      <c r="K427" s="271">
        <f>SUM(K422:K426)</f>
        <v>0</v>
      </c>
      <c r="O427" s="245">
        <v>4</v>
      </c>
      <c r="BA427" s="272">
        <f>SUM(BA422:BA426)</f>
        <v>0</v>
      </c>
      <c r="BB427" s="272">
        <f>SUM(BB422:BB426)</f>
        <v>0</v>
      </c>
      <c r="BC427" s="272">
        <f>SUM(BC422:BC426)</f>
        <v>0</v>
      </c>
      <c r="BD427" s="272">
        <f>SUM(BD422:BD426)</f>
        <v>0</v>
      </c>
      <c r="BE427" s="272">
        <f>SUM(BE422:BE426)</f>
        <v>0</v>
      </c>
    </row>
    <row r="428" spans="1:80" x14ac:dyDescent="0.25">
      <c r="A428" s="235" t="s">
        <v>95</v>
      </c>
      <c r="B428" s="236" t="s">
        <v>350</v>
      </c>
      <c r="C428" s="237" t="s">
        <v>351</v>
      </c>
      <c r="D428" s="238"/>
      <c r="E428" s="239"/>
      <c r="F428" s="239"/>
      <c r="G428" s="240"/>
      <c r="H428" s="241"/>
      <c r="I428" s="242"/>
      <c r="J428" s="243"/>
      <c r="K428" s="244"/>
      <c r="O428" s="245">
        <v>1</v>
      </c>
    </row>
    <row r="429" spans="1:80" x14ac:dyDescent="0.25">
      <c r="A429" s="246">
        <v>115</v>
      </c>
      <c r="B429" s="247" t="s">
        <v>354</v>
      </c>
      <c r="C429" s="248" t="s">
        <v>355</v>
      </c>
      <c r="D429" s="249" t="s">
        <v>180</v>
      </c>
      <c r="E429" s="250">
        <v>96</v>
      </c>
      <c r="F429" s="250"/>
      <c r="G429" s="251">
        <f>E429*F429</f>
        <v>0</v>
      </c>
      <c r="H429" s="252">
        <v>0</v>
      </c>
      <c r="I429" s="253">
        <f>E429*H429</f>
        <v>0</v>
      </c>
      <c r="J429" s="252">
        <v>-0.22500000000000001</v>
      </c>
      <c r="K429" s="253">
        <f>E429*J429</f>
        <v>-21.6</v>
      </c>
      <c r="O429" s="245">
        <v>2</v>
      </c>
      <c r="AA429" s="218">
        <v>1</v>
      </c>
      <c r="AB429" s="218">
        <v>1</v>
      </c>
      <c r="AC429" s="218">
        <v>1</v>
      </c>
      <c r="AZ429" s="218">
        <v>1</v>
      </c>
      <c r="BA429" s="218">
        <f>IF(AZ429=1,G429,0)</f>
        <v>0</v>
      </c>
      <c r="BB429" s="218">
        <f>IF(AZ429=2,G429,0)</f>
        <v>0</v>
      </c>
      <c r="BC429" s="218">
        <f>IF(AZ429=3,G429,0)</f>
        <v>0</v>
      </c>
      <c r="BD429" s="218">
        <f>IF(AZ429=4,G429,0)</f>
        <v>0</v>
      </c>
      <c r="BE429" s="218">
        <f>IF(AZ429=5,G429,0)</f>
        <v>0</v>
      </c>
      <c r="CA429" s="245">
        <v>1</v>
      </c>
      <c r="CB429" s="245">
        <v>1</v>
      </c>
    </row>
    <row r="430" spans="1:80" x14ac:dyDescent="0.25">
      <c r="A430" s="254"/>
      <c r="B430" s="257"/>
      <c r="C430" s="344" t="s">
        <v>353</v>
      </c>
      <c r="D430" s="345"/>
      <c r="E430" s="258">
        <v>0</v>
      </c>
      <c r="F430" s="259"/>
      <c r="G430" s="260"/>
      <c r="H430" s="261"/>
      <c r="I430" s="255"/>
      <c r="J430" s="262"/>
      <c r="K430" s="255"/>
      <c r="M430" s="256" t="s">
        <v>353</v>
      </c>
      <c r="O430" s="245"/>
    </row>
    <row r="431" spans="1:80" x14ac:dyDescent="0.25">
      <c r="A431" s="254"/>
      <c r="B431" s="257"/>
      <c r="C431" s="344" t="s">
        <v>659</v>
      </c>
      <c r="D431" s="345"/>
      <c r="E431" s="258">
        <v>96</v>
      </c>
      <c r="F431" s="259"/>
      <c r="G431" s="260"/>
      <c r="H431" s="261"/>
      <c r="I431" s="255"/>
      <c r="J431" s="262"/>
      <c r="K431" s="255"/>
      <c r="M431" s="256" t="s">
        <v>659</v>
      </c>
      <c r="O431" s="245"/>
    </row>
    <row r="432" spans="1:80" x14ac:dyDescent="0.25">
      <c r="A432" s="246">
        <v>116</v>
      </c>
      <c r="B432" s="247" t="s">
        <v>356</v>
      </c>
      <c r="C432" s="248" t="s">
        <v>357</v>
      </c>
      <c r="D432" s="249" t="s">
        <v>180</v>
      </c>
      <c r="E432" s="250">
        <v>18</v>
      </c>
      <c r="F432" s="250"/>
      <c r="G432" s="251">
        <f>E432*F432</f>
        <v>0</v>
      </c>
      <c r="H432" s="252">
        <v>0</v>
      </c>
      <c r="I432" s="253">
        <f>E432*H432</f>
        <v>0</v>
      </c>
      <c r="J432" s="252">
        <v>-0.44</v>
      </c>
      <c r="K432" s="253">
        <f>E432*J432</f>
        <v>-7.92</v>
      </c>
      <c r="O432" s="245">
        <v>2</v>
      </c>
      <c r="AA432" s="218">
        <v>1</v>
      </c>
      <c r="AB432" s="218">
        <v>1</v>
      </c>
      <c r="AC432" s="218">
        <v>1</v>
      </c>
      <c r="AZ432" s="218">
        <v>1</v>
      </c>
      <c r="BA432" s="218">
        <f>IF(AZ432=1,G432,0)</f>
        <v>0</v>
      </c>
      <c r="BB432" s="218">
        <f>IF(AZ432=2,G432,0)</f>
        <v>0</v>
      </c>
      <c r="BC432" s="218">
        <f>IF(AZ432=3,G432,0)</f>
        <v>0</v>
      </c>
      <c r="BD432" s="218">
        <f>IF(AZ432=4,G432,0)</f>
        <v>0</v>
      </c>
      <c r="BE432" s="218">
        <f>IF(AZ432=5,G432,0)</f>
        <v>0</v>
      </c>
      <c r="CA432" s="245">
        <v>1</v>
      </c>
      <c r="CB432" s="245">
        <v>1</v>
      </c>
    </row>
    <row r="433" spans="1:80" x14ac:dyDescent="0.25">
      <c r="A433" s="254"/>
      <c r="B433" s="257"/>
      <c r="C433" s="344" t="s">
        <v>408</v>
      </c>
      <c r="D433" s="345"/>
      <c r="E433" s="258">
        <v>0</v>
      </c>
      <c r="F433" s="259"/>
      <c r="G433" s="260"/>
      <c r="H433" s="261"/>
      <c r="I433" s="255"/>
      <c r="J433" s="262"/>
      <c r="K433" s="255"/>
      <c r="M433" s="256" t="s">
        <v>408</v>
      </c>
      <c r="O433" s="245"/>
    </row>
    <row r="434" spans="1:80" x14ac:dyDescent="0.25">
      <c r="A434" s="254"/>
      <c r="B434" s="257"/>
      <c r="C434" s="344" t="s">
        <v>598</v>
      </c>
      <c r="D434" s="345"/>
      <c r="E434" s="258">
        <v>18</v>
      </c>
      <c r="F434" s="259"/>
      <c r="G434" s="260"/>
      <c r="H434" s="261"/>
      <c r="I434" s="255"/>
      <c r="J434" s="262"/>
      <c r="K434" s="255"/>
      <c r="M434" s="256" t="s">
        <v>598</v>
      </c>
      <c r="O434" s="245"/>
    </row>
    <row r="435" spans="1:80" x14ac:dyDescent="0.25">
      <c r="A435" s="246">
        <v>117</v>
      </c>
      <c r="B435" s="247" t="s">
        <v>358</v>
      </c>
      <c r="C435" s="248" t="s">
        <v>359</v>
      </c>
      <c r="D435" s="249" t="s">
        <v>273</v>
      </c>
      <c r="E435" s="250">
        <v>24</v>
      </c>
      <c r="F435" s="250"/>
      <c r="G435" s="251">
        <f>E435*F435</f>
        <v>0</v>
      </c>
      <c r="H435" s="252">
        <v>0</v>
      </c>
      <c r="I435" s="253">
        <f>E435*H435</f>
        <v>0</v>
      </c>
      <c r="J435" s="252">
        <v>0</v>
      </c>
      <c r="K435" s="253">
        <f>E435*J435</f>
        <v>0</v>
      </c>
      <c r="O435" s="245">
        <v>2</v>
      </c>
      <c r="AA435" s="218">
        <v>1</v>
      </c>
      <c r="AB435" s="218">
        <v>1</v>
      </c>
      <c r="AC435" s="218">
        <v>1</v>
      </c>
      <c r="AZ435" s="218">
        <v>1</v>
      </c>
      <c r="BA435" s="218">
        <f>IF(AZ435=1,G435,0)</f>
        <v>0</v>
      </c>
      <c r="BB435" s="218">
        <f>IF(AZ435=2,G435,0)</f>
        <v>0</v>
      </c>
      <c r="BC435" s="218">
        <f>IF(AZ435=3,G435,0)</f>
        <v>0</v>
      </c>
      <c r="BD435" s="218">
        <f>IF(AZ435=4,G435,0)</f>
        <v>0</v>
      </c>
      <c r="BE435" s="218">
        <f>IF(AZ435=5,G435,0)</f>
        <v>0</v>
      </c>
      <c r="CA435" s="245">
        <v>1</v>
      </c>
      <c r="CB435" s="245">
        <v>1</v>
      </c>
    </row>
    <row r="436" spans="1:80" x14ac:dyDescent="0.25">
      <c r="A436" s="254"/>
      <c r="B436" s="257"/>
      <c r="C436" s="344" t="s">
        <v>408</v>
      </c>
      <c r="D436" s="345"/>
      <c r="E436" s="258">
        <v>0</v>
      </c>
      <c r="F436" s="259"/>
      <c r="G436" s="260"/>
      <c r="H436" s="261"/>
      <c r="I436" s="255"/>
      <c r="J436" s="262"/>
      <c r="K436" s="255"/>
      <c r="M436" s="256" t="s">
        <v>408</v>
      </c>
      <c r="O436" s="245"/>
    </row>
    <row r="437" spans="1:80" x14ac:dyDescent="0.25">
      <c r="A437" s="254"/>
      <c r="B437" s="257"/>
      <c r="C437" s="344" t="s">
        <v>599</v>
      </c>
      <c r="D437" s="345"/>
      <c r="E437" s="258">
        <v>24</v>
      </c>
      <c r="F437" s="259"/>
      <c r="G437" s="260"/>
      <c r="H437" s="261"/>
      <c r="I437" s="255"/>
      <c r="J437" s="262"/>
      <c r="K437" s="255"/>
      <c r="M437" s="256" t="s">
        <v>599</v>
      </c>
      <c r="O437" s="245"/>
    </row>
    <row r="438" spans="1:80" x14ac:dyDescent="0.25">
      <c r="A438" s="246">
        <v>118</v>
      </c>
      <c r="B438" s="247" t="s">
        <v>360</v>
      </c>
      <c r="C438" s="248" t="s">
        <v>361</v>
      </c>
      <c r="D438" s="249" t="s">
        <v>273</v>
      </c>
      <c r="E438" s="250">
        <v>120</v>
      </c>
      <c r="F438" s="250"/>
      <c r="G438" s="251">
        <f>E438*F438</f>
        <v>0</v>
      </c>
      <c r="H438" s="252">
        <v>0</v>
      </c>
      <c r="I438" s="253">
        <f>E438*H438</f>
        <v>0</v>
      </c>
      <c r="J438" s="252">
        <v>-0.13600000000000001</v>
      </c>
      <c r="K438" s="253">
        <f>E438*J438</f>
        <v>-16.32</v>
      </c>
      <c r="O438" s="245">
        <v>2</v>
      </c>
      <c r="AA438" s="218">
        <v>1</v>
      </c>
      <c r="AB438" s="218">
        <v>1</v>
      </c>
      <c r="AC438" s="218">
        <v>1</v>
      </c>
      <c r="AZ438" s="218">
        <v>1</v>
      </c>
      <c r="BA438" s="218">
        <f>IF(AZ438=1,G438,0)</f>
        <v>0</v>
      </c>
      <c r="BB438" s="218">
        <f>IF(AZ438=2,G438,0)</f>
        <v>0</v>
      </c>
      <c r="BC438" s="218">
        <f>IF(AZ438=3,G438,0)</f>
        <v>0</v>
      </c>
      <c r="BD438" s="218">
        <f>IF(AZ438=4,G438,0)</f>
        <v>0</v>
      </c>
      <c r="BE438" s="218">
        <f>IF(AZ438=5,G438,0)</f>
        <v>0</v>
      </c>
      <c r="CA438" s="245">
        <v>1</v>
      </c>
      <c r="CB438" s="245">
        <v>1</v>
      </c>
    </row>
    <row r="439" spans="1:80" x14ac:dyDescent="0.25">
      <c r="A439" s="254"/>
      <c r="B439" s="257"/>
      <c r="C439" s="344" t="s">
        <v>353</v>
      </c>
      <c r="D439" s="345"/>
      <c r="E439" s="258">
        <v>0</v>
      </c>
      <c r="F439" s="259"/>
      <c r="G439" s="260"/>
      <c r="H439" s="261"/>
      <c r="I439" s="255"/>
      <c r="J439" s="262"/>
      <c r="K439" s="255"/>
      <c r="M439" s="256" t="s">
        <v>353</v>
      </c>
      <c r="O439" s="245"/>
    </row>
    <row r="440" spans="1:80" x14ac:dyDescent="0.25">
      <c r="A440" s="254"/>
      <c r="B440" s="257"/>
      <c r="C440" s="344" t="s">
        <v>660</v>
      </c>
      <c r="D440" s="345"/>
      <c r="E440" s="258">
        <v>120</v>
      </c>
      <c r="F440" s="259"/>
      <c r="G440" s="260"/>
      <c r="H440" s="261"/>
      <c r="I440" s="255"/>
      <c r="J440" s="262"/>
      <c r="K440" s="255"/>
      <c r="M440" s="256" t="s">
        <v>660</v>
      </c>
      <c r="O440" s="245"/>
    </row>
    <row r="441" spans="1:80" x14ac:dyDescent="0.25">
      <c r="A441" s="263"/>
      <c r="B441" s="264" t="s">
        <v>98</v>
      </c>
      <c r="C441" s="265" t="s">
        <v>352</v>
      </c>
      <c r="D441" s="266"/>
      <c r="E441" s="267"/>
      <c r="F441" s="268"/>
      <c r="G441" s="269">
        <f>SUM(G428:G440)</f>
        <v>0</v>
      </c>
      <c r="H441" s="270"/>
      <c r="I441" s="271">
        <f>SUM(I428:I440)</f>
        <v>0</v>
      </c>
      <c r="J441" s="270"/>
      <c r="K441" s="271">
        <f>SUM(K428:K440)</f>
        <v>-45.84</v>
      </c>
      <c r="O441" s="245">
        <v>4</v>
      </c>
      <c r="BA441" s="272">
        <f>SUM(BA428:BA440)</f>
        <v>0</v>
      </c>
      <c r="BB441" s="272">
        <f>SUM(BB428:BB440)</f>
        <v>0</v>
      </c>
      <c r="BC441" s="272">
        <f>SUM(BC428:BC440)</f>
        <v>0</v>
      </c>
      <c r="BD441" s="272">
        <f>SUM(BD428:BD440)</f>
        <v>0</v>
      </c>
      <c r="BE441" s="272">
        <f>SUM(BE428:BE440)</f>
        <v>0</v>
      </c>
    </row>
    <row r="442" spans="1:80" x14ac:dyDescent="0.25">
      <c r="A442" s="235" t="s">
        <v>95</v>
      </c>
      <c r="B442" s="236" t="s">
        <v>714</v>
      </c>
      <c r="C442" s="237" t="s">
        <v>715</v>
      </c>
      <c r="D442" s="238"/>
      <c r="E442" s="239"/>
      <c r="F442" s="239"/>
      <c r="G442" s="240"/>
      <c r="H442" s="285"/>
      <c r="I442" s="286"/>
      <c r="J442" s="285"/>
      <c r="K442" s="286"/>
      <c r="O442" s="245"/>
      <c r="BA442" s="272"/>
      <c r="BB442" s="272"/>
      <c r="BC442" s="272"/>
      <c r="BD442" s="272"/>
      <c r="BE442" s="272"/>
    </row>
    <row r="443" spans="1:80" ht="20.399999999999999" x14ac:dyDescent="0.25">
      <c r="A443" s="246">
        <v>119</v>
      </c>
      <c r="B443" s="247" t="s">
        <v>306</v>
      </c>
      <c r="C443" s="248" t="s">
        <v>691</v>
      </c>
      <c r="D443" s="249" t="s">
        <v>180</v>
      </c>
      <c r="E443" s="250">
        <v>25.8</v>
      </c>
      <c r="F443" s="250"/>
      <c r="G443" s="251">
        <f>E443*F443</f>
        <v>0</v>
      </c>
      <c r="H443" s="285"/>
      <c r="I443" s="286"/>
      <c r="J443" s="285"/>
      <c r="K443" s="286"/>
      <c r="O443" s="245"/>
      <c r="BA443" s="272"/>
      <c r="BB443" s="272"/>
      <c r="BC443" s="272"/>
      <c r="BD443" s="272"/>
      <c r="BE443" s="272"/>
    </row>
    <row r="444" spans="1:80" x14ac:dyDescent="0.25">
      <c r="A444" s="254"/>
      <c r="B444" s="257"/>
      <c r="C444" s="344" t="s">
        <v>394</v>
      </c>
      <c r="D444" s="345"/>
      <c r="E444" s="258">
        <v>0</v>
      </c>
      <c r="F444" s="259"/>
      <c r="G444" s="260"/>
      <c r="H444" s="285"/>
      <c r="I444" s="286"/>
      <c r="J444" s="285"/>
      <c r="K444" s="286"/>
      <c r="O444" s="245"/>
      <c r="BA444" s="272"/>
      <c r="BB444" s="272"/>
      <c r="BC444" s="272"/>
      <c r="BD444" s="272"/>
      <c r="BE444" s="272"/>
    </row>
    <row r="445" spans="1:80" x14ac:dyDescent="0.25">
      <c r="A445" s="254"/>
      <c r="B445" s="257"/>
      <c r="C445" s="344" t="s">
        <v>688</v>
      </c>
      <c r="D445" s="345"/>
      <c r="E445" s="258">
        <v>25.8</v>
      </c>
      <c r="F445" s="259"/>
      <c r="G445" s="260"/>
      <c r="H445" s="285"/>
      <c r="I445" s="286"/>
      <c r="J445" s="285"/>
      <c r="K445" s="286"/>
      <c r="O445" s="245"/>
      <c r="BA445" s="272"/>
      <c r="BB445" s="272"/>
      <c r="BC445" s="272"/>
      <c r="BD445" s="272"/>
      <c r="BE445" s="272"/>
    </row>
    <row r="446" spans="1:80" ht="20.399999999999999" x14ac:dyDescent="0.25">
      <c r="A446" s="246">
        <v>120</v>
      </c>
      <c r="B446" s="247" t="s">
        <v>307</v>
      </c>
      <c r="C446" s="248" t="s">
        <v>692</v>
      </c>
      <c r="D446" s="249" t="s">
        <v>180</v>
      </c>
      <c r="E446" s="250">
        <v>25.8</v>
      </c>
      <c r="F446" s="250"/>
      <c r="G446" s="251">
        <f>E446*F446</f>
        <v>0</v>
      </c>
      <c r="H446" s="285"/>
      <c r="I446" s="286"/>
      <c r="J446" s="285"/>
      <c r="K446" s="286"/>
      <c r="O446" s="245"/>
      <c r="BA446" s="272"/>
      <c r="BB446" s="272"/>
      <c r="BC446" s="272"/>
      <c r="BD446" s="272"/>
      <c r="BE446" s="272"/>
    </row>
    <row r="447" spans="1:80" x14ac:dyDescent="0.25">
      <c r="A447" s="254"/>
      <c r="B447" s="257"/>
      <c r="C447" s="344" t="s">
        <v>394</v>
      </c>
      <c r="D447" s="345"/>
      <c r="E447" s="258">
        <v>0</v>
      </c>
      <c r="F447" s="259"/>
      <c r="G447" s="260"/>
      <c r="H447" s="285"/>
      <c r="I447" s="286"/>
      <c r="J447" s="285"/>
      <c r="K447" s="286"/>
      <c r="O447" s="245"/>
      <c r="BA447" s="272"/>
      <c r="BB447" s="272"/>
      <c r="BC447" s="272"/>
      <c r="BD447" s="272"/>
      <c r="BE447" s="272"/>
    </row>
    <row r="448" spans="1:80" x14ac:dyDescent="0.25">
      <c r="A448" s="254"/>
      <c r="B448" s="257"/>
      <c r="C448" s="344" t="s">
        <v>689</v>
      </c>
      <c r="D448" s="345"/>
      <c r="E448" s="258">
        <v>25.8</v>
      </c>
      <c r="F448" s="259"/>
      <c r="G448" s="260"/>
      <c r="H448" s="285"/>
      <c r="I448" s="286"/>
      <c r="J448" s="285"/>
      <c r="K448" s="286"/>
      <c r="O448" s="245"/>
      <c r="BA448" s="272"/>
      <c r="BB448" s="272"/>
      <c r="BC448" s="272"/>
      <c r="BD448" s="272"/>
      <c r="BE448" s="272"/>
    </row>
    <row r="449" spans="1:57" x14ac:dyDescent="0.25">
      <c r="A449" s="254"/>
      <c r="B449" s="257"/>
      <c r="C449" s="344" t="s">
        <v>308</v>
      </c>
      <c r="D449" s="345"/>
      <c r="E449" s="258">
        <v>0</v>
      </c>
      <c r="F449" s="259"/>
      <c r="G449" s="260"/>
      <c r="H449" s="285"/>
      <c r="I449" s="286"/>
      <c r="J449" s="285"/>
      <c r="K449" s="286"/>
      <c r="O449" s="245"/>
      <c r="BA449" s="272"/>
      <c r="BB449" s="272"/>
      <c r="BC449" s="272"/>
      <c r="BD449" s="272"/>
      <c r="BE449" s="272"/>
    </row>
    <row r="450" spans="1:57" ht="20.399999999999999" x14ac:dyDescent="0.25">
      <c r="A450" s="246">
        <v>121</v>
      </c>
      <c r="B450" s="247" t="s">
        <v>309</v>
      </c>
      <c r="C450" s="248" t="s">
        <v>693</v>
      </c>
      <c r="D450" s="249" t="s">
        <v>180</v>
      </c>
      <c r="E450" s="250">
        <v>25.8</v>
      </c>
      <c r="F450" s="250"/>
      <c r="G450" s="251">
        <f>E450*F450</f>
        <v>0</v>
      </c>
      <c r="H450" s="285"/>
      <c r="I450" s="286"/>
      <c r="J450" s="285"/>
      <c r="K450" s="286"/>
      <c r="O450" s="245"/>
      <c r="BA450" s="272"/>
      <c r="BB450" s="272"/>
      <c r="BC450" s="272"/>
      <c r="BD450" s="272"/>
      <c r="BE450" s="272"/>
    </row>
    <row r="451" spans="1:57" x14ac:dyDescent="0.25">
      <c r="A451" s="254"/>
      <c r="B451" s="257"/>
      <c r="C451" s="344" t="s">
        <v>394</v>
      </c>
      <c r="D451" s="345"/>
      <c r="E451" s="258">
        <v>0</v>
      </c>
      <c r="F451" s="259"/>
      <c r="G451" s="260"/>
      <c r="H451" s="285"/>
      <c r="I451" s="286"/>
      <c r="J451" s="285"/>
      <c r="K451" s="286"/>
      <c r="O451" s="245"/>
      <c r="BA451" s="272"/>
      <c r="BB451" s="272"/>
      <c r="BC451" s="272"/>
      <c r="BD451" s="272"/>
      <c r="BE451" s="272"/>
    </row>
    <row r="452" spans="1:57" x14ac:dyDescent="0.25">
      <c r="A452" s="254"/>
      <c r="B452" s="257"/>
      <c r="C452" s="344" t="s">
        <v>690</v>
      </c>
      <c r="D452" s="345"/>
      <c r="E452" s="258">
        <v>25.8</v>
      </c>
      <c r="F452" s="259"/>
      <c r="G452" s="260"/>
      <c r="H452" s="285"/>
      <c r="I452" s="286"/>
      <c r="J452" s="285"/>
      <c r="K452" s="286"/>
      <c r="O452" s="245"/>
      <c r="BA452" s="272"/>
      <c r="BB452" s="272"/>
      <c r="BC452" s="272"/>
      <c r="BD452" s="272"/>
      <c r="BE452" s="272"/>
    </row>
    <row r="453" spans="1:57" x14ac:dyDescent="0.25">
      <c r="A453" s="254"/>
      <c r="B453" s="257"/>
      <c r="C453" s="344" t="s">
        <v>310</v>
      </c>
      <c r="D453" s="345"/>
      <c r="E453" s="258">
        <v>0</v>
      </c>
      <c r="F453" s="259"/>
      <c r="G453" s="260"/>
      <c r="H453" s="285"/>
      <c r="I453" s="286"/>
      <c r="J453" s="285"/>
      <c r="K453" s="286"/>
      <c r="O453" s="245"/>
      <c r="BA453" s="272"/>
      <c r="BB453" s="272"/>
      <c r="BC453" s="272"/>
      <c r="BD453" s="272"/>
      <c r="BE453" s="272"/>
    </row>
    <row r="454" spans="1:57" x14ac:dyDescent="0.25">
      <c r="A454" s="246">
        <v>122</v>
      </c>
      <c r="B454" s="247" t="s">
        <v>311</v>
      </c>
      <c r="C454" s="248" t="s">
        <v>312</v>
      </c>
      <c r="D454" s="249" t="s">
        <v>180</v>
      </c>
      <c r="E454" s="250">
        <v>25.8</v>
      </c>
      <c r="F454" s="250"/>
      <c r="G454" s="251">
        <f>E454*F454</f>
        <v>0</v>
      </c>
      <c r="H454" s="285"/>
      <c r="I454" s="286"/>
      <c r="J454" s="285"/>
      <c r="K454" s="286"/>
      <c r="O454" s="245"/>
      <c r="BA454" s="272"/>
      <c r="BB454" s="272"/>
      <c r="BC454" s="272"/>
      <c r="BD454" s="272"/>
      <c r="BE454" s="272"/>
    </row>
    <row r="455" spans="1:57" x14ac:dyDescent="0.25">
      <c r="A455" s="254"/>
      <c r="B455" s="257"/>
      <c r="C455" s="344" t="s">
        <v>394</v>
      </c>
      <c r="D455" s="345"/>
      <c r="E455" s="258">
        <v>0</v>
      </c>
      <c r="F455" s="259"/>
      <c r="G455" s="260"/>
      <c r="H455" s="285"/>
      <c r="I455" s="286"/>
      <c r="J455" s="285"/>
      <c r="K455" s="286"/>
      <c r="O455" s="245"/>
      <c r="BA455" s="272"/>
      <c r="BB455" s="272"/>
      <c r="BC455" s="272"/>
      <c r="BD455" s="272"/>
      <c r="BE455" s="272"/>
    </row>
    <row r="456" spans="1:57" x14ac:dyDescent="0.25">
      <c r="A456" s="254"/>
      <c r="B456" s="257"/>
      <c r="C456" s="344" t="s">
        <v>687</v>
      </c>
      <c r="D456" s="345"/>
      <c r="E456" s="258">
        <v>25.8</v>
      </c>
      <c r="F456" s="259"/>
      <c r="G456" s="260"/>
      <c r="H456" s="285"/>
      <c r="I456" s="286"/>
      <c r="J456" s="285"/>
      <c r="K456" s="286"/>
      <c r="O456" s="245"/>
      <c r="BA456" s="272"/>
      <c r="BB456" s="272"/>
      <c r="BC456" s="272"/>
      <c r="BD456" s="272"/>
      <c r="BE456" s="272"/>
    </row>
    <row r="457" spans="1:57" x14ac:dyDescent="0.25">
      <c r="A457" s="246">
        <v>123</v>
      </c>
      <c r="B457" s="247" t="s">
        <v>313</v>
      </c>
      <c r="C457" s="248" t="s">
        <v>314</v>
      </c>
      <c r="D457" s="249" t="s">
        <v>180</v>
      </c>
      <c r="E457" s="250">
        <v>25.8</v>
      </c>
      <c r="F457" s="250"/>
      <c r="G457" s="251">
        <f>E457*F457</f>
        <v>0</v>
      </c>
      <c r="H457" s="285"/>
      <c r="I457" s="286"/>
      <c r="J457" s="285"/>
      <c r="K457" s="286"/>
      <c r="O457" s="245"/>
      <c r="BA457" s="272"/>
      <c r="BB457" s="272"/>
      <c r="BC457" s="272"/>
      <c r="BD457" s="272"/>
      <c r="BE457" s="272"/>
    </row>
    <row r="458" spans="1:57" x14ac:dyDescent="0.25">
      <c r="A458" s="246">
        <v>124</v>
      </c>
      <c r="B458" s="247" t="s">
        <v>315</v>
      </c>
      <c r="C458" s="248" t="s">
        <v>316</v>
      </c>
      <c r="D458" s="249" t="s">
        <v>273</v>
      </c>
      <c r="E458" s="250">
        <v>36.200000000000003</v>
      </c>
      <c r="F458" s="250"/>
      <c r="G458" s="251">
        <f>E458*F458</f>
        <v>0</v>
      </c>
      <c r="H458" s="285"/>
      <c r="I458" s="286"/>
      <c r="J458" s="285"/>
      <c r="K458" s="286"/>
      <c r="O458" s="245"/>
      <c r="BA458" s="272"/>
      <c r="BB458" s="272"/>
      <c r="BC458" s="272"/>
      <c r="BD458" s="272"/>
      <c r="BE458" s="272"/>
    </row>
    <row r="459" spans="1:57" x14ac:dyDescent="0.25">
      <c r="A459" s="254"/>
      <c r="B459" s="257"/>
      <c r="C459" s="344" t="s">
        <v>394</v>
      </c>
      <c r="D459" s="345"/>
      <c r="E459" s="258">
        <v>0</v>
      </c>
      <c r="F459" s="259"/>
      <c r="G459" s="260"/>
      <c r="H459" s="285"/>
      <c r="I459" s="286"/>
      <c r="J459" s="285"/>
      <c r="K459" s="286"/>
      <c r="O459" s="245"/>
      <c r="BA459" s="272"/>
      <c r="BB459" s="272"/>
      <c r="BC459" s="272"/>
      <c r="BD459" s="272"/>
      <c r="BE459" s="272"/>
    </row>
    <row r="460" spans="1:57" x14ac:dyDescent="0.25">
      <c r="A460" s="254"/>
      <c r="B460" s="257"/>
      <c r="C460" s="344" t="s">
        <v>694</v>
      </c>
      <c r="D460" s="345"/>
      <c r="E460" s="258">
        <v>36.200000000000003</v>
      </c>
      <c r="F460" s="259"/>
      <c r="G460" s="260"/>
      <c r="H460" s="285"/>
      <c r="I460" s="286"/>
      <c r="J460" s="285"/>
      <c r="K460" s="286"/>
      <c r="O460" s="245"/>
      <c r="BA460" s="272"/>
      <c r="BB460" s="272"/>
      <c r="BC460" s="272"/>
      <c r="BD460" s="272"/>
      <c r="BE460" s="272"/>
    </row>
    <row r="461" spans="1:57" x14ac:dyDescent="0.25">
      <c r="A461" s="246">
        <v>125</v>
      </c>
      <c r="B461" s="247" t="s">
        <v>317</v>
      </c>
      <c r="C461" s="248" t="s">
        <v>696</v>
      </c>
      <c r="D461" s="249" t="s">
        <v>273</v>
      </c>
      <c r="E461" s="250">
        <v>33</v>
      </c>
      <c r="F461" s="250"/>
      <c r="G461" s="251">
        <f>E461*F461</f>
        <v>0</v>
      </c>
      <c r="H461" s="285"/>
      <c r="I461" s="286"/>
      <c r="J461" s="285"/>
      <c r="K461" s="286"/>
      <c r="O461" s="245"/>
      <c r="BA461" s="272"/>
      <c r="BB461" s="272"/>
      <c r="BC461" s="272"/>
      <c r="BD461" s="272"/>
      <c r="BE461" s="272"/>
    </row>
    <row r="462" spans="1:57" x14ac:dyDescent="0.25">
      <c r="A462" s="254"/>
      <c r="B462" s="257"/>
      <c r="C462" s="344" t="s">
        <v>394</v>
      </c>
      <c r="D462" s="345"/>
      <c r="E462" s="258">
        <v>0</v>
      </c>
      <c r="F462" s="259"/>
      <c r="G462" s="260"/>
      <c r="H462" s="285"/>
      <c r="I462" s="286"/>
      <c r="J462" s="285"/>
      <c r="K462" s="286"/>
      <c r="O462" s="245"/>
      <c r="BA462" s="272"/>
      <c r="BB462" s="272"/>
      <c r="BC462" s="272"/>
      <c r="BD462" s="272"/>
      <c r="BE462" s="272"/>
    </row>
    <row r="463" spans="1:57" x14ac:dyDescent="0.25">
      <c r="A463" s="254"/>
      <c r="B463" s="257"/>
      <c r="C463" s="344" t="s">
        <v>695</v>
      </c>
      <c r="D463" s="345"/>
      <c r="E463" s="258">
        <v>33</v>
      </c>
      <c r="F463" s="259"/>
      <c r="G463" s="260"/>
      <c r="H463" s="285"/>
      <c r="I463" s="286"/>
      <c r="J463" s="285"/>
      <c r="K463" s="286"/>
      <c r="O463" s="245"/>
      <c r="BA463" s="272"/>
      <c r="BB463" s="272"/>
      <c r="BC463" s="272"/>
      <c r="BD463" s="272"/>
      <c r="BE463" s="272"/>
    </row>
    <row r="464" spans="1:57" ht="20.399999999999999" x14ac:dyDescent="0.25">
      <c r="A464" s="246">
        <v>126</v>
      </c>
      <c r="B464" s="247" t="s">
        <v>320</v>
      </c>
      <c r="C464" s="248" t="s">
        <v>705</v>
      </c>
      <c r="D464" s="249" t="s">
        <v>183</v>
      </c>
      <c r="E464" s="250">
        <v>34</v>
      </c>
      <c r="F464" s="250"/>
      <c r="G464" s="251">
        <f>E464*F464</f>
        <v>0</v>
      </c>
      <c r="H464" s="285"/>
      <c r="I464" s="286"/>
      <c r="J464" s="285"/>
      <c r="K464" s="286"/>
      <c r="O464" s="245"/>
      <c r="BA464" s="272"/>
      <c r="BB464" s="272"/>
      <c r="BC464" s="272"/>
      <c r="BD464" s="272"/>
      <c r="BE464" s="272"/>
    </row>
    <row r="465" spans="1:57" x14ac:dyDescent="0.25">
      <c r="A465" s="254"/>
      <c r="B465" s="257"/>
      <c r="C465" s="344" t="s">
        <v>321</v>
      </c>
      <c r="D465" s="345"/>
      <c r="E465" s="258">
        <v>0</v>
      </c>
      <c r="F465" s="259"/>
      <c r="G465" s="260"/>
      <c r="H465" s="285"/>
      <c r="I465" s="286"/>
      <c r="J465" s="285"/>
      <c r="K465" s="286"/>
      <c r="O465" s="245"/>
      <c r="BA465" s="272"/>
      <c r="BB465" s="272"/>
      <c r="BC465" s="272"/>
      <c r="BD465" s="272"/>
      <c r="BE465" s="272"/>
    </row>
    <row r="466" spans="1:57" x14ac:dyDescent="0.25">
      <c r="A466" s="254"/>
      <c r="B466" s="257"/>
      <c r="C466" s="354" t="s">
        <v>322</v>
      </c>
      <c r="D466" s="345"/>
      <c r="E466" s="284">
        <v>0</v>
      </c>
      <c r="F466" s="259"/>
      <c r="G466" s="260"/>
      <c r="H466" s="285"/>
      <c r="I466" s="286"/>
      <c r="J466" s="285"/>
      <c r="K466" s="286"/>
      <c r="O466" s="245"/>
      <c r="BA466" s="272"/>
      <c r="BB466" s="272"/>
      <c r="BC466" s="272"/>
      <c r="BD466" s="272"/>
      <c r="BE466" s="272"/>
    </row>
    <row r="467" spans="1:57" x14ac:dyDescent="0.25">
      <c r="A467" s="254"/>
      <c r="B467" s="257"/>
      <c r="C467" s="344" t="s">
        <v>394</v>
      </c>
      <c r="D467" s="345"/>
      <c r="E467" s="258">
        <v>0</v>
      </c>
      <c r="F467" s="259"/>
      <c r="G467" s="260"/>
      <c r="H467" s="285"/>
      <c r="I467" s="286"/>
      <c r="J467" s="285"/>
      <c r="K467" s="286"/>
      <c r="O467" s="245"/>
      <c r="BA467" s="272"/>
      <c r="BB467" s="272"/>
      <c r="BC467" s="272"/>
      <c r="BD467" s="272"/>
      <c r="BE467" s="272"/>
    </row>
    <row r="468" spans="1:57" x14ac:dyDescent="0.25">
      <c r="A468" s="254"/>
      <c r="B468" s="257"/>
      <c r="C468" s="354" t="s">
        <v>322</v>
      </c>
      <c r="D468" s="345"/>
      <c r="E468" s="284">
        <v>0</v>
      </c>
      <c r="F468" s="259"/>
      <c r="G468" s="260"/>
      <c r="H468" s="285"/>
      <c r="I468" s="286"/>
      <c r="J468" s="285"/>
      <c r="K468" s="286"/>
      <c r="O468" s="245"/>
      <c r="BA468" s="272"/>
      <c r="BB468" s="272"/>
      <c r="BC468" s="272"/>
      <c r="BD468" s="272"/>
      <c r="BE468" s="272"/>
    </row>
    <row r="469" spans="1:57" x14ac:dyDescent="0.25">
      <c r="A469" s="254"/>
      <c r="B469" s="257"/>
      <c r="C469" s="354" t="s">
        <v>325</v>
      </c>
      <c r="D469" s="345"/>
      <c r="E469" s="284">
        <v>33</v>
      </c>
      <c r="F469" s="259"/>
      <c r="G469" s="260"/>
      <c r="H469" s="285"/>
      <c r="I469" s="286"/>
      <c r="J469" s="285"/>
      <c r="K469" s="286"/>
      <c r="O469" s="245"/>
      <c r="BA469" s="272"/>
      <c r="BB469" s="272"/>
      <c r="BC469" s="272"/>
      <c r="BD469" s="272"/>
      <c r="BE469" s="272"/>
    </row>
    <row r="470" spans="1:57" x14ac:dyDescent="0.25">
      <c r="A470" s="254"/>
      <c r="B470" s="257"/>
      <c r="C470" s="354" t="s">
        <v>323</v>
      </c>
      <c r="D470" s="345"/>
      <c r="E470" s="284">
        <v>33</v>
      </c>
      <c r="F470" s="259"/>
      <c r="G470" s="260"/>
      <c r="H470" s="285"/>
      <c r="I470" s="286"/>
      <c r="J470" s="285"/>
      <c r="K470" s="286"/>
      <c r="O470" s="245"/>
      <c r="BA470" s="272"/>
      <c r="BB470" s="272"/>
      <c r="BC470" s="272"/>
      <c r="BD470" s="272"/>
      <c r="BE470" s="272"/>
    </row>
    <row r="471" spans="1:57" x14ac:dyDescent="0.25">
      <c r="A471" s="254"/>
      <c r="B471" s="257"/>
      <c r="C471" s="344" t="s">
        <v>697</v>
      </c>
      <c r="D471" s="345"/>
      <c r="E471" s="258">
        <v>33.33</v>
      </c>
      <c r="F471" s="259"/>
      <c r="G471" s="260"/>
      <c r="H471" s="285"/>
      <c r="I471" s="286"/>
      <c r="J471" s="285"/>
      <c r="K471" s="286"/>
      <c r="O471" s="245"/>
      <c r="BA471" s="272"/>
      <c r="BB471" s="272"/>
      <c r="BC471" s="272"/>
      <c r="BD471" s="272"/>
      <c r="BE471" s="272"/>
    </row>
    <row r="472" spans="1:57" ht="20.399999999999999" x14ac:dyDescent="0.25">
      <c r="A472" s="246">
        <v>127</v>
      </c>
      <c r="B472" s="247" t="s">
        <v>318</v>
      </c>
      <c r="C472" s="248" t="s">
        <v>699</v>
      </c>
      <c r="D472" s="249" t="s">
        <v>273</v>
      </c>
      <c r="E472" s="250">
        <v>33</v>
      </c>
      <c r="F472" s="250"/>
      <c r="G472" s="251">
        <f>E472*F472</f>
        <v>0</v>
      </c>
      <c r="H472" s="285"/>
      <c r="I472" s="286"/>
      <c r="J472" s="285"/>
      <c r="K472" s="286"/>
      <c r="O472" s="245"/>
      <c r="BA472" s="272"/>
      <c r="BB472" s="272"/>
      <c r="BC472" s="272"/>
      <c r="BD472" s="272"/>
      <c r="BE472" s="272"/>
    </row>
    <row r="473" spans="1:57" x14ac:dyDescent="0.25">
      <c r="A473" s="254"/>
      <c r="B473" s="257"/>
      <c r="C473" s="344" t="s">
        <v>701</v>
      </c>
      <c r="D473" s="345"/>
      <c r="E473" s="258">
        <v>33</v>
      </c>
      <c r="F473" s="259"/>
      <c r="G473" s="260"/>
      <c r="H473" s="285"/>
      <c r="I473" s="286"/>
      <c r="J473" s="285"/>
      <c r="K473" s="286"/>
      <c r="O473" s="245"/>
      <c r="BA473" s="272"/>
      <c r="BB473" s="272"/>
      <c r="BC473" s="272"/>
      <c r="BD473" s="272"/>
      <c r="BE473" s="272"/>
    </row>
    <row r="474" spans="1:57" x14ac:dyDescent="0.25">
      <c r="A474" s="246">
        <v>128</v>
      </c>
      <c r="B474" s="247" t="s">
        <v>326</v>
      </c>
      <c r="C474" s="248" t="s">
        <v>700</v>
      </c>
      <c r="D474" s="249" t="s">
        <v>180</v>
      </c>
      <c r="E474" s="250">
        <v>3.26</v>
      </c>
      <c r="F474" s="250"/>
      <c r="G474" s="251">
        <f>E474*F474</f>
        <v>0</v>
      </c>
      <c r="H474" s="285"/>
      <c r="I474" s="286"/>
      <c r="J474" s="285"/>
      <c r="K474" s="286"/>
      <c r="O474" s="245"/>
      <c r="BA474" s="272"/>
      <c r="BB474" s="272"/>
      <c r="BC474" s="272"/>
      <c r="BD474" s="272"/>
      <c r="BE474" s="272"/>
    </row>
    <row r="475" spans="1:57" x14ac:dyDescent="0.25">
      <c r="A475" s="254"/>
      <c r="B475" s="257"/>
      <c r="C475" s="344" t="s">
        <v>702</v>
      </c>
      <c r="D475" s="345"/>
      <c r="E475" s="258">
        <v>3.26</v>
      </c>
      <c r="F475" s="259"/>
      <c r="G475" s="260"/>
      <c r="H475" s="285"/>
      <c r="I475" s="286"/>
      <c r="J475" s="285"/>
      <c r="K475" s="286"/>
      <c r="O475" s="245"/>
      <c r="BA475" s="272"/>
      <c r="BB475" s="272"/>
      <c r="BC475" s="272"/>
      <c r="BD475" s="272"/>
      <c r="BE475" s="272"/>
    </row>
    <row r="476" spans="1:57" x14ac:dyDescent="0.25">
      <c r="A476" s="254"/>
      <c r="B476" s="257"/>
      <c r="C476" s="354" t="s">
        <v>323</v>
      </c>
      <c r="D476" s="345"/>
      <c r="E476" s="284">
        <v>3.26</v>
      </c>
      <c r="F476" s="259"/>
      <c r="G476" s="260"/>
      <c r="H476" s="285"/>
      <c r="I476" s="286"/>
      <c r="J476" s="285"/>
      <c r="K476" s="286"/>
      <c r="O476" s="245"/>
      <c r="BA476" s="272"/>
      <c r="BB476" s="272"/>
      <c r="BC476" s="272"/>
      <c r="BD476" s="272"/>
      <c r="BE476" s="272"/>
    </row>
    <row r="477" spans="1:57" x14ac:dyDescent="0.25">
      <c r="A477" s="254"/>
      <c r="B477" s="257"/>
      <c r="C477" s="344" t="s">
        <v>703</v>
      </c>
      <c r="D477" s="345"/>
      <c r="E477" s="258">
        <v>3.26</v>
      </c>
      <c r="F477" s="259"/>
      <c r="G477" s="260"/>
      <c r="H477" s="285"/>
      <c r="I477" s="286"/>
      <c r="J477" s="285"/>
      <c r="K477" s="286"/>
      <c r="O477" s="245"/>
      <c r="BA477" s="272"/>
      <c r="BB477" s="272"/>
      <c r="BC477" s="272"/>
      <c r="BD477" s="272"/>
      <c r="BE477" s="272"/>
    </row>
    <row r="478" spans="1:57" x14ac:dyDescent="0.25">
      <c r="A478" s="246">
        <v>129</v>
      </c>
      <c r="B478" s="247" t="s">
        <v>329</v>
      </c>
      <c r="C478" s="248" t="s">
        <v>704</v>
      </c>
      <c r="D478" s="249" t="s">
        <v>180</v>
      </c>
      <c r="E478" s="250">
        <v>26.06</v>
      </c>
      <c r="F478" s="250"/>
      <c r="G478" s="251">
        <f>E478*F478</f>
        <v>0</v>
      </c>
      <c r="H478" s="285"/>
      <c r="I478" s="286"/>
      <c r="J478" s="285"/>
      <c r="K478" s="286"/>
      <c r="O478" s="245"/>
      <c r="BA478" s="272"/>
      <c r="BB478" s="272"/>
      <c r="BC478" s="272"/>
      <c r="BD478" s="272"/>
      <c r="BE478" s="272"/>
    </row>
    <row r="479" spans="1:57" x14ac:dyDescent="0.25">
      <c r="A479" s="254"/>
      <c r="B479" s="257"/>
      <c r="C479" s="344" t="s">
        <v>321</v>
      </c>
      <c r="D479" s="345"/>
      <c r="E479" s="258">
        <v>0</v>
      </c>
      <c r="F479" s="259"/>
      <c r="G479" s="260"/>
      <c r="H479" s="285"/>
      <c r="I479" s="286"/>
      <c r="J479" s="285"/>
      <c r="K479" s="286"/>
      <c r="O479" s="245"/>
      <c r="BA479" s="272"/>
      <c r="BB479" s="272"/>
      <c r="BC479" s="272"/>
      <c r="BD479" s="272"/>
      <c r="BE479" s="272"/>
    </row>
    <row r="480" spans="1:57" x14ac:dyDescent="0.25">
      <c r="A480" s="254"/>
      <c r="B480" s="257"/>
      <c r="C480" s="344" t="s">
        <v>394</v>
      </c>
      <c r="D480" s="345"/>
      <c r="E480" s="258">
        <v>0</v>
      </c>
      <c r="F480" s="259"/>
      <c r="G480" s="260"/>
      <c r="H480" s="285"/>
      <c r="I480" s="286"/>
      <c r="J480" s="285"/>
      <c r="K480" s="286"/>
      <c r="O480" s="245"/>
      <c r="BA480" s="272"/>
      <c r="BB480" s="272"/>
      <c r="BC480" s="272"/>
      <c r="BD480" s="272"/>
      <c r="BE480" s="272"/>
    </row>
    <row r="481" spans="1:80" x14ac:dyDescent="0.25">
      <c r="A481" s="254"/>
      <c r="B481" s="257"/>
      <c r="C481" s="344" t="s">
        <v>698</v>
      </c>
      <c r="D481" s="345"/>
      <c r="E481" s="258">
        <v>26.06</v>
      </c>
      <c r="F481" s="259"/>
      <c r="G481" s="260"/>
      <c r="H481" s="285"/>
      <c r="I481" s="286"/>
      <c r="J481" s="285"/>
      <c r="K481" s="286"/>
      <c r="O481" s="245"/>
      <c r="BA481" s="272"/>
      <c r="BB481" s="272"/>
      <c r="BC481" s="272"/>
      <c r="BD481" s="272"/>
      <c r="BE481" s="272"/>
    </row>
    <row r="482" spans="1:80" ht="21" x14ac:dyDescent="0.25">
      <c r="A482" s="303">
        <v>130</v>
      </c>
      <c r="B482" s="304" t="s">
        <v>706</v>
      </c>
      <c r="C482" s="305" t="s">
        <v>713</v>
      </c>
      <c r="D482" s="306" t="s">
        <v>180</v>
      </c>
      <c r="E482" s="307">
        <v>4.8</v>
      </c>
      <c r="F482" s="307"/>
      <c r="G482" s="308">
        <f>E482*F482</f>
        <v>0</v>
      </c>
      <c r="H482" s="285"/>
      <c r="I482" s="286"/>
      <c r="J482" s="285"/>
      <c r="K482" s="286"/>
      <c r="O482" s="245"/>
      <c r="BA482" s="272"/>
      <c r="BB482" s="272"/>
      <c r="BC482" s="272"/>
      <c r="BD482" s="272"/>
      <c r="BE482" s="272"/>
    </row>
    <row r="483" spans="1:80" x14ac:dyDescent="0.25">
      <c r="A483" s="309"/>
      <c r="B483" s="310"/>
      <c r="C483" s="356" t="s">
        <v>707</v>
      </c>
      <c r="D483" s="357"/>
      <c r="E483" s="311">
        <v>4.8</v>
      </c>
      <c r="F483" s="312"/>
      <c r="G483" s="313"/>
      <c r="H483" s="285"/>
      <c r="I483" s="286"/>
      <c r="J483" s="285"/>
      <c r="K483" s="286"/>
      <c r="O483" s="245"/>
      <c r="BA483" s="272"/>
      <c r="BB483" s="272"/>
      <c r="BC483" s="272"/>
      <c r="BD483" s="272"/>
      <c r="BE483" s="272"/>
    </row>
    <row r="484" spans="1:80" x14ac:dyDescent="0.25">
      <c r="A484" s="295">
        <v>131</v>
      </c>
      <c r="B484" s="296" t="s">
        <v>708</v>
      </c>
      <c r="C484" s="297" t="s">
        <v>709</v>
      </c>
      <c r="D484" s="298" t="s">
        <v>180</v>
      </c>
      <c r="E484" s="299">
        <v>4.8</v>
      </c>
      <c r="F484" s="299"/>
      <c r="G484" s="300">
        <f>E484*F484</f>
        <v>0</v>
      </c>
      <c r="H484" s="314">
        <v>0.12966</v>
      </c>
      <c r="I484" s="314">
        <f>E484*H484</f>
        <v>0.62236799999999992</v>
      </c>
      <c r="J484" s="285"/>
      <c r="K484" s="286"/>
      <c r="O484" s="245"/>
      <c r="BA484" s="272"/>
      <c r="BB484" s="272"/>
      <c r="BC484" s="272"/>
      <c r="BD484" s="272"/>
      <c r="BE484" s="272"/>
    </row>
    <row r="485" spans="1:80" x14ac:dyDescent="0.25">
      <c r="A485" s="301"/>
      <c r="B485" s="302"/>
      <c r="C485" s="358" t="s">
        <v>710</v>
      </c>
      <c r="D485" s="359"/>
      <c r="E485" s="292">
        <v>4.8</v>
      </c>
      <c r="F485" s="293"/>
      <c r="G485" s="294"/>
      <c r="H485" s="315"/>
      <c r="I485" s="315"/>
      <c r="J485" s="285"/>
      <c r="K485" s="286"/>
      <c r="O485" s="245"/>
      <c r="BA485" s="272"/>
      <c r="BB485" s="272"/>
      <c r="BC485" s="272"/>
      <c r="BD485" s="272"/>
      <c r="BE485" s="272"/>
    </row>
    <row r="486" spans="1:80" x14ac:dyDescent="0.25">
      <c r="A486" s="303">
        <v>132</v>
      </c>
      <c r="B486" s="304" t="s">
        <v>533</v>
      </c>
      <c r="C486" s="305" t="s">
        <v>711</v>
      </c>
      <c r="D486" s="306" t="s">
        <v>273</v>
      </c>
      <c r="E486" s="307">
        <v>16</v>
      </c>
      <c r="F486" s="307"/>
      <c r="G486" s="308">
        <f>E486*F486</f>
        <v>0</v>
      </c>
      <c r="H486" s="285"/>
      <c r="I486" s="286"/>
      <c r="J486" s="285"/>
      <c r="K486" s="286"/>
      <c r="O486" s="245"/>
      <c r="BA486" s="272"/>
      <c r="BB486" s="272"/>
      <c r="BC486" s="272"/>
      <c r="BD486" s="272"/>
      <c r="BE486" s="272"/>
    </row>
    <row r="487" spans="1:80" x14ac:dyDescent="0.25">
      <c r="A487" s="309"/>
      <c r="B487" s="310"/>
      <c r="C487" s="356" t="s">
        <v>712</v>
      </c>
      <c r="D487" s="357"/>
      <c r="E487" s="311">
        <v>16</v>
      </c>
      <c r="F487" s="312"/>
      <c r="G487" s="313"/>
      <c r="H487" s="285"/>
      <c r="I487" s="286"/>
      <c r="J487" s="285"/>
      <c r="K487" s="286"/>
      <c r="O487" s="245"/>
      <c r="BA487" s="272"/>
      <c r="BB487" s="272"/>
      <c r="BC487" s="272"/>
      <c r="BD487" s="272"/>
      <c r="BE487" s="272"/>
    </row>
    <row r="488" spans="1:80" x14ac:dyDescent="0.25">
      <c r="A488" s="263"/>
      <c r="B488" s="264" t="s">
        <v>98</v>
      </c>
      <c r="C488" s="265" t="s">
        <v>305</v>
      </c>
      <c r="D488" s="266"/>
      <c r="E488" s="267"/>
      <c r="F488" s="268"/>
      <c r="G488" s="269">
        <f>SUM(G443:G487)</f>
        <v>0</v>
      </c>
      <c r="H488" s="285"/>
      <c r="I488" s="286"/>
      <c r="J488" s="285"/>
      <c r="K488" s="286"/>
      <c r="O488" s="245"/>
      <c r="BA488" s="272"/>
      <c r="BB488" s="272"/>
      <c r="BC488" s="272"/>
      <c r="BD488" s="272"/>
      <c r="BE488" s="272"/>
    </row>
    <row r="489" spans="1:80" x14ac:dyDescent="0.25">
      <c r="A489" s="287"/>
      <c r="B489" s="288"/>
      <c r="C489" s="289"/>
      <c r="D489" s="290"/>
      <c r="E489" s="291"/>
      <c r="F489" s="291"/>
      <c r="G489" s="253"/>
      <c r="H489" s="285"/>
      <c r="I489" s="286"/>
      <c r="J489" s="285"/>
      <c r="K489" s="286"/>
      <c r="O489" s="245"/>
      <c r="BA489" s="272"/>
      <c r="BB489" s="272"/>
      <c r="BC489" s="272"/>
      <c r="BD489" s="272"/>
      <c r="BE489" s="272"/>
    </row>
    <row r="490" spans="1:80" x14ac:dyDescent="0.25">
      <c r="A490" s="235" t="s">
        <v>95</v>
      </c>
      <c r="B490" s="236" t="s">
        <v>362</v>
      </c>
      <c r="C490" s="237" t="s">
        <v>363</v>
      </c>
      <c r="D490" s="238"/>
      <c r="E490" s="239"/>
      <c r="F490" s="239"/>
      <c r="G490" s="240"/>
      <c r="H490" s="241"/>
      <c r="I490" s="242"/>
      <c r="J490" s="243"/>
      <c r="K490" s="244"/>
      <c r="O490" s="245">
        <v>1</v>
      </c>
    </row>
    <row r="491" spans="1:80" x14ac:dyDescent="0.25">
      <c r="A491" s="246">
        <v>133</v>
      </c>
      <c r="B491" s="247" t="s">
        <v>365</v>
      </c>
      <c r="C491" s="248" t="s">
        <v>366</v>
      </c>
      <c r="D491" s="249" t="s">
        <v>246</v>
      </c>
      <c r="E491" s="250">
        <v>832</v>
      </c>
      <c r="F491" s="250"/>
      <c r="G491" s="251">
        <f>E491*F491</f>
        <v>0</v>
      </c>
      <c r="H491" s="252">
        <v>0</v>
      </c>
      <c r="I491" s="253">
        <f>E491*H491</f>
        <v>0</v>
      </c>
      <c r="J491" s="252"/>
      <c r="K491" s="253">
        <f>E491*J491</f>
        <v>0</v>
      </c>
      <c r="O491" s="245">
        <v>2</v>
      </c>
      <c r="AA491" s="218">
        <v>7</v>
      </c>
      <c r="AB491" s="218">
        <v>1</v>
      </c>
      <c r="AC491" s="218">
        <v>2</v>
      </c>
      <c r="AZ491" s="218">
        <v>1</v>
      </c>
      <c r="BA491" s="218">
        <f>IF(AZ491=1,G491,0)</f>
        <v>0</v>
      </c>
      <c r="BB491" s="218">
        <f>IF(AZ491=2,G491,0)</f>
        <v>0</v>
      </c>
      <c r="BC491" s="218">
        <f>IF(AZ491=3,G491,0)</f>
        <v>0</v>
      </c>
      <c r="BD491" s="218">
        <f>IF(AZ491=4,G491,0)</f>
        <v>0</v>
      </c>
      <c r="BE491" s="218">
        <f>IF(AZ491=5,G491,0)</f>
        <v>0</v>
      </c>
      <c r="CA491" s="245">
        <v>7</v>
      </c>
      <c r="CB491" s="245">
        <v>1</v>
      </c>
    </row>
    <row r="492" spans="1:80" x14ac:dyDescent="0.25">
      <c r="A492" s="263"/>
      <c r="B492" s="264" t="s">
        <v>98</v>
      </c>
      <c r="C492" s="265" t="s">
        <v>364</v>
      </c>
      <c r="D492" s="266"/>
      <c r="E492" s="267"/>
      <c r="F492" s="268"/>
      <c r="G492" s="269">
        <f>SUM(G490:G491)</f>
        <v>0</v>
      </c>
      <c r="H492" s="270"/>
      <c r="I492" s="271">
        <f>SUM(I490:I491)</f>
        <v>0</v>
      </c>
      <c r="J492" s="270"/>
      <c r="K492" s="271">
        <f>SUM(K490:K491)</f>
        <v>0</v>
      </c>
      <c r="O492" s="245">
        <v>4</v>
      </c>
      <c r="BA492" s="272">
        <f>SUM(BA490:BA491)</f>
        <v>0</v>
      </c>
      <c r="BB492" s="272">
        <f>SUM(BB490:BB491)</f>
        <v>0</v>
      </c>
      <c r="BC492" s="272">
        <f>SUM(BC490:BC491)</f>
        <v>0</v>
      </c>
      <c r="BD492" s="272">
        <f>SUM(BD490:BD491)</f>
        <v>0</v>
      </c>
      <c r="BE492" s="272">
        <f>SUM(BE490:BE491)</f>
        <v>0</v>
      </c>
    </row>
    <row r="493" spans="1:80" x14ac:dyDescent="0.25">
      <c r="A493" s="235" t="s">
        <v>95</v>
      </c>
      <c r="B493" s="236" t="s">
        <v>367</v>
      </c>
      <c r="C493" s="237" t="s">
        <v>368</v>
      </c>
      <c r="D493" s="238"/>
      <c r="E493" s="239"/>
      <c r="F493" s="239"/>
      <c r="G493" s="240"/>
      <c r="H493" s="241"/>
      <c r="I493" s="242"/>
      <c r="J493" s="243"/>
      <c r="K493" s="244"/>
      <c r="O493" s="245">
        <v>1</v>
      </c>
    </row>
    <row r="494" spans="1:80" x14ac:dyDescent="0.25">
      <c r="A494" s="246">
        <v>134</v>
      </c>
      <c r="B494" s="247" t="s">
        <v>370</v>
      </c>
      <c r="C494" s="248" t="s">
        <v>371</v>
      </c>
      <c r="D494" s="249" t="s">
        <v>246</v>
      </c>
      <c r="E494" s="250">
        <v>48.490600000000001</v>
      </c>
      <c r="F494" s="250"/>
      <c r="G494" s="251">
        <f t="shared" ref="G494:G500" si="0">E494*F494</f>
        <v>0</v>
      </c>
      <c r="H494" s="252">
        <v>0</v>
      </c>
      <c r="I494" s="253">
        <f t="shared" ref="I494:I500" si="1">E494*H494</f>
        <v>0</v>
      </c>
      <c r="J494" s="252"/>
      <c r="K494" s="253">
        <f t="shared" ref="K494:K500" si="2">E494*J494</f>
        <v>0</v>
      </c>
      <c r="O494" s="245">
        <v>2</v>
      </c>
      <c r="AA494" s="218">
        <v>8</v>
      </c>
      <c r="AB494" s="218">
        <v>0</v>
      </c>
      <c r="AC494" s="218">
        <v>3</v>
      </c>
      <c r="AZ494" s="218">
        <v>1</v>
      </c>
      <c r="BA494" s="218">
        <f t="shared" ref="BA494:BA500" si="3">IF(AZ494=1,G494,0)</f>
        <v>0</v>
      </c>
      <c r="BB494" s="218">
        <f t="shared" ref="BB494:BB500" si="4">IF(AZ494=2,G494,0)</f>
        <v>0</v>
      </c>
      <c r="BC494" s="218">
        <f t="shared" ref="BC494:BC500" si="5">IF(AZ494=3,G494,0)</f>
        <v>0</v>
      </c>
      <c r="BD494" s="218">
        <f t="shared" ref="BD494:BD500" si="6">IF(AZ494=4,G494,0)</f>
        <v>0</v>
      </c>
      <c r="BE494" s="218">
        <f t="shared" ref="BE494:BE500" si="7">IF(AZ494=5,G494,0)</f>
        <v>0</v>
      </c>
      <c r="CA494" s="245">
        <v>8</v>
      </c>
      <c r="CB494" s="245">
        <v>0</v>
      </c>
    </row>
    <row r="495" spans="1:80" x14ac:dyDescent="0.25">
      <c r="A495" s="246">
        <v>135</v>
      </c>
      <c r="B495" s="247" t="s">
        <v>372</v>
      </c>
      <c r="C495" s="248" t="s">
        <v>373</v>
      </c>
      <c r="D495" s="249" t="s">
        <v>246</v>
      </c>
      <c r="E495" s="250">
        <v>727.35900000000004</v>
      </c>
      <c r="F495" s="250"/>
      <c r="G495" s="251">
        <f t="shared" si="0"/>
        <v>0</v>
      </c>
      <c r="H495" s="252">
        <v>0</v>
      </c>
      <c r="I495" s="253">
        <f t="shared" si="1"/>
        <v>0</v>
      </c>
      <c r="J495" s="252"/>
      <c r="K495" s="253">
        <f t="shared" si="2"/>
        <v>0</v>
      </c>
      <c r="O495" s="245">
        <v>2</v>
      </c>
      <c r="AA495" s="218">
        <v>8</v>
      </c>
      <c r="AB495" s="218">
        <v>0</v>
      </c>
      <c r="AC495" s="218">
        <v>3</v>
      </c>
      <c r="AZ495" s="218">
        <v>1</v>
      </c>
      <c r="BA495" s="218">
        <f t="shared" si="3"/>
        <v>0</v>
      </c>
      <c r="BB495" s="218">
        <f t="shared" si="4"/>
        <v>0</v>
      </c>
      <c r="BC495" s="218">
        <f t="shared" si="5"/>
        <v>0</v>
      </c>
      <c r="BD495" s="218">
        <f t="shared" si="6"/>
        <v>0</v>
      </c>
      <c r="BE495" s="218">
        <f t="shared" si="7"/>
        <v>0</v>
      </c>
      <c r="CA495" s="245">
        <v>8</v>
      </c>
      <c r="CB495" s="245">
        <v>0</v>
      </c>
    </row>
    <row r="496" spans="1:80" x14ac:dyDescent="0.25">
      <c r="A496" s="246">
        <v>136</v>
      </c>
      <c r="B496" s="247" t="s">
        <v>374</v>
      </c>
      <c r="C496" s="248" t="s">
        <v>375</v>
      </c>
      <c r="D496" s="249" t="s">
        <v>246</v>
      </c>
      <c r="E496" s="250">
        <v>48.490600000000001</v>
      </c>
      <c r="F496" s="250"/>
      <c r="G496" s="251">
        <f t="shared" si="0"/>
        <v>0</v>
      </c>
      <c r="H496" s="252">
        <v>0</v>
      </c>
      <c r="I496" s="253">
        <f t="shared" si="1"/>
        <v>0</v>
      </c>
      <c r="J496" s="252"/>
      <c r="K496" s="253">
        <f t="shared" si="2"/>
        <v>0</v>
      </c>
      <c r="O496" s="245">
        <v>2</v>
      </c>
      <c r="AA496" s="218">
        <v>8</v>
      </c>
      <c r="AB496" s="218">
        <v>0</v>
      </c>
      <c r="AC496" s="218">
        <v>3</v>
      </c>
      <c r="AZ496" s="218">
        <v>1</v>
      </c>
      <c r="BA496" s="218">
        <f t="shared" si="3"/>
        <v>0</v>
      </c>
      <c r="BB496" s="218">
        <f t="shared" si="4"/>
        <v>0</v>
      </c>
      <c r="BC496" s="218">
        <f t="shared" si="5"/>
        <v>0</v>
      </c>
      <c r="BD496" s="218">
        <f t="shared" si="6"/>
        <v>0</v>
      </c>
      <c r="BE496" s="218">
        <f t="shared" si="7"/>
        <v>0</v>
      </c>
      <c r="CA496" s="245">
        <v>8</v>
      </c>
      <c r="CB496" s="245">
        <v>0</v>
      </c>
    </row>
    <row r="497" spans="1:80" x14ac:dyDescent="0.25">
      <c r="A497" s="246">
        <v>137</v>
      </c>
      <c r="B497" s="247" t="s">
        <v>376</v>
      </c>
      <c r="C497" s="248" t="s">
        <v>377</v>
      </c>
      <c r="D497" s="249" t="s">
        <v>246</v>
      </c>
      <c r="E497" s="250">
        <v>242.453</v>
      </c>
      <c r="F497" s="250"/>
      <c r="G497" s="251">
        <f t="shared" si="0"/>
        <v>0</v>
      </c>
      <c r="H497" s="252">
        <v>0</v>
      </c>
      <c r="I497" s="253">
        <f t="shared" si="1"/>
        <v>0</v>
      </c>
      <c r="J497" s="252"/>
      <c r="K497" s="253">
        <f t="shared" si="2"/>
        <v>0</v>
      </c>
      <c r="O497" s="245">
        <v>2</v>
      </c>
      <c r="AA497" s="218">
        <v>8</v>
      </c>
      <c r="AB497" s="218">
        <v>0</v>
      </c>
      <c r="AC497" s="218">
        <v>3</v>
      </c>
      <c r="AZ497" s="218">
        <v>1</v>
      </c>
      <c r="BA497" s="218">
        <f t="shared" si="3"/>
        <v>0</v>
      </c>
      <c r="BB497" s="218">
        <f t="shared" si="4"/>
        <v>0</v>
      </c>
      <c r="BC497" s="218">
        <f t="shared" si="5"/>
        <v>0</v>
      </c>
      <c r="BD497" s="218">
        <f t="shared" si="6"/>
        <v>0</v>
      </c>
      <c r="BE497" s="218">
        <f t="shared" si="7"/>
        <v>0</v>
      </c>
      <c r="CA497" s="245">
        <v>8</v>
      </c>
      <c r="CB497" s="245">
        <v>0</v>
      </c>
    </row>
    <row r="498" spans="1:80" x14ac:dyDescent="0.25">
      <c r="A498" s="246">
        <v>138</v>
      </c>
      <c r="B498" s="247" t="s">
        <v>378</v>
      </c>
      <c r="C498" s="248" t="s">
        <v>379</v>
      </c>
      <c r="D498" s="249" t="s">
        <v>246</v>
      </c>
      <c r="E498" s="250">
        <v>48.490600000000001</v>
      </c>
      <c r="F498" s="250"/>
      <c r="G498" s="251">
        <f t="shared" si="0"/>
        <v>0</v>
      </c>
      <c r="H498" s="252">
        <v>0</v>
      </c>
      <c r="I498" s="253">
        <f t="shared" si="1"/>
        <v>0</v>
      </c>
      <c r="J498" s="252"/>
      <c r="K498" s="253">
        <f t="shared" si="2"/>
        <v>0</v>
      </c>
      <c r="O498" s="245">
        <v>2</v>
      </c>
      <c r="AA498" s="218">
        <v>8</v>
      </c>
      <c r="AB498" s="218">
        <v>0</v>
      </c>
      <c r="AC498" s="218">
        <v>3</v>
      </c>
      <c r="AZ498" s="218">
        <v>1</v>
      </c>
      <c r="BA498" s="218">
        <f t="shared" si="3"/>
        <v>0</v>
      </c>
      <c r="BB498" s="218">
        <f t="shared" si="4"/>
        <v>0</v>
      </c>
      <c r="BC498" s="218">
        <f t="shared" si="5"/>
        <v>0</v>
      </c>
      <c r="BD498" s="218">
        <f t="shared" si="6"/>
        <v>0</v>
      </c>
      <c r="BE498" s="218">
        <f t="shared" si="7"/>
        <v>0</v>
      </c>
      <c r="CA498" s="245">
        <v>8</v>
      </c>
      <c r="CB498" s="245">
        <v>0</v>
      </c>
    </row>
    <row r="499" spans="1:80" x14ac:dyDescent="0.25">
      <c r="A499" s="246">
        <v>139</v>
      </c>
      <c r="B499" s="247" t="s">
        <v>380</v>
      </c>
      <c r="C499" s="248" t="s">
        <v>381</v>
      </c>
      <c r="D499" s="249" t="s">
        <v>246</v>
      </c>
      <c r="E499" s="250">
        <v>48.490600000000001</v>
      </c>
      <c r="F499" s="250"/>
      <c r="G499" s="251">
        <f t="shared" si="0"/>
        <v>0</v>
      </c>
      <c r="H499" s="252">
        <v>0</v>
      </c>
      <c r="I499" s="253">
        <f t="shared" si="1"/>
        <v>0</v>
      </c>
      <c r="J499" s="252"/>
      <c r="K499" s="253">
        <f t="shared" si="2"/>
        <v>0</v>
      </c>
      <c r="O499" s="245">
        <v>2</v>
      </c>
      <c r="AA499" s="218">
        <v>8</v>
      </c>
      <c r="AB499" s="218">
        <v>0</v>
      </c>
      <c r="AC499" s="218">
        <v>3</v>
      </c>
      <c r="AZ499" s="218">
        <v>1</v>
      </c>
      <c r="BA499" s="218">
        <f t="shared" si="3"/>
        <v>0</v>
      </c>
      <c r="BB499" s="218">
        <f t="shared" si="4"/>
        <v>0</v>
      </c>
      <c r="BC499" s="218">
        <f t="shared" si="5"/>
        <v>0</v>
      </c>
      <c r="BD499" s="218">
        <f t="shared" si="6"/>
        <v>0</v>
      </c>
      <c r="BE499" s="218">
        <f t="shared" si="7"/>
        <v>0</v>
      </c>
      <c r="CA499" s="245">
        <v>8</v>
      </c>
      <c r="CB499" s="245">
        <v>0</v>
      </c>
    </row>
    <row r="500" spans="1:80" x14ac:dyDescent="0.25">
      <c r="A500" s="246">
        <v>140</v>
      </c>
      <c r="B500" s="247" t="s">
        <v>382</v>
      </c>
      <c r="C500" s="248" t="s">
        <v>383</v>
      </c>
      <c r="D500" s="249" t="s">
        <v>246</v>
      </c>
      <c r="E500" s="250">
        <v>48.490600000000001</v>
      </c>
      <c r="F500" s="250"/>
      <c r="G500" s="251">
        <f t="shared" si="0"/>
        <v>0</v>
      </c>
      <c r="H500" s="252">
        <v>0</v>
      </c>
      <c r="I500" s="253">
        <f t="shared" si="1"/>
        <v>0</v>
      </c>
      <c r="J500" s="252"/>
      <c r="K500" s="253">
        <f t="shared" si="2"/>
        <v>0</v>
      </c>
      <c r="O500" s="245">
        <v>2</v>
      </c>
      <c r="AA500" s="218">
        <v>8</v>
      </c>
      <c r="AB500" s="218">
        <v>0</v>
      </c>
      <c r="AC500" s="218">
        <v>3</v>
      </c>
      <c r="AZ500" s="218">
        <v>1</v>
      </c>
      <c r="BA500" s="218">
        <f t="shared" si="3"/>
        <v>0</v>
      </c>
      <c r="BB500" s="218">
        <f t="shared" si="4"/>
        <v>0</v>
      </c>
      <c r="BC500" s="218">
        <f t="shared" si="5"/>
        <v>0</v>
      </c>
      <c r="BD500" s="218">
        <f t="shared" si="6"/>
        <v>0</v>
      </c>
      <c r="BE500" s="218">
        <f t="shared" si="7"/>
        <v>0</v>
      </c>
      <c r="CA500" s="245">
        <v>8</v>
      </c>
      <c r="CB500" s="245">
        <v>0</v>
      </c>
    </row>
    <row r="501" spans="1:80" x14ac:dyDescent="0.25">
      <c r="A501" s="263"/>
      <c r="B501" s="264" t="s">
        <v>98</v>
      </c>
      <c r="C501" s="265" t="s">
        <v>369</v>
      </c>
      <c r="D501" s="266"/>
      <c r="E501" s="267"/>
      <c r="F501" s="268"/>
      <c r="G501" s="269">
        <f>SUM(G493:G500)</f>
        <v>0</v>
      </c>
      <c r="H501" s="270"/>
      <c r="I501" s="271">
        <f>SUM(I493:I500)</f>
        <v>0</v>
      </c>
      <c r="J501" s="270"/>
      <c r="K501" s="271">
        <f>SUM(K493:K500)</f>
        <v>0</v>
      </c>
      <c r="O501" s="245">
        <v>4</v>
      </c>
      <c r="BA501" s="272">
        <f>SUM(BA493:BA500)</f>
        <v>0</v>
      </c>
      <c r="BB501" s="272">
        <f>SUM(BB493:BB500)</f>
        <v>0</v>
      </c>
      <c r="BC501" s="272">
        <f>SUM(BC493:BC500)</f>
        <v>0</v>
      </c>
      <c r="BD501" s="272">
        <f>SUM(BD493:BD500)</f>
        <v>0</v>
      </c>
      <c r="BE501" s="272">
        <f>SUM(BE493:BE500)</f>
        <v>0</v>
      </c>
    </row>
    <row r="502" spans="1:80" x14ac:dyDescent="0.25">
      <c r="E502" s="218"/>
    </row>
    <row r="503" spans="1:80" x14ac:dyDescent="0.25">
      <c r="E503" s="218"/>
    </row>
    <row r="504" spans="1:80" x14ac:dyDescent="0.25">
      <c r="E504" s="218"/>
    </row>
    <row r="505" spans="1:80" x14ac:dyDescent="0.25">
      <c r="E505" s="218"/>
    </row>
    <row r="506" spans="1:80" x14ac:dyDescent="0.25">
      <c r="E506" s="218"/>
    </row>
    <row r="507" spans="1:80" x14ac:dyDescent="0.25">
      <c r="E507" s="218"/>
    </row>
    <row r="508" spans="1:80" x14ac:dyDescent="0.25">
      <c r="E508" s="218"/>
    </row>
    <row r="509" spans="1:80" x14ac:dyDescent="0.25">
      <c r="E509" s="218"/>
    </row>
    <row r="510" spans="1:80" x14ac:dyDescent="0.25">
      <c r="E510" s="218"/>
    </row>
    <row r="511" spans="1:80" x14ac:dyDescent="0.25">
      <c r="E511" s="218"/>
    </row>
    <row r="512" spans="1:80" x14ac:dyDescent="0.25">
      <c r="E512" s="218"/>
    </row>
    <row r="513" spans="1:7" x14ac:dyDescent="0.25">
      <c r="E513" s="218"/>
    </row>
    <row r="514" spans="1:7" x14ac:dyDescent="0.25">
      <c r="E514" s="218"/>
    </row>
    <row r="515" spans="1:7" x14ac:dyDescent="0.25">
      <c r="E515" s="218"/>
    </row>
    <row r="516" spans="1:7" x14ac:dyDescent="0.25">
      <c r="E516" s="218"/>
    </row>
    <row r="517" spans="1:7" x14ac:dyDescent="0.25">
      <c r="E517" s="218"/>
    </row>
    <row r="518" spans="1:7" x14ac:dyDescent="0.25">
      <c r="E518" s="218"/>
    </row>
    <row r="519" spans="1:7" x14ac:dyDescent="0.25">
      <c r="E519" s="218"/>
    </row>
    <row r="520" spans="1:7" x14ac:dyDescent="0.25">
      <c r="E520" s="218"/>
    </row>
    <row r="521" spans="1:7" x14ac:dyDescent="0.25">
      <c r="E521" s="218"/>
    </row>
    <row r="522" spans="1:7" x14ac:dyDescent="0.25">
      <c r="E522" s="218"/>
    </row>
    <row r="523" spans="1:7" x14ac:dyDescent="0.25">
      <c r="E523" s="218"/>
    </row>
    <row r="524" spans="1:7" x14ac:dyDescent="0.25">
      <c r="E524" s="218"/>
    </row>
    <row r="525" spans="1:7" x14ac:dyDescent="0.25">
      <c r="A525" s="262"/>
      <c r="B525" s="262"/>
      <c r="C525" s="262"/>
      <c r="D525" s="262"/>
      <c r="E525" s="262"/>
      <c r="F525" s="262"/>
      <c r="G525" s="262"/>
    </row>
    <row r="526" spans="1:7" x14ac:dyDescent="0.25">
      <c r="A526" s="262"/>
      <c r="B526" s="262"/>
      <c r="C526" s="262"/>
      <c r="D526" s="262"/>
      <c r="E526" s="262"/>
      <c r="F526" s="262"/>
      <c r="G526" s="262"/>
    </row>
    <row r="527" spans="1:7" x14ac:dyDescent="0.25">
      <c r="A527" s="262"/>
      <c r="B527" s="262"/>
      <c r="C527" s="262"/>
      <c r="D527" s="262"/>
      <c r="E527" s="262"/>
      <c r="F527" s="262"/>
      <c r="G527" s="262"/>
    </row>
    <row r="528" spans="1:7" x14ac:dyDescent="0.25">
      <c r="A528" s="262"/>
      <c r="B528" s="262"/>
      <c r="C528" s="262"/>
      <c r="D528" s="262"/>
      <c r="E528" s="262"/>
      <c r="F528" s="262"/>
      <c r="G528" s="262"/>
    </row>
    <row r="529" spans="5:5" x14ac:dyDescent="0.25">
      <c r="E529" s="218"/>
    </row>
    <row r="530" spans="5:5" x14ac:dyDescent="0.25">
      <c r="E530" s="218"/>
    </row>
    <row r="531" spans="5:5" x14ac:dyDescent="0.25">
      <c r="E531" s="218"/>
    </row>
    <row r="532" spans="5:5" x14ac:dyDescent="0.25">
      <c r="E532" s="218"/>
    </row>
    <row r="533" spans="5:5" x14ac:dyDescent="0.25">
      <c r="E533" s="218"/>
    </row>
    <row r="534" spans="5:5" x14ac:dyDescent="0.25">
      <c r="E534" s="218"/>
    </row>
    <row r="535" spans="5:5" x14ac:dyDescent="0.25">
      <c r="E535" s="218"/>
    </row>
    <row r="536" spans="5:5" x14ac:dyDescent="0.25">
      <c r="E536" s="218"/>
    </row>
    <row r="537" spans="5:5" x14ac:dyDescent="0.25">
      <c r="E537" s="218"/>
    </row>
    <row r="538" spans="5:5" x14ac:dyDescent="0.25">
      <c r="E538" s="218"/>
    </row>
    <row r="539" spans="5:5" x14ac:dyDescent="0.25">
      <c r="E539" s="218"/>
    </row>
    <row r="540" spans="5:5" x14ac:dyDescent="0.25">
      <c r="E540" s="218"/>
    </row>
    <row r="541" spans="5:5" x14ac:dyDescent="0.25">
      <c r="E541" s="218"/>
    </row>
    <row r="542" spans="5:5" x14ac:dyDescent="0.25">
      <c r="E542" s="218"/>
    </row>
    <row r="543" spans="5:5" x14ac:dyDescent="0.25">
      <c r="E543" s="218"/>
    </row>
    <row r="544" spans="5:5" x14ac:dyDescent="0.25">
      <c r="E544" s="218"/>
    </row>
    <row r="545" spans="1:5" x14ac:dyDescent="0.25">
      <c r="E545" s="218"/>
    </row>
    <row r="546" spans="1:5" x14ac:dyDescent="0.25">
      <c r="E546" s="218"/>
    </row>
    <row r="547" spans="1:5" x14ac:dyDescent="0.25">
      <c r="E547" s="218"/>
    </row>
    <row r="548" spans="1:5" x14ac:dyDescent="0.25">
      <c r="E548" s="218"/>
    </row>
    <row r="549" spans="1:5" x14ac:dyDescent="0.25">
      <c r="E549" s="218"/>
    </row>
    <row r="550" spans="1:5" x14ac:dyDescent="0.25">
      <c r="E550" s="218"/>
    </row>
    <row r="551" spans="1:5" x14ac:dyDescent="0.25">
      <c r="E551" s="218"/>
    </row>
    <row r="552" spans="1:5" x14ac:dyDescent="0.25">
      <c r="E552" s="218"/>
    </row>
    <row r="553" spans="1:5" x14ac:dyDescent="0.25">
      <c r="E553" s="218"/>
    </row>
    <row r="554" spans="1:5" x14ac:dyDescent="0.25">
      <c r="E554" s="218"/>
    </row>
    <row r="555" spans="1:5" x14ac:dyDescent="0.25">
      <c r="E555" s="218"/>
    </row>
    <row r="556" spans="1:5" x14ac:dyDescent="0.25">
      <c r="E556" s="218"/>
    </row>
    <row r="557" spans="1:5" x14ac:dyDescent="0.25">
      <c r="E557" s="218"/>
    </row>
    <row r="558" spans="1:5" x14ac:dyDescent="0.25">
      <c r="E558" s="218"/>
    </row>
    <row r="559" spans="1:5" x14ac:dyDescent="0.25">
      <c r="E559" s="218"/>
    </row>
    <row r="560" spans="1:5" x14ac:dyDescent="0.25">
      <c r="A560" s="273"/>
      <c r="B560" s="273"/>
    </row>
    <row r="561" spans="1:7" x14ac:dyDescent="0.25">
      <c r="A561" s="262"/>
      <c r="B561" s="262"/>
      <c r="C561" s="274"/>
      <c r="D561" s="274"/>
      <c r="E561" s="275"/>
      <c r="F561" s="274"/>
      <c r="G561" s="276"/>
    </row>
    <row r="562" spans="1:7" x14ac:dyDescent="0.25">
      <c r="A562" s="277"/>
      <c r="B562" s="277"/>
      <c r="C562" s="262"/>
      <c r="D562" s="262"/>
      <c r="E562" s="278"/>
      <c r="F562" s="262"/>
      <c r="G562" s="262"/>
    </row>
    <row r="563" spans="1:7" x14ac:dyDescent="0.25">
      <c r="A563" s="262"/>
      <c r="B563" s="262"/>
      <c r="C563" s="262"/>
      <c r="D563" s="262"/>
      <c r="E563" s="278"/>
      <c r="F563" s="262"/>
      <c r="G563" s="262"/>
    </row>
    <row r="564" spans="1:7" x14ac:dyDescent="0.25">
      <c r="A564" s="262"/>
      <c r="B564" s="262"/>
      <c r="C564" s="262"/>
      <c r="D564" s="262"/>
      <c r="E564" s="278"/>
      <c r="F564" s="262"/>
      <c r="G564" s="262"/>
    </row>
    <row r="565" spans="1:7" x14ac:dyDescent="0.25">
      <c r="A565" s="262"/>
      <c r="B565" s="262"/>
      <c r="C565" s="262"/>
      <c r="D565" s="262"/>
      <c r="E565" s="278"/>
      <c r="F565" s="262"/>
      <c r="G565" s="262"/>
    </row>
    <row r="566" spans="1:7" x14ac:dyDescent="0.25">
      <c r="A566" s="262"/>
      <c r="B566" s="262"/>
      <c r="C566" s="262"/>
      <c r="D566" s="262"/>
      <c r="E566" s="278"/>
      <c r="F566" s="262"/>
      <c r="G566" s="262"/>
    </row>
    <row r="567" spans="1:7" x14ac:dyDescent="0.25">
      <c r="A567" s="262"/>
      <c r="B567" s="262"/>
      <c r="C567" s="262"/>
      <c r="D567" s="262"/>
      <c r="E567" s="278"/>
      <c r="F567" s="262"/>
      <c r="G567" s="262"/>
    </row>
    <row r="568" spans="1:7" x14ac:dyDescent="0.25">
      <c r="A568" s="262"/>
      <c r="B568" s="262"/>
      <c r="C568" s="262"/>
      <c r="D568" s="262"/>
      <c r="E568" s="278"/>
      <c r="F568" s="262"/>
      <c r="G568" s="262"/>
    </row>
    <row r="569" spans="1:7" x14ac:dyDescent="0.25">
      <c r="A569" s="262"/>
      <c r="B569" s="262"/>
      <c r="C569" s="262"/>
      <c r="D569" s="262"/>
      <c r="E569" s="278"/>
      <c r="F569" s="262"/>
      <c r="G569" s="262"/>
    </row>
    <row r="570" spans="1:7" x14ac:dyDescent="0.25">
      <c r="A570" s="262"/>
      <c r="B570" s="262"/>
      <c r="C570" s="262"/>
      <c r="D570" s="262"/>
      <c r="E570" s="278"/>
      <c r="F570" s="262"/>
      <c r="G570" s="262"/>
    </row>
    <row r="571" spans="1:7" x14ac:dyDescent="0.25">
      <c r="A571" s="262"/>
      <c r="B571" s="262"/>
      <c r="C571" s="262"/>
      <c r="D571" s="262"/>
      <c r="E571" s="278"/>
      <c r="F571" s="262"/>
      <c r="G571" s="262"/>
    </row>
    <row r="572" spans="1:7" x14ac:dyDescent="0.25">
      <c r="A572" s="262"/>
      <c r="B572" s="262"/>
      <c r="C572" s="262"/>
      <c r="D572" s="262"/>
      <c r="E572" s="278"/>
      <c r="F572" s="262"/>
      <c r="G572" s="262"/>
    </row>
    <row r="573" spans="1:7" x14ac:dyDescent="0.25">
      <c r="A573" s="262"/>
      <c r="B573" s="262"/>
      <c r="C573" s="262"/>
      <c r="D573" s="262"/>
      <c r="E573" s="278"/>
      <c r="F573" s="262"/>
      <c r="G573" s="262"/>
    </row>
    <row r="574" spans="1:7" x14ac:dyDescent="0.25">
      <c r="A574" s="262"/>
      <c r="B574" s="262"/>
      <c r="C574" s="262"/>
      <c r="D574" s="262"/>
      <c r="E574" s="278"/>
      <c r="F574" s="262"/>
      <c r="G574" s="262"/>
    </row>
  </sheetData>
  <mergeCells count="328">
    <mergeCell ref="C477:D477"/>
    <mergeCell ref="C479:D479"/>
    <mergeCell ref="C480:D480"/>
    <mergeCell ref="C481:D481"/>
    <mergeCell ref="C483:D483"/>
    <mergeCell ref="C485:D485"/>
    <mergeCell ref="C487:D487"/>
    <mergeCell ref="C468:D468"/>
    <mergeCell ref="C469:D469"/>
    <mergeCell ref="C470:D470"/>
    <mergeCell ref="C471:D471"/>
    <mergeCell ref="C473:D473"/>
    <mergeCell ref="C475:D475"/>
    <mergeCell ref="C476:D476"/>
    <mergeCell ref="C462:D462"/>
    <mergeCell ref="C463:D463"/>
    <mergeCell ref="C465:D465"/>
    <mergeCell ref="C466:D466"/>
    <mergeCell ref="C467:D467"/>
    <mergeCell ref="C453:D453"/>
    <mergeCell ref="C455:D455"/>
    <mergeCell ref="C456:D456"/>
    <mergeCell ref="C459:D459"/>
    <mergeCell ref="C460:D460"/>
    <mergeCell ref="C447:D447"/>
    <mergeCell ref="C444:D444"/>
    <mergeCell ref="C445:D445"/>
    <mergeCell ref="C448:D448"/>
    <mergeCell ref="C449:D449"/>
    <mergeCell ref="C451:D451"/>
    <mergeCell ref="C452:D452"/>
    <mergeCell ref="A1:G1"/>
    <mergeCell ref="A3:B3"/>
    <mergeCell ref="A4:B4"/>
    <mergeCell ref="E4:G4"/>
    <mergeCell ref="C9:D9"/>
    <mergeCell ref="C10:D10"/>
    <mergeCell ref="C11:D11"/>
    <mergeCell ref="C19:D19"/>
    <mergeCell ref="C20:D20"/>
    <mergeCell ref="C21:D21"/>
    <mergeCell ref="C24:D24"/>
    <mergeCell ref="C25:D25"/>
    <mergeCell ref="C26:D26"/>
    <mergeCell ref="C15:D15"/>
    <mergeCell ref="C16:D16"/>
    <mergeCell ref="C17:D17"/>
    <mergeCell ref="C35:D35"/>
    <mergeCell ref="C36:D36"/>
    <mergeCell ref="C39:D39"/>
    <mergeCell ref="C40:D40"/>
    <mergeCell ref="C41:D41"/>
    <mergeCell ref="C42:D42"/>
    <mergeCell ref="C27:D27"/>
    <mergeCell ref="C28:D28"/>
    <mergeCell ref="C29:D29"/>
    <mergeCell ref="C30:D30"/>
    <mergeCell ref="C33:D33"/>
    <mergeCell ref="C34:D34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2:D62"/>
    <mergeCell ref="C65:D65"/>
    <mergeCell ref="C66:D66"/>
    <mergeCell ref="C69:D69"/>
    <mergeCell ref="C70:D70"/>
    <mergeCell ref="C73:D73"/>
    <mergeCell ref="C55:D55"/>
    <mergeCell ref="C56:D56"/>
    <mergeCell ref="C57:D57"/>
    <mergeCell ref="C58:D58"/>
    <mergeCell ref="C60:D60"/>
    <mergeCell ref="C61:D61"/>
    <mergeCell ref="C84:D84"/>
    <mergeCell ref="C86:D86"/>
    <mergeCell ref="C87:D87"/>
    <mergeCell ref="C88:D88"/>
    <mergeCell ref="C89:D89"/>
    <mergeCell ref="C91:D91"/>
    <mergeCell ref="C74:D74"/>
    <mergeCell ref="C77:D77"/>
    <mergeCell ref="C78:D78"/>
    <mergeCell ref="C81:D81"/>
    <mergeCell ref="C82:D82"/>
    <mergeCell ref="C83:D83"/>
    <mergeCell ref="C99:D99"/>
    <mergeCell ref="C101:D101"/>
    <mergeCell ref="C102:D102"/>
    <mergeCell ref="C104:D104"/>
    <mergeCell ref="C105:D105"/>
    <mergeCell ref="C92:D92"/>
    <mergeCell ref="C93:D93"/>
    <mergeCell ref="C94:D94"/>
    <mergeCell ref="C96:D96"/>
    <mergeCell ref="C97:D97"/>
    <mergeCell ref="C98:D98"/>
    <mergeCell ref="C111:D111"/>
    <mergeCell ref="C112:D112"/>
    <mergeCell ref="C113:D113"/>
    <mergeCell ref="C114:D114"/>
    <mergeCell ref="C115:D115"/>
    <mergeCell ref="C116:D116"/>
    <mergeCell ref="C106:D106"/>
    <mergeCell ref="C107:D107"/>
    <mergeCell ref="C109:D109"/>
    <mergeCell ref="C110:D110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19:D119"/>
    <mergeCell ref="C120:D120"/>
    <mergeCell ref="C121:D121"/>
    <mergeCell ref="C122:D122"/>
    <mergeCell ref="C137:D137"/>
    <mergeCell ref="C138:D138"/>
    <mergeCell ref="C139:D139"/>
    <mergeCell ref="C140:D140"/>
    <mergeCell ref="C141:D141"/>
    <mergeCell ref="C142:D142"/>
    <mergeCell ref="C130:D130"/>
    <mergeCell ref="C131:D131"/>
    <mergeCell ref="C132:D132"/>
    <mergeCell ref="C134:D134"/>
    <mergeCell ref="C135:D135"/>
    <mergeCell ref="C136:D136"/>
    <mergeCell ref="C150:D150"/>
    <mergeCell ref="C151:D151"/>
    <mergeCell ref="C153:D153"/>
    <mergeCell ref="C154:D154"/>
    <mergeCell ref="C155:D155"/>
    <mergeCell ref="C156:D156"/>
    <mergeCell ref="C143:D143"/>
    <mergeCell ref="C144:D144"/>
    <mergeCell ref="C145:D145"/>
    <mergeCell ref="C146:D146"/>
    <mergeCell ref="C147:D147"/>
    <mergeCell ref="C149:D149"/>
    <mergeCell ref="C185:D185"/>
    <mergeCell ref="C186:D186"/>
    <mergeCell ref="C187:D187"/>
    <mergeCell ref="C191:D191"/>
    <mergeCell ref="C192:D192"/>
    <mergeCell ref="C157:D157"/>
    <mergeCell ref="C160:D160"/>
    <mergeCell ref="C161:D161"/>
    <mergeCell ref="C163:D163"/>
    <mergeCell ref="C164:D164"/>
    <mergeCell ref="C182:D182"/>
    <mergeCell ref="C183:D183"/>
    <mergeCell ref="C168:D168"/>
    <mergeCell ref="C169:D169"/>
    <mergeCell ref="C171:D171"/>
    <mergeCell ref="C172:D172"/>
    <mergeCell ref="C174:D174"/>
    <mergeCell ref="C175:D175"/>
    <mergeCell ref="C177:D177"/>
    <mergeCell ref="C178:D178"/>
    <mergeCell ref="C181:D181"/>
    <mergeCell ref="C204:D204"/>
    <mergeCell ref="C205:D205"/>
    <mergeCell ref="C208:D208"/>
    <mergeCell ref="C209:D209"/>
    <mergeCell ref="C211:D211"/>
    <mergeCell ref="C212:D212"/>
    <mergeCell ref="C201:D201"/>
    <mergeCell ref="C202:D202"/>
    <mergeCell ref="C194:D194"/>
    <mergeCell ref="C195:D195"/>
    <mergeCell ref="C197:D197"/>
    <mergeCell ref="C198:D198"/>
    <mergeCell ref="C199:D199"/>
    <mergeCell ref="C220:D220"/>
    <mergeCell ref="C221:D221"/>
    <mergeCell ref="C222:D222"/>
    <mergeCell ref="C223:D223"/>
    <mergeCell ref="C224:D224"/>
    <mergeCell ref="C214:D214"/>
    <mergeCell ref="C215:D215"/>
    <mergeCell ref="C216:D216"/>
    <mergeCell ref="C217:D217"/>
    <mergeCell ref="C218:D218"/>
    <mergeCell ref="C234:D234"/>
    <mergeCell ref="C238:D238"/>
    <mergeCell ref="C240:D240"/>
    <mergeCell ref="C242:D242"/>
    <mergeCell ref="C244:D244"/>
    <mergeCell ref="C246:D246"/>
    <mergeCell ref="C248:D248"/>
    <mergeCell ref="C249:D249"/>
    <mergeCell ref="C227:D227"/>
    <mergeCell ref="C228:D228"/>
    <mergeCell ref="C229:D229"/>
    <mergeCell ref="C230:D230"/>
    <mergeCell ref="C232:D232"/>
    <mergeCell ref="C233:D233"/>
    <mergeCell ref="C258:D258"/>
    <mergeCell ref="C260:D260"/>
    <mergeCell ref="C262:D262"/>
    <mergeCell ref="C263:D263"/>
    <mergeCell ref="C265:D265"/>
    <mergeCell ref="C266:D266"/>
    <mergeCell ref="C250:D250"/>
    <mergeCell ref="C251:D251"/>
    <mergeCell ref="C252:D252"/>
    <mergeCell ref="C253:D253"/>
    <mergeCell ref="C255:D255"/>
    <mergeCell ref="C256:D256"/>
    <mergeCell ref="C277:D277"/>
    <mergeCell ref="C278:D278"/>
    <mergeCell ref="C280:D280"/>
    <mergeCell ref="C281:D281"/>
    <mergeCell ref="C283:D283"/>
    <mergeCell ref="C284:D284"/>
    <mergeCell ref="C268:D268"/>
    <mergeCell ref="C269:D269"/>
    <mergeCell ref="C271:D271"/>
    <mergeCell ref="C272:D272"/>
    <mergeCell ref="C274:D274"/>
    <mergeCell ref="C275:D275"/>
    <mergeCell ref="C295:D295"/>
    <mergeCell ref="C297:D297"/>
    <mergeCell ref="C299:D299"/>
    <mergeCell ref="C300:D300"/>
    <mergeCell ref="C302:D302"/>
    <mergeCell ref="C303:D303"/>
    <mergeCell ref="C285:D285"/>
    <mergeCell ref="C287:D287"/>
    <mergeCell ref="C289:D289"/>
    <mergeCell ref="C291:D291"/>
    <mergeCell ref="C292:D292"/>
    <mergeCell ref="C293:D293"/>
    <mergeCell ref="C314:D314"/>
    <mergeCell ref="C316:D316"/>
    <mergeCell ref="C318:D318"/>
    <mergeCell ref="C319:D319"/>
    <mergeCell ref="C305:D305"/>
    <mergeCell ref="C306:D306"/>
    <mergeCell ref="C308:D308"/>
    <mergeCell ref="C309:D309"/>
    <mergeCell ref="C310:D310"/>
    <mergeCell ref="C312:D312"/>
    <mergeCell ref="C332:D332"/>
    <mergeCell ref="C333:D333"/>
    <mergeCell ref="C335:D335"/>
    <mergeCell ref="C336:D336"/>
    <mergeCell ref="C340:D340"/>
    <mergeCell ref="C341:D341"/>
    <mergeCell ref="C343:D343"/>
    <mergeCell ref="C344:D344"/>
    <mergeCell ref="C323:D323"/>
    <mergeCell ref="C324:D324"/>
    <mergeCell ref="C326:D326"/>
    <mergeCell ref="C327:D327"/>
    <mergeCell ref="C329:D329"/>
    <mergeCell ref="C330:D330"/>
    <mergeCell ref="C355:D355"/>
    <mergeCell ref="C356:D356"/>
    <mergeCell ref="C360:D360"/>
    <mergeCell ref="C361:D361"/>
    <mergeCell ref="C363:D363"/>
    <mergeCell ref="C364:D364"/>
    <mergeCell ref="C367:D367"/>
    <mergeCell ref="C368:D368"/>
    <mergeCell ref="C345:D345"/>
    <mergeCell ref="C346:D346"/>
    <mergeCell ref="C347:D347"/>
    <mergeCell ref="C348:D348"/>
    <mergeCell ref="C352:D352"/>
    <mergeCell ref="C353:D353"/>
    <mergeCell ref="C378:D378"/>
    <mergeCell ref="C380:D380"/>
    <mergeCell ref="C381:D381"/>
    <mergeCell ref="C383:D383"/>
    <mergeCell ref="C384:D384"/>
    <mergeCell ref="C386:D386"/>
    <mergeCell ref="C370:D370"/>
    <mergeCell ref="C372:D372"/>
    <mergeCell ref="C374:D374"/>
    <mergeCell ref="C375:D375"/>
    <mergeCell ref="C376:D376"/>
    <mergeCell ref="C377:D377"/>
    <mergeCell ref="C396:D396"/>
    <mergeCell ref="C398:D398"/>
    <mergeCell ref="C399:D399"/>
    <mergeCell ref="C401:D401"/>
    <mergeCell ref="C402:D402"/>
    <mergeCell ref="C420:D420"/>
    <mergeCell ref="C387:D387"/>
    <mergeCell ref="C389:D389"/>
    <mergeCell ref="C390:D390"/>
    <mergeCell ref="C392:D392"/>
    <mergeCell ref="C393:D393"/>
    <mergeCell ref="C395:D395"/>
    <mergeCell ref="C407:D407"/>
    <mergeCell ref="C408:D408"/>
    <mergeCell ref="C410:D410"/>
    <mergeCell ref="C411:D411"/>
    <mergeCell ref="C413:D413"/>
    <mergeCell ref="C414:D414"/>
    <mergeCell ref="C415:D415"/>
    <mergeCell ref="C416:D416"/>
    <mergeCell ref="C418:D418"/>
    <mergeCell ref="C430:D430"/>
    <mergeCell ref="C431:D431"/>
    <mergeCell ref="C433:D433"/>
    <mergeCell ref="C434:D434"/>
    <mergeCell ref="C436:D436"/>
    <mergeCell ref="C437:D437"/>
    <mergeCell ref="C439:D439"/>
    <mergeCell ref="C440:D440"/>
    <mergeCell ref="C424:D424"/>
    <mergeCell ref="C425:D425"/>
    <mergeCell ref="C426:D42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OVN.00 KL</vt:lpstr>
      <vt:lpstr>OVN.00 Rek</vt:lpstr>
      <vt:lpstr>OVN.00 Pol</vt:lpstr>
      <vt:lpstr>SO 02.00 KL</vt:lpstr>
      <vt:lpstr>SO 02.00 Rek</vt:lpstr>
      <vt:lpstr>SO 02.00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'OVN.00 Pol'!Názvy_tisku</vt:lpstr>
      <vt:lpstr>'OVN.00 Rek'!Názvy_tisku</vt:lpstr>
      <vt:lpstr>'SO 02.00 Pol'!Názvy_tisku</vt:lpstr>
      <vt:lpstr>'SO 02.00 Rek'!Názvy_tisku</vt:lpstr>
      <vt:lpstr>Stavba!Objednatel</vt:lpstr>
      <vt:lpstr>Stavba!Objekt</vt:lpstr>
      <vt:lpstr>'OVN.00 KL'!Oblast_tisku</vt:lpstr>
      <vt:lpstr>'OVN.00 Pol'!Oblast_tisku</vt:lpstr>
      <vt:lpstr>'OVN.00 Rek'!Oblast_tisku</vt:lpstr>
      <vt:lpstr>'SO 02.00 KL'!Oblast_tisku</vt:lpstr>
      <vt:lpstr>'SO 02.00 Pol'!Oblast_tisku</vt:lpstr>
      <vt:lpstr>'SO 02.00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Martin</cp:lastModifiedBy>
  <cp:lastPrinted>2016-11-24T08:27:17Z</cp:lastPrinted>
  <dcterms:created xsi:type="dcterms:W3CDTF">2016-01-24T15:51:52Z</dcterms:created>
  <dcterms:modified xsi:type="dcterms:W3CDTF">2016-11-24T08:34:55Z</dcterms:modified>
</cp:coreProperties>
</file>