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bookViews>
    <workbookView xWindow="450" yWindow="450" windowWidth="20760" windowHeight="11430" activeTab="0"/>
  </bookViews>
  <sheets>
    <sheet name="Rekapitulace stavby" sheetId="1" r:id="rId1"/>
    <sheet name="SO 101 - Parkoviště" sheetId="2" r:id="rId2"/>
    <sheet name="SO 701 - Přístřešek" sheetId="3" r:id="rId3"/>
    <sheet name="VRN - Vedlejší rozpočtové..." sheetId="4" r:id="rId4"/>
    <sheet name="Pokyny pro vyplnění" sheetId="5" r:id="rId5"/>
  </sheets>
  <definedNames>
    <definedName name="_xlnm._FilterDatabase" localSheetId="1" hidden="1">'SO 101 - Parkoviště'!$C$98:$K$346</definedName>
    <definedName name="_xlnm._FilterDatabase" localSheetId="2" hidden="1">'SO 701 - Přístřešek'!$C$94:$K$262</definedName>
    <definedName name="_xlnm._FilterDatabase" localSheetId="3" hidden="1">'VRN - Vedlejší rozpočtové...'!$C$85:$K$99</definedName>
    <definedName name="_xlnm.Print_Area" localSheetId="4">'Pokyny pro vyplnění'!$B$2:$K$69,'Pokyny pro vyplnění'!$B$72:$K$116,'Pokyny pro vyplnění'!$B$119:$K$188,'Pokyny pro vyplnění'!$B$196:$K$216</definedName>
    <definedName name="_xlnm.Print_Area" localSheetId="0">'Rekapitulace stavby'!$D$4:$AO$33,'Rekapitulace stavby'!$C$39:$AQ$58</definedName>
    <definedName name="_xlnm.Print_Area" localSheetId="1">'SO 101 - Parkoviště'!$C$4:$J$38,'SO 101 - Parkoviště'!$C$44:$J$78,'SO 101 - Parkoviště'!$C$84:$K$346</definedName>
    <definedName name="_xlnm.Print_Area" localSheetId="2">'SO 701 - Přístřešek'!$C$4:$J$38,'SO 701 - Přístřešek'!$C$44:$J$74,'SO 701 - Přístřešek'!$C$80:$K$262</definedName>
    <definedName name="_xlnm.Print_Area" localSheetId="3">'VRN - Vedlejší rozpočtové...'!$C$4:$J$38,'VRN - Vedlejší rozpočtové...'!$C$44:$J$65,'VRN - Vedlejší rozpočtové...'!$C$71:$K$99</definedName>
    <definedName name="_xlnm.Print_Titles" localSheetId="0">'Rekapitulace stavby'!$49:$49</definedName>
    <definedName name="_xlnm.Print_Titles" localSheetId="1">'SO 101 - Parkoviště'!$98:$98</definedName>
    <definedName name="_xlnm.Print_Titles" localSheetId="2">'SO 701 - Přístřešek'!$94:$94</definedName>
    <definedName name="_xlnm.Print_Titles" localSheetId="3">'VRN - Vedlejší rozpočtové...'!$85:$85</definedName>
  </definedNames>
  <calcPr fullCalcOnLoad="1"/>
</workbook>
</file>

<file path=xl/sharedStrings.xml><?xml version="1.0" encoding="utf-8"?>
<sst xmlns="http://schemas.openxmlformats.org/spreadsheetml/2006/main" count="5082" uniqueCount="989">
  <si>
    <t xml:space="preserve">Poznámka k souboru cen:
1. Montáž rámové konstrukce se oceňuje skladebně cenami montáže vazníků a cenami montáže stojek pro rámové konstrukce. 2. V cenách -2122, -2221, -2222 jsou započteny i náklady na spojení rámové konstrukce. 3. Cenami -2112, -2211 až -2213 se oceňuje i montáž samostatných vazníků. 4. Cenami -2122, -2221, -2222 nelze oceňovat montáž samostatných stojek; tato montáž se oceňuje cenami 763 71-2111, -2211 až –2213 Montáž sloupů. 5. Cenou -2101 se oceňuje jen montáž kompletní prostorové střešní konstrukce. Touto cenou nelze oceňovat montáž pláště dvouplášťových střech; tyto práce se oceňují podle čl. 1102 Všeobecných podmínek části A 02. </t>
  </si>
  <si>
    <t>(2*8,97)+(2*5,9)+6,29+6,415+8</t>
  </si>
  <si>
    <t>130107240R</t>
  </si>
  <si>
    <t>ocel profilová HEA 220, ocel S 235, pozinkovaná</t>
  </si>
  <si>
    <t>-339533358</t>
  </si>
  <si>
    <t>"B1 dl.8,97m; 2ks" 2*8,97*50,5/1000</t>
  </si>
  <si>
    <t>"B2 dl.5,9m; 2ks" 2*5,9*50,5/1000</t>
  </si>
  <si>
    <t>"B3 dl.6,29m; 1ks" 6,29*50,5/1000</t>
  </si>
  <si>
    <t>"B4 dl.6,415m; 1ks" 6,415*50,5/1000</t>
  </si>
  <si>
    <t>130107160R</t>
  </si>
  <si>
    <t>ocel profilová HEA 140, ocel S 235, pozinkovaná</t>
  </si>
  <si>
    <t>418712481</t>
  </si>
  <si>
    <t>"konzoly pro vynesení vaznic 4ks délka 2m" 4*2*24,7/1000</t>
  </si>
  <si>
    <t>764</t>
  </si>
  <si>
    <t>Konstrukce klempířské</t>
  </si>
  <si>
    <t>764244406</t>
  </si>
  <si>
    <t>Oplechování horních ploch zdí a nadezdívek (atik) z titanzinkového předzvětralého plechu mechanicky kotvené rš 500 mm</t>
  </si>
  <si>
    <t>-1814043920</t>
  </si>
  <si>
    <t>"lemování z TiZn plechu RŠ 250mm" 21,059</t>
  </si>
  <si>
    <t>"lemování z TiZn plechu RŠ 250mm" 7,128</t>
  </si>
  <si>
    <t>"lemování z TiZn plechu RŠ 430mm" 7,128</t>
  </si>
  <si>
    <t>"okapnička z TiZn plechu RŠ 200mm" 20,7</t>
  </si>
  <si>
    <t>"závětrná lišta z TiZn plechu RŠ 330mm" 6,338</t>
  </si>
  <si>
    <t>764245446</t>
  </si>
  <si>
    <t>Oplechování horních ploch zdí a nadezdívek (atik) z titanzinkového předzvětralého plechu Příplatek k cenám za zvýšenou pracnost při provedení rohu nebo koutu přes rš 400 mm</t>
  </si>
  <si>
    <t>-1582969100</t>
  </si>
  <si>
    <t>765</t>
  </si>
  <si>
    <t>Krytina skládaná</t>
  </si>
  <si>
    <t>765113015</t>
  </si>
  <si>
    <t>Krytina keramická drážková sklonu střechy do 30 st. na sucho maloformátová režná</t>
  </si>
  <si>
    <t>-1343521031</t>
  </si>
  <si>
    <t xml:space="preserve">Poznámka k souboru cen:
1. V cenách jsou započteny i náklady na přiřezání tašek. 2. V cenách -3331 až -3333 jsou započteny i náklady na řadu podhřebenových tašek z každé strany hřebene. Výměru těchto tašek je třeba odečíst z celkové výměry střechy. 3. Montáž střešních doplňků (větracích, protisněhových, prostupových tašek, doplňků hřebene a nároží, střešních výlezů, protisněhových zábran, stoupacích plošin apod.) se oceňuje cenami části A02. 4. Oplechování úžlabí a závětrná lišta se oceňují cenami katalogu 800-764 Konstrukce klempířské. </t>
  </si>
  <si>
    <t>765191001</t>
  </si>
  <si>
    <t>Montáž pojistné hydroizolační fólie kladené ve sklonu do 20 st. lepením (vodotěsné podstřeší) na bednění nebo tepelnou izolaci</t>
  </si>
  <si>
    <t>2137538503</t>
  </si>
  <si>
    <t xml:space="preserve">Poznámka k souboru cen:
1. V cenách nejsou započteny náklady na dodávku fólie, tyto se oceňují ve specifikaci. Ztratné lze dohodnout ve směrné výši 5 až 15%. 2. V ceně -1071 nejsou započteny náklady na dodávku okapnice, tyto se oceňují položkami ceníku 800-764 Konstrukce klempířské. </t>
  </si>
  <si>
    <t>2600201100</t>
  </si>
  <si>
    <t>Šikmé střechy Fólie pro šikmé střechy Difuzně propustné fólie Difúzně propustná fólie DEKTEN MULTI-PRO</t>
  </si>
  <si>
    <t>-547911147</t>
  </si>
  <si>
    <t>765191031</t>
  </si>
  <si>
    <t>Montáž pojistné hydroizolační fólie lepení těsnících pásků pod kontralatě</t>
  </si>
  <si>
    <t>-1110832287</t>
  </si>
  <si>
    <t>"21ks á 21m" 21*21</t>
  </si>
  <si>
    <t>283293040</t>
  </si>
  <si>
    <t>páska těsnící jednostranně lepící parotěsných folií 3x30 mm</t>
  </si>
  <si>
    <t>1080324821</t>
  </si>
  <si>
    <t>441</t>
  </si>
  <si>
    <t>441*1,1 'Přepočtené koeficientem množství</t>
  </si>
  <si>
    <t>766</t>
  </si>
  <si>
    <t>Konstrukce truhlářské</t>
  </si>
  <si>
    <t>766311111</t>
  </si>
  <si>
    <t>Montáž zábradlí dřevěného vnitřního</t>
  </si>
  <si>
    <t>-1001172427</t>
  </si>
  <si>
    <t xml:space="preserve">Poznámka k souboru cen:
1. Cenu lze použít v případě, kdy zábradlí není součástí konstrukce schodiště. </t>
  </si>
  <si>
    <t>Poznámka k položce:
Včetně nátěru materiálu a uchycení.</t>
  </si>
  <si>
    <t>"protinárazový hranolek proti odření dveří na betonové stojně přístřešku" 2,4*16</t>
  </si>
  <si>
    <t>783123121</t>
  </si>
  <si>
    <t>Napouštěcí nátěr truhlářských konstrukcí dvojnásobný fungicidní akrylátový</t>
  </si>
  <si>
    <t>1939413214</t>
  </si>
  <si>
    <t>Poznámka k položce:
Ošetření a nátěr záklopu.</t>
  </si>
  <si>
    <t>"záklop" 147</t>
  </si>
  <si>
    <t>"krokve a latě" 100</t>
  </si>
  <si>
    <t>1691594262</t>
  </si>
  <si>
    <t>1350366883</t>
  </si>
  <si>
    <t>VRN - Vedlejší rozpočtové náklady</t>
  </si>
  <si>
    <t xml:space="preserve">    VRN1 - Průzkumné, geodetické a projektové práce</t>
  </si>
  <si>
    <t xml:space="preserve">    VRN3 - Zařízení staveniště</t>
  </si>
  <si>
    <t xml:space="preserve">    VRN4 - Inženýrská činnost</t>
  </si>
  <si>
    <t>VRN1</t>
  </si>
  <si>
    <t>Průzkumné, geodetické a projektové práce</t>
  </si>
  <si>
    <t>012002000</t>
  </si>
  <si>
    <t>Hlavní tituly průvodních činností a nákladů průzkumné, geodetické a projektové práce geodetické práce</t>
  </si>
  <si>
    <t>kpl</t>
  </si>
  <si>
    <t>1024</t>
  </si>
  <si>
    <t>1580597620</t>
  </si>
  <si>
    <t>Poznámka k položce:
Vytyčení hranic pozemků před stavbou.</t>
  </si>
  <si>
    <t>012103000</t>
  </si>
  <si>
    <t>Průzkumné, geodetické a projektové práce geodetické práce před výstavbou</t>
  </si>
  <si>
    <t>420097589</t>
  </si>
  <si>
    <t>012303000</t>
  </si>
  <si>
    <t>Průzkumné, geodetické a projektové práce geodetické práce po výstavbě</t>
  </si>
  <si>
    <t>662832186</t>
  </si>
  <si>
    <t>013254000</t>
  </si>
  <si>
    <t>Průzkumné, geodetické a projektové práce projektové práce dokumentace stavby (výkresová a textová) skutečného provedení stavby</t>
  </si>
  <si>
    <t>358775465</t>
  </si>
  <si>
    <t>VRN3</t>
  </si>
  <si>
    <t>Zařízení staveniště</t>
  </si>
  <si>
    <t>032002000</t>
  </si>
  <si>
    <t>Hlavní tituly průvodních činností a nákladů zařízení staveniště vybavení staveniště</t>
  </si>
  <si>
    <t>-2091551685</t>
  </si>
  <si>
    <t>034403000</t>
  </si>
  <si>
    <t>Zařízení staveniště zabezpečení staveniště dopravní značení na staveništi</t>
  </si>
  <si>
    <t>339758492</t>
  </si>
  <si>
    <t>039002000</t>
  </si>
  <si>
    <t>Hlavní tituly průvodních činností a nákladů zařízení staveniště zrušení zařízení staveniště</t>
  </si>
  <si>
    <t>-673901425</t>
  </si>
  <si>
    <t>VRN4</t>
  </si>
  <si>
    <t>Inženýrská činnost</t>
  </si>
  <si>
    <t>043194000</t>
  </si>
  <si>
    <t>Inženýrská činnost zkoušky a ostatní měření zkoušky ostatní zkoušky</t>
  </si>
  <si>
    <t>-1027434939</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</si>
  <si>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</si>
  <si>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</si>
  <si>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</si>
  <si>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</si>
  <si>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</si>
  <si>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</si>
  <si>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</si>
  <si>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</si>
  <si>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</si>
  <si>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</si>
  <si>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</si>
  <si>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</si>
  <si>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</si>
  <si>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</si>
  <si>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</si>
  <si>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</si>
  <si>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</si>
  <si>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</si>
  <si>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</si>
  <si>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</si>
  <si>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</si>
  <si>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</si>
  <si>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</si>
  <si>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</si>
  <si>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</si>
  <si>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</si>
  <si>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</si>
  <si>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</si>
  <si>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</si>
  <si>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</si>
  <si>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</si>
  <si>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</si>
  <si>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</si>
  <si>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</si>
  <si>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</si>
  <si>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</si>
  <si>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</si>
  <si>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</si>
  <si>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</si>
  <si>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</si>
  <si>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</si>
  <si>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</si>
  <si>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</si>
  <si>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</si>
  <si>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</si>
  <si>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</si>
  <si>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</si>
  <si>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</si>
  <si>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</si>
  <si>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</si>
  <si>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</si>
  <si>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</si>
  <si>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</si>
  <si>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</si>
  <si>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</si>
  <si>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</si>
  <si>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</si>
  <si>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</si>
  <si>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</si>
  <si>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</si>
  <si>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</si>
  <si>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</si>
  <si>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</si>
  <si>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</si>
  <si>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</si>
  <si>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</si>
  <si>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</si>
  <si>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</si>
  <si>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</si>
  <si>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</si>
  <si>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</si>
  <si>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</si>
  <si>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</si>
  <si>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</si>
  <si>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</si>
  <si>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</si>
  <si>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</si>
  <si>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</si>
  <si>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</si>
  <si>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</si>
  <si>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</si>
  <si>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</si>
  <si>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</si>
  <si>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</si>
  <si>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</si>
  <si>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</si>
  <si>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</si>
  <si>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</si>
  <si>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</si>
  <si>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</si>
  <si>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</si>
  <si>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</si>
  <si>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</si>
  <si>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</si>
  <si>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</si>
  <si>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</si>
  <si>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</si>
  <si>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</si>
  <si>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</si>
  <si>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</si>
  <si>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</si>
  <si>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</si>
  <si>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</si>
  <si>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</si>
  <si>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</si>
  <si>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</si>
  <si>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</si>
  <si>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</si>
  <si>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</si>
  <si>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</si>
  <si>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</si>
  <si>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</si>
  <si>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</si>
  <si>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</si>
  <si>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</si>
  <si>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</si>
  <si>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</si>
  <si>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</si>
  <si>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</si>
  <si>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</si>
  <si>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</si>
  <si>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</si>
  <si>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</si>
  <si>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</si>
  <si>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</si>
  <si>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</si>
  <si>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</si>
  <si>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</si>
  <si>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</si>
  <si>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</si>
  <si>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</si>
  <si>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</si>
  <si>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</si>
  <si>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</si>
  <si>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</si>
  <si>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</si>
  <si>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</si>
  <si>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</si>
  <si>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</si>
  <si>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</si>
  <si>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</si>
  <si>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</si>
  <si>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</si>
  <si>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</si>
  <si>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</si>
  <si>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</si>
  <si>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</si>
  <si>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</si>
  <si>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</si>
  <si>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</si>
  <si>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</si>
  <si>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</si>
  <si>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</si>
  <si>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</si>
  <si>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</si>
  <si>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</si>
  <si>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</si>
  <si>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</si>
  <si>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</si>
  <si>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</si>
  <si>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</si>
  <si>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</si>
  <si>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</si>
  <si>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</si>
  <si>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</si>
  <si>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</si>
  <si>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</si>
  <si>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</si>
  <si>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</si>
  <si>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</si>
  <si>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</si>
  <si>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</si>
  <si>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</si>
  <si>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</si>
  <si>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</si>
  <si>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</si>
  <si>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</si>
  <si>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</si>
  <si>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</si>
  <si>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</si>
  <si>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</si>
  <si>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</si>
  <si>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"zásyp vybouráného bet. základu - zemina zpětně" 0,5*25</t>
  </si>
  <si>
    <t>"zásyp chrániček - zemina zpětně" 0,4*0,4*20</t>
  </si>
  <si>
    <t>"podsyp základů - písek" (0,6*0,1*25)+(1,2*0,55*0,1)</t>
  </si>
  <si>
    <t>"zásyp šd vegetační dlažby 30% plochy parkoviště" 0,08*69</t>
  </si>
  <si>
    <t>M</t>
  </si>
  <si>
    <t>583413660</t>
  </si>
  <si>
    <t>kamenivo drcené drobné žula,rula frakce 2-4</t>
  </si>
  <si>
    <t>-1432061627</t>
  </si>
  <si>
    <t>"zásyp šd vegetační dlažby 30% plochy parkoviště" (0,08*69)*2</t>
  </si>
  <si>
    <t>16</t>
  </si>
  <si>
    <t>583312000</t>
  </si>
  <si>
    <t>štěrkopísek netříděný zásypový materiál</t>
  </si>
  <si>
    <t>1556020621</t>
  </si>
  <si>
    <t>"podsyp základů - písek" 1,566*2</t>
  </si>
  <si>
    <t>17</t>
  </si>
  <si>
    <t>181301101</t>
  </si>
  <si>
    <t>Rozprostření a urovnání ornice v rovině nebo ve svahu sklonu do 1:5 při souvislé ploše do 500 m2, tl. vrstvy do 100 mm</t>
  </si>
  <si>
    <t>2128440514</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</si>
  <si>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</si>
  <si>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"zatravnění" 32</t>
  </si>
  <si>
    <t>18</t>
  </si>
  <si>
    <t>103641010</t>
  </si>
  <si>
    <t>zemina pro terénní úpravy -  ornice</t>
  </si>
  <si>
    <t>458679561</t>
  </si>
  <si>
    <t>0,1*32*1,8</t>
  </si>
  <si>
    <t>19</t>
  </si>
  <si>
    <t>181411131</t>
  </si>
  <si>
    <t>Založení trávníku na půdě předem připravené plochy do 1000 m2 výsevem včetně utažení parkového v rovině nebo na svahu do 1:5</t>
  </si>
  <si>
    <t>247878120</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</si>
  <si>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</si>
  <si>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32</t>
  </si>
  <si>
    <t>20</t>
  </si>
  <si>
    <t>005724100</t>
  </si>
  <si>
    <t>osivo směs travní parková</t>
  </si>
  <si>
    <t>kg</t>
  </si>
  <si>
    <t>-334651230</t>
  </si>
  <si>
    <t>0,04*32</t>
  </si>
  <si>
    <t>181951102</t>
  </si>
  <si>
    <t>Úprava pláně vyrovnáním výškových rozdílů v hornině tř. 1 až 4 se zhutněním</t>
  </si>
  <si>
    <t>2071424170</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</si>
  <si>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</si>
  <si>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246</t>
  </si>
  <si>
    <t>Zakládání</t>
  </si>
  <si>
    <t>22</t>
  </si>
  <si>
    <t>213141113</t>
  </si>
  <si>
    <t>Zřízení vrstvy z geotextilie filtrační, separační, odvodňovací, ochranné, výztužné nebo protierozní v rovině nebo ve sklonu do 1:5, šířky přes 6 do 8,5 m</t>
  </si>
  <si>
    <t>-880190127</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</si>
  <si>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</si>
  <si>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"sanace" 230</t>
  </si>
  <si>
    <t>23</t>
  </si>
  <si>
    <t>693110240</t>
  </si>
  <si>
    <t>geotextilie z polypropylenových vláken netkaná,šíře 650 cm, 300 g/m2</t>
  </si>
  <si>
    <t>1087864730</t>
  </si>
  <si>
    <t>P</t>
  </si>
  <si>
    <t>Poznámka k položce:
geoNETEX A PP 300, Plošná hmotnost: 300 g/m2, Pevnost v tahu (podélně/příčně): 22/22kN/m, Statické protržení (CBR): 3500 N, Funkce: F, F+S  Šířka max.: 6,5 m, Délka nábalu: 110 m</t>
  </si>
  <si>
    <t>230</t>
  </si>
  <si>
    <t>24</t>
  </si>
  <si>
    <t>274313711</t>
  </si>
  <si>
    <t>Základy z betonu prostého pasy betonu kamenem neprokládaného tř. C 20/25</t>
  </si>
  <si>
    <t>1773041</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</si>
  <si>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</si>
  <si>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"základ pro samonosnou bránu" 1,2*0,55*0,8</t>
  </si>
  <si>
    <t>"základ nové zídky" 0,6*25*0,8</t>
  </si>
  <si>
    <t>25</t>
  </si>
  <si>
    <t>274351215</t>
  </si>
  <si>
    <t>Bednění základových stěn pasů svislé nebo šikmé (odkloněné), půdorysně přímé nebo zalomené ve volných nebo zapažených jámách, rýhách, šachtách, včetně případných vzpěr zřízení</t>
  </si>
  <si>
    <t>-1602730354</t>
  </si>
  <si>
    <t>"základ pro samonosnou bránu" (2*1,2*0,8)+(2*0,55*0,8)</t>
  </si>
  <si>
    <t>"základ nové zídky" (2*0,8*25)+(3*0,08*0,6)</t>
  </si>
  <si>
    <t>26</t>
  </si>
  <si>
    <t>274351216</t>
  </si>
  <si>
    <t>Bednění základových stěn pasů svislé nebo šikmé (odkloněné), půdorysně přímé nebo zalomené ve volných nebo zapažených jámách, rýhách, šachtách, včetně případných vzpěr odstranění</t>
  </si>
  <si>
    <t>-291787271</t>
  </si>
  <si>
    <t>27</t>
  </si>
  <si>
    <t>279113132</t>
  </si>
  <si>
    <t>Základové zdi z tvárnic ztraceného bednění včetně výplně z betonu bez zvláštních nároků na vliv prostředí třídy C 16/20, tloušťky zdiva přes 150 do 200 mm</t>
  </si>
  <si>
    <t>-420973271</t>
  </si>
  <si>
    <t xml:space="preserve">Poznámka k souboru cen: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</si>
  <si>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"boční zídka" 20*2</t>
  </si>
  <si>
    <t>"vstupní zeď" 5*2,4</t>
  </si>
  <si>
    <t>28</t>
  </si>
  <si>
    <t>279361821</t>
  </si>
  <si>
    <t>Výztuž základových zdí nosných svislých nebo odkloněných od svislice, rovinných nebo oblých, deskových nebo žebrových, včetně výztuže jejich žeber z betonářské oceli 10 505 (R) nebo BSt 500</t>
  </si>
  <si>
    <t>2122571457</t>
  </si>
  <si>
    <t xml:space="preserve">Poznámka k položce:
200ks v2 m
50ks v 2,4m
0,9kg / m při tl.prutu 12mm
400m+120m=520m
</t>
  </si>
  <si>
    <t>"výztuž zídky" 520*0,9*0,001</t>
  </si>
  <si>
    <t>Svislé a kompletní konstrukce</t>
  </si>
  <si>
    <t>29</t>
  </si>
  <si>
    <t>348272513R</t>
  </si>
  <si>
    <t>Plotová stříška pro zeď tl.195 mm z cihel plných pálených</t>
  </si>
  <si>
    <t>m</t>
  </si>
  <si>
    <t>-320601353</t>
  </si>
  <si>
    <t xml:space="preserve">Poznámka k souboru cen:
1. Množství jednotek se u: a) plotových zdí určuje v m2 plochy zdiva, b) příplatku za vyztužení sloupku průběžných plotových zdí určuje v m2 plochy zdiva, c) ztužujících věnců průběžných plotových zdí určuje v m délky zdiva, d) plotové stříšky určuje v m délky zdiva, e) plotových sloupků určuje v m výšky jednotlivých sloupků, f) sloupových hlavic určuje v kusech jednotlivých sloupů, g) kovových doplňků plotového zdiva určuje v kusech jednotlivých dílů. 2. Položky -229. jsou určeny pro ocenění ztužujících sloupků u průběžných plotových zdí, jedná se o tzv. ztracené sloupky. 3. Položky -23.. jsou určeny pro ocenění ztužujících věnců u průběžných plotových zdí výšky přes 2 m. </t>
  </si>
  <si>
    <t>Poznámka k položce:
Cihly budou použity z rozebraných zdí zpětně.</t>
  </si>
  <si>
    <t>"stříška nové zídky" 25</t>
  </si>
  <si>
    <t>Komunikace pozemní</t>
  </si>
  <si>
    <t>30</t>
  </si>
  <si>
    <t>564861111</t>
  </si>
  <si>
    <t>Podklad ze štěrkodrti ŠD s rozprostřením a zhutněním, po zhutnění tl. 200 mm</t>
  </si>
  <si>
    <t>-1376654305</t>
  </si>
  <si>
    <t>"nová kce ŠDa frakce 0-63" 230</t>
  </si>
  <si>
    <t>"nová kce ŠDa frakce 0-32" 230</t>
  </si>
  <si>
    <t>31</t>
  </si>
  <si>
    <t>564871111</t>
  </si>
  <si>
    <t>Podklad ze štěrkodrti ŠD s rozprostřením a zhutněním, po zhutnění tl. 250 mm</t>
  </si>
  <si>
    <t>201553261</t>
  </si>
  <si>
    <t>"předláždění po uložení chrániček ŠDa frakce 0-32" 11,5</t>
  </si>
  <si>
    <t>564871116</t>
  </si>
  <si>
    <t>Podklad ze štěrkodrti ŠD s rozprostřením a zhutněním, po zhutnění tl. 300 mm</t>
  </si>
  <si>
    <t>-1381091878</t>
  </si>
  <si>
    <t xml:space="preserve">"vrstva sanace ŠDb frakce 0-63" 230 </t>
  </si>
  <si>
    <t>33</t>
  </si>
  <si>
    <t>596211210</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</si>
  <si>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do 50 m2</t>
  </si>
  <si>
    <t>1215365788</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</si>
  <si>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</si>
  <si>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"předláždění - mat. zpětně" 11,5</t>
  </si>
  <si>
    <t>34</t>
  </si>
  <si>
    <t>596412213</t>
  </si>
  <si>
    <t>Kladení dlažby z betonových vegetačních dlaždic pozemních komunikací s ložem z kameniva těženého nebo drceného tl. do 50 mm, s vyplněním spár a vegetačních otvorů, s hutněním vibrováním tl. 80 mm, pro plochy přes 300 m2</t>
  </si>
  <si>
    <t>-939220204</t>
  </si>
  <si>
    <t xml:space="preserve">Poznámka k souboru cen:
1. V cenách jsou započteny i náklady na dodávku hmot pro lože a materiálu na výplň spár. 2. V cenách nejsou započteny náklady na: a) dodávku vegetačních dlaždic, které se oceňují ve specifikaci; ztratné lze dohodnout u plochy do 100 m2 ve výši 3 %, přes 100 do 300 m2 ve výši 2 % a přes 300 m2 ve výši 1 %, b) dodávku výplně ve vegetačních dlaždicích, které se oceňují ve specifikaci, c) založení trávníku. Tyto náklady se oceňují cenami souboru cen 180 40-51 části A02 Katalogu 823-1 Plochy a úprava území. 3. Část lože přesahující tloušťku 50 mm se oceňuje cenami souboru cen 451 ..-9 Příplatek za každých dalších 10 mm tloušťky podkladu nebo lože. </t>
  </si>
  <si>
    <t>"nová konstrukce parkoviště" 230</t>
  </si>
  <si>
    <t>35</t>
  </si>
  <si>
    <t>592453260R</t>
  </si>
  <si>
    <t xml:space="preserve">Dlaždice betonové dlažba vegetační 20x20x8 cm </t>
  </si>
  <si>
    <t>-773435339</t>
  </si>
  <si>
    <t>"230+2%" 234,6</t>
  </si>
  <si>
    <t>Úpravy povrchů, podlahy a osazování výplní</t>
  </si>
  <si>
    <t>36</t>
  </si>
  <si>
    <t>628332111</t>
  </si>
  <si>
    <t>Omítka cementová zdí a valů zatřená na zdivu nebo na betonu hrubá</t>
  </si>
  <si>
    <t>1294760579</t>
  </si>
  <si>
    <t>"zachované zdi - oboustraně" 2*47</t>
  </si>
  <si>
    <t>"nové zdi - oboustranně" (2*43)+(2*7,6)</t>
  </si>
  <si>
    <t>37</t>
  </si>
  <si>
    <t>628332121</t>
  </si>
  <si>
    <t>Omítka cementová zdí a valů zatřená na zdivu nebo na betonu hladká</t>
  </si>
  <si>
    <t>2019584369</t>
  </si>
  <si>
    <t>Trubní vedení</t>
  </si>
  <si>
    <t>38</t>
  </si>
  <si>
    <t>8886R</t>
  </si>
  <si>
    <t>Dodání a uložení PVC půlené chráničky DN 40</t>
  </si>
  <si>
    <t>1304896061</t>
  </si>
  <si>
    <t>39</t>
  </si>
  <si>
    <t>894403011</t>
  </si>
  <si>
    <t>Osazení betonových dílců pro šachty desek zákrytových</t>
  </si>
  <si>
    <t>kus</t>
  </si>
  <si>
    <t>772399135</t>
  </si>
  <si>
    <t xml:space="preserve">Poznámka k souboru cen:
1. V cenách nejsou započteny náklady na dodání betonových dílců; dílce se oceňují ve specifikaci. </t>
  </si>
  <si>
    <t>Poznámka k položce:
Záklop bude proveden před pokládkou nových konstrukčních vrstev.</t>
  </si>
  <si>
    <t>"záklop šachty" 1</t>
  </si>
  <si>
    <t>40</t>
  </si>
  <si>
    <t>592258200R</t>
  </si>
  <si>
    <t>Deska betonová roznášecí 1,5*1,5*0,15</t>
  </si>
  <si>
    <t>904035149</t>
  </si>
  <si>
    <t>Poznámka k položce:
Záklop bude proveden před pokládkou nových konstrukčních vrstev, nad deskou budou osazeny nove prstence šachty do výše nové konstrukce.</t>
  </si>
  <si>
    <t>"záklop stávající šachty" 1</t>
  </si>
  <si>
    <t>41</t>
  </si>
  <si>
    <t>894411311</t>
  </si>
  <si>
    <t>Osazení železobetonových dílců pro šachty skruží rovných</t>
  </si>
  <si>
    <t>568778647</t>
  </si>
  <si>
    <t xml:space="preserve">Poznámka k souboru cen:
1. V cenách nejsou započteny náklady na dodání železobetonových dílců; dodání těchto dílců se oceňuje ve specifikaci. </t>
  </si>
  <si>
    <t>"nová kce šachty" 2</t>
  </si>
  <si>
    <t>42</t>
  </si>
  <si>
    <t>592241000</t>
  </si>
  <si>
    <t>skruž betonová studniční 100x25x9 cm</t>
  </si>
  <si>
    <t>734657186</t>
  </si>
  <si>
    <t>43</t>
  </si>
  <si>
    <t>899102111</t>
  </si>
  <si>
    <t>Osazení poklopů litinových a ocelových včetně rámů hmotnosti jednotlivě přes 50 do 100 kg</t>
  </si>
  <si>
    <t>877960527</t>
  </si>
  <si>
    <t xml:space="preserve">Poznámka k souboru cen:
1. Cena -1111 lze použít i pro osazení rektifikačních kroužků nebo rámečků. 2. V cenách nejsou započteny náklady na dodání poklopů včetně rámů; tyto náklady se oceňují ve specifikaci. </t>
  </si>
  <si>
    <t>"nová kce šachty" 1</t>
  </si>
  <si>
    <t>44</t>
  </si>
  <si>
    <t>286617700</t>
  </si>
  <si>
    <t>revizní šachty D 400 - poklop litinový 400/12,5T betonový rám</t>
  </si>
  <si>
    <t>716024389</t>
  </si>
  <si>
    <t>45</t>
  </si>
  <si>
    <t>899102211</t>
  </si>
  <si>
    <t>Demontáž poklopů litinových a ocelových včetně rámů, hmotnosti jednotlivě přes 50 do 100 Kg</t>
  </si>
  <si>
    <t>-1306858640</t>
  </si>
  <si>
    <t>"odstranění stávajícího poklopu šachty" 1</t>
  </si>
  <si>
    <t>46</t>
  </si>
  <si>
    <t>899722111</t>
  </si>
  <si>
    <t>Krytí potrubí z plastů výstražnou fólií z PVC šířky 20 cm</t>
  </si>
  <si>
    <t>902786095</t>
  </si>
  <si>
    <t>"nad novými chráničkami" 20</t>
  </si>
  <si>
    <t>Ostatní konstrukce a práce, bourání</t>
  </si>
  <si>
    <t>47</t>
  </si>
  <si>
    <t>961044111</t>
  </si>
  <si>
    <t>Bourání základů z betonu prostého</t>
  </si>
  <si>
    <t>1115591826</t>
  </si>
  <si>
    <t>"vybourání zákl. zdi" 0,6*25</t>
  </si>
  <si>
    <t>48</t>
  </si>
  <si>
    <t>966071711</t>
  </si>
  <si>
    <t>Bourání plotových sloupků a vzpěr ocelových trubkových nebo profilovaných výšky do 2,50 m zabetonovaných</t>
  </si>
  <si>
    <t>1513330919</t>
  </si>
  <si>
    <t>"sloupky vrat" 2</t>
  </si>
  <si>
    <t>49</t>
  </si>
  <si>
    <t>976044311</t>
  </si>
  <si>
    <t>Vybourání betonových nebo železobetonových dvířek, ventilací, obrub, krycích desek obrub zdiva šachet, průřezu přes 0,03 m2</t>
  </si>
  <si>
    <t>-1366275030</t>
  </si>
  <si>
    <t>"odstranění části šachty před zakrytím" 1</t>
  </si>
  <si>
    <t>50</t>
  </si>
  <si>
    <t>978015331</t>
  </si>
  <si>
    <t>Otlučení vápenných nebo vápenocementových omítek vnějších ploch s vyškrabáním spar a s očištěním zdiva stupně členitosti 1 a 2, v rozsahu přes 10 do 20 %</t>
  </si>
  <si>
    <t>-309764727</t>
  </si>
  <si>
    <t>"otlučení stávající omítky na zachovaných částí zdi" 2*47</t>
  </si>
  <si>
    <t>51</t>
  </si>
  <si>
    <t>979031121</t>
  </si>
  <si>
    <t>Očištení plných cihel od malty cementové</t>
  </si>
  <si>
    <t>-1921438028</t>
  </si>
  <si>
    <t>Poznámka k položce:
Pro zpětné použití jako stříška nových zdí.</t>
  </si>
  <si>
    <t>25*2*0,3</t>
  </si>
  <si>
    <t>52</t>
  </si>
  <si>
    <t>979054451</t>
  </si>
  <si>
    <t>Očištění vybouraných prvků komunikací od spojovacího materiálu s odklizením a uložením očištěných hmot a spojovacího materiálu na skládku na vzdálenost do 10 m zámkových dlaždic s vyplněním spár kamenivem</t>
  </si>
  <si>
    <t>-266624249</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</si>
  <si>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</si>
  <si>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53</t>
  </si>
  <si>
    <t>981511112</t>
  </si>
  <si>
    <t>Demolice konstrukcí objektů postupným rozebíráním zdiva na maltu cementovou z cihel nebo tvárnic</t>
  </si>
  <si>
    <t>-1541531604</t>
  </si>
  <si>
    <t xml:space="preserve">Poznámka k souboru cen:
1. Ceny jsou stanoveny na měrnou jednotku m3 skutečného objemu konstrukcí. 2. Skutečný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t>
  </si>
  <si>
    <t>"boční zeď" 2,4*0,2*20</t>
  </si>
  <si>
    <t>"vjezdová zeď" 3*0,4*5</t>
  </si>
  <si>
    <t>997</t>
  </si>
  <si>
    <t>Přesun sutě</t>
  </si>
  <si>
    <t>54</t>
  </si>
  <si>
    <t>997211511</t>
  </si>
  <si>
    <t>Vodorovná doprava suti nebo vybouraných hmot suti se složením a hrubým urovnáním, na vzdálenost do 1 km</t>
  </si>
  <si>
    <t>-1114712626</t>
  </si>
  <si>
    <t xml:space="preserve">Poznámka k souboru cen:
1. Ceny nelze použít pro vodorovnou dopravu po železnici, po vodě nebo neobvyklými dopravními prostředky. 2. Je-li na dopravní dráze pro vodorovnou dopravu překážka, pro kterou je nutné překládat suť nebo vybourané hmoty z jednoho obvyklého dopravního prostředku na jiný, oceňuje se tato lomená doprava v každém úseku samostatně. </t>
  </si>
  <si>
    <t>"stávající bet. panely tl.150mm" 201*0,15*2,2</t>
  </si>
  <si>
    <t>"vybourání zákl. zdi" 0,6*25*2,2</t>
  </si>
  <si>
    <t>"patka sloupku" 2*0,045*2,2</t>
  </si>
  <si>
    <t>"odstranění části šachty před zakrytím" 0,3</t>
  </si>
  <si>
    <t>"otlučení stávající omítky na zachovaných částech zdí" 94*0,05*2</t>
  </si>
  <si>
    <t>"boční zeď" 2,4*0,2*20*1,4</t>
  </si>
  <si>
    <t>"vjezdová zeď" 3*0,4*5*1,4</t>
  </si>
  <si>
    <t>"kce pod zámkovou dlažbou ŠD tl.250mm" 11,5*0,25*2</t>
  </si>
  <si>
    <t>"odstranění štěrkových vrstev tl.270mm" 45*0,27*2</t>
  </si>
  <si>
    <t>"odstranění štěrkových vrstev tl.250mm" 45*0,25*2</t>
  </si>
  <si>
    <t>"odkop kce pod panelem ŠD tl.370mm" 201*0,37*2</t>
  </si>
  <si>
    <t>"poklop" 0,075</t>
  </si>
  <si>
    <t>"vrata" 0,2</t>
  </si>
  <si>
    <t>55</t>
  </si>
  <si>
    <t>997211519</t>
  </si>
  <si>
    <t>Vodorovná doprava suti nebo vybouraných hmot suti se složením a hrubým urovnáním, na vzdálenost Příplatek k ceně za každý další i započatý 1 km přes 1 km</t>
  </si>
  <si>
    <t>-1539236688</t>
  </si>
  <si>
    <t>22*332,633</t>
  </si>
  <si>
    <t>56</t>
  </si>
  <si>
    <t>997013803</t>
  </si>
  <si>
    <t>Poplatek za uložení stavebního odpadu na skládce (skládkovné) z keramických materiálů</t>
  </si>
  <si>
    <t>-1881871382</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</si>
  <si>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</si>
  <si>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13,44+8,4</t>
  </si>
  <si>
    <t>57</t>
  </si>
  <si>
    <t>997221815</t>
  </si>
  <si>
    <t>Poplatek za uložení stavebního odpadu na skládce (skládkovné) betonového</t>
  </si>
  <si>
    <t>-549144191</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</si>
  <si>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</si>
  <si>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66,33+33+0,198+0,3+9,4</t>
  </si>
  <si>
    <t>58</t>
  </si>
  <si>
    <t>997221855</t>
  </si>
  <si>
    <t>Poplatek za uložení stavebního odpadu na skládce (skládkovné) z kameniva</t>
  </si>
  <si>
    <t>2132818807</t>
  </si>
  <si>
    <t>5,75+24,3+22,5+148,74</t>
  </si>
  <si>
    <t>998</t>
  </si>
  <si>
    <t>Přesun hmot</t>
  </si>
  <si>
    <t>59</t>
  </si>
  <si>
    <t>998223011</t>
  </si>
  <si>
    <t>Přesun hmot pro pozemní komunikace s krytem dlážděným dopravní vzdálenost do 200 m jakékoliv délky objektu</t>
  </si>
  <si>
    <t>23657066</t>
  </si>
  <si>
    <t>PSV</t>
  </si>
  <si>
    <t>Práce a dodávky PSV</t>
  </si>
  <si>
    <t>711</t>
  </si>
  <si>
    <t>Izolace proti vodě, vlhkosti a plynům</t>
  </si>
  <si>
    <t>60</t>
  </si>
  <si>
    <t>711161302</t>
  </si>
  <si>
    <t>Izolace proti zemní vlhkosti nopovými foliemi základů nebo stěn pro běžné podmínky tloušťky 0,4 mm, šířky 1,0 m</t>
  </si>
  <si>
    <t>1138120356</t>
  </si>
  <si>
    <t xml:space="preserve">Poznámka k souboru cen:
1. V cenách -1302 až -1361 nejsou započteny náklady na ukončení izolace lištou. 2. Prostupy izolací se oceňují cenami souboru 711 76 - Provedení detailů fóliemi. </t>
  </si>
  <si>
    <t>"izolace zídky" 0,5*25</t>
  </si>
  <si>
    <t>"izolace budovy" 0,5*30</t>
  </si>
  <si>
    <t>"izolace u stávající zdi" 0,5*17</t>
  </si>
  <si>
    <t>61</t>
  </si>
  <si>
    <t>283230240</t>
  </si>
  <si>
    <t>fólie hydroizolační (nopová), šířka 0,5 mm</t>
  </si>
  <si>
    <t>-476848739</t>
  </si>
  <si>
    <t>721</t>
  </si>
  <si>
    <t>Zdravotechnika - vnitřní kanalizace</t>
  </si>
  <si>
    <t>62</t>
  </si>
  <si>
    <t>721242116R</t>
  </si>
  <si>
    <t>Lapače střešních splavenin DN 125, s napojením na stávající DV v ulici Vrchlického. Včetně kompletních zemních prací (výkopy i zásypy) a úpravy povrchu rýhy po položení vedení, odstranění stávající jímky. Položka obsahuje kompletní materiál (trubní vedení DN 125; lapač splavenin; navrtávací kus na přípojku DV). Délka připojení 37m.</t>
  </si>
  <si>
    <t>-782311223</t>
  </si>
  <si>
    <t>747</t>
  </si>
  <si>
    <t>Elektromontáže - kompletace rozvodů</t>
  </si>
  <si>
    <t>63</t>
  </si>
  <si>
    <t>747161526</t>
  </si>
  <si>
    <t>Montáž zásuvek domovních se zapojením vodičů šroubové připojení venkovní nebo mokré, provedení 3P + N + PE</t>
  </si>
  <si>
    <t>1246580069</t>
  </si>
  <si>
    <t>64</t>
  </si>
  <si>
    <t>358112580</t>
  </si>
  <si>
    <t>zásuvka nástěnná 32 A, 250 V, 4pólová, venkovní</t>
  </si>
  <si>
    <t>1478172700</t>
  </si>
  <si>
    <t>762</t>
  </si>
  <si>
    <t>Konstrukce tesařské</t>
  </si>
  <si>
    <t>65</t>
  </si>
  <si>
    <t>762631802</t>
  </si>
  <si>
    <t>Demontáž vrat s demontáží kování, plochy do 8 m2</t>
  </si>
  <si>
    <t>-596038587</t>
  </si>
  <si>
    <t>"stávající vrata" 7</t>
  </si>
  <si>
    <t>767</t>
  </si>
  <si>
    <t>Konstrukce zámečnické</t>
  </si>
  <si>
    <t>66</t>
  </si>
  <si>
    <t>767654220R</t>
  </si>
  <si>
    <t>Montáž vrat garážových posuvných do ocelové konstrukce, plochy přes 6 do 9 m2</t>
  </si>
  <si>
    <t>-1953836737</t>
  </si>
  <si>
    <t>Poznámka k položce:
Montáž vrat včetně nastavení, seřízení, elektromontáže, přípojky a dálkových ovládání vč. materiálu.</t>
  </si>
  <si>
    <t>67</t>
  </si>
  <si>
    <t>553447260R</t>
  </si>
  <si>
    <t xml:space="preserve">Výplně otvorů staveb - kovové vrata ocelová </t>
  </si>
  <si>
    <t>-466472592</t>
  </si>
  <si>
    <t>Poznámka k položce:
Samonosná pojezdová brána z ocelových profilů s dřevěnými výplněmi dle technické specifikace projektové dokumentace. (příloha C 1.4)
Cena obsahuje dodání materiálu včetně výplní (dřevo-ořech cca 7m2), dopravy a montážního příslušenství.</t>
  </si>
  <si>
    <t>"samonosná pojizdná brána" 1</t>
  </si>
  <si>
    <t>783</t>
  </si>
  <si>
    <t>Dokončovací práce - nátěry</t>
  </si>
  <si>
    <t>68</t>
  </si>
  <si>
    <t>783827505</t>
  </si>
  <si>
    <t>Krycí (ochranný ) nátěr omítek dvojnásobný hladkých lícového zdiva silikonový</t>
  </si>
  <si>
    <t>-6583831</t>
  </si>
  <si>
    <t>Poznámka k položce:
Barva lomená bílá.</t>
  </si>
  <si>
    <t>69</t>
  </si>
  <si>
    <t>783827509</t>
  </si>
  <si>
    <t>Krycí (ochranný ) nátěr omítek dvojnásobný hladkých lícového zdiva biocidní přísada</t>
  </si>
  <si>
    <t>579449272</t>
  </si>
  <si>
    <t>SO 701 - Přístřešek</t>
  </si>
  <si>
    <t xml:space="preserve">    763 - Konstrukce suché výstavby</t>
  </si>
  <si>
    <t xml:space="preserve">    764 - Konstrukce klempířské</t>
  </si>
  <si>
    <t xml:space="preserve">    765 - Krytina skládaná</t>
  </si>
  <si>
    <t xml:space="preserve">    766 - Konstrukce truhlářské</t>
  </si>
  <si>
    <t>-478226771</t>
  </si>
  <si>
    <t>"pro patky nosnic" 4*0,715</t>
  </si>
  <si>
    <t>"zakl. deska patky" 4*0,8</t>
  </si>
  <si>
    <t>131137988</t>
  </si>
  <si>
    <t>6,06</t>
  </si>
  <si>
    <t>-2065555070</t>
  </si>
  <si>
    <t>1202655473</t>
  </si>
  <si>
    <t>13*6,06</t>
  </si>
  <si>
    <t>-611836457</t>
  </si>
  <si>
    <t>1360432337</t>
  </si>
  <si>
    <t>1,8*6,06</t>
  </si>
  <si>
    <t>273313711</t>
  </si>
  <si>
    <t>Základy z betonu prostého desky z betonu kamenem neprokládaného tř. C 20/25</t>
  </si>
  <si>
    <t>-588584236</t>
  </si>
  <si>
    <t>Poznámka k položce:
C20/25-XC2</t>
  </si>
  <si>
    <t>"základové desky pro patky tl.100mm" 4*0,8</t>
  </si>
  <si>
    <t>275321116</t>
  </si>
  <si>
    <t>Základové konstrukce z betonu železového patky a bloky ve výkopu nebo na hlavách pilot C 20/25</t>
  </si>
  <si>
    <t>-133780564</t>
  </si>
  <si>
    <t xml:space="preserve">Poznámka k souboru cen:
1. V cenách jsou započteny i náklady na: a) kontrolu bednění před betonáží, vlastní betonáž zejména čerpadlem betonu, rozhrnutí a hutnění betonu požadované konzistence bez ohledu na hustotu výztuže, uhlazení horního povrchu základu s případnou technologickou přestávkou nutnou pro vytvoření založení dříku opěry nebo pilíře, b) kontrolu uložení výztuže s předepsaným krytím, c) ošetření a ochranu čerstvě uloženého betonu. 2. V cenách nejsou započteny náklady na podkladní vrstvu základu, tyto se oceňují souborem cen 451 3-511 Podkladní nebo vyrovnávací vrstva z betonu prostého. </t>
  </si>
  <si>
    <t>"základové patky nosnic" 4*3,12</t>
  </si>
  <si>
    <t>275351215</t>
  </si>
  <si>
    <t>Bednění základových stěn patek svislé nebo šikmé (odkloněné), půdorysně přímé nebo zalomené ve volných nebo zapažených jámách, rýhách, šachtách, včetně případných vzpěr zřízení</t>
  </si>
  <si>
    <t>44245711</t>
  </si>
  <si>
    <t>"bednění pro patky" 4*((2*0,8*1,3)+(2*0,8*3))</t>
  </si>
  <si>
    <t>275351216</t>
  </si>
  <si>
    <t>Bednění základových stěn patek svislé nebo šikmé (odkloněné), půdorysně přímé nebo zalomené ve volných nebo zapažených jámách, rýhách, šachtách, včetně případných vzpěr odstranění</t>
  </si>
  <si>
    <t>-1573094083</t>
  </si>
  <si>
    <t>275361821</t>
  </si>
  <si>
    <t>Výztuž základů patek z betonářské oceli 10 505 (R)</t>
  </si>
  <si>
    <t>1460367779</t>
  </si>
  <si>
    <t xml:space="preserve">Poznámka k souboru cen:
1. Ceny platí pro desky rovné, s náběhy, hřibové nebo upnuté do žeber včetně výztuže těchto žeber. </t>
  </si>
  <si>
    <t>Poznámka k položce:
Výztuž dle výkresu "C.2.6 schéma výztuže".</t>
  </si>
  <si>
    <t>4*98,8*1,578/1000</t>
  </si>
  <si>
    <t>4*46,8*0,888/1000</t>
  </si>
  <si>
    <t>4*72*0,888/1000</t>
  </si>
  <si>
    <t>279351101</t>
  </si>
  <si>
    <t>Bednění základových zdí svislé nebo šikmé (odkloněné), půdorysně přímé nebo zalomené ve volných nebo zapažených jámách, rýhách, šachtách, včetně případných vzpěr, jednostranné zřízení</t>
  </si>
  <si>
    <t>2139811415</t>
  </si>
  <si>
    <t xml:space="preserve">Poznámka k souboru cen:
1. Položky -1101, -1102, -1105 a -1106 nelze použít pro bednění výšky přes 4 m při předepsané nepřetržité betonáži konstrukce. Toto bednění se oceňuje individuálně. </t>
  </si>
  <si>
    <t>"bednění pro nosnice" 4*((2*8,25)+(2*1,03))</t>
  </si>
  <si>
    <t>279351102</t>
  </si>
  <si>
    <t>Bednění základových zdí svislé nebo šikmé (odkloněné), půdorysně přímé nebo zalomené ve volných nebo zapažených jámách, rýhách, šachtách, včetně případných vzpěr, jednostranné odstranění</t>
  </si>
  <si>
    <t>1575743474</t>
  </si>
  <si>
    <t>311321815</t>
  </si>
  <si>
    <t>Nadzákladové zdi z betonu železového (bez výztuže) nosné pohledového (v přírodní barvě drtí a přísad) tř. C 30/37</t>
  </si>
  <si>
    <t>-683835793</t>
  </si>
  <si>
    <t xml:space="preserve">Poznámka k souboru cen:
1. Při betonování do ztraceného bednění z desek je zohledněna zvýšená opatrnost, aby se předešlo poškození zabudovaných desek. 2. Při stanovení množství měrných jednotek betonu do ztraceného bednění z desek je třeba zohlednit skutečnou spotřebu betonu v m3 zdiva. 3. V cenách nejsou započteny náklady na: a) bednění; tyto se oceňují cenami souboru cen: - 31* 35-11 Bednění nadzákladových zdí, - 31* 35-12 Ztracené bednění nadzákladových zdí ze štěpkocementových desek, b) dodání a uložení výztuže; tyto se oceňují cenami souboru cen 31* 36- . . Výztuž nadzákladových zdí. 4. V cenách -1812 až -1816 jsou započteny i plastifikační přísady a pečlivé hutnění zejména při líci konstrukce pro docílení neporušeného maltového povrchu bez vzhledových kazů. V líci betonu nesmí být hnízda ani uštípané konce stahovacích drátů (čl. 3212 Všeobecných podmínek části A 02 tohoto katalogu). </t>
  </si>
  <si>
    <t>Poznámka k položce:
C30/37-XC4, XF1</t>
  </si>
  <si>
    <t>"nosnice přístřešku" 4*2,475</t>
  </si>
  <si>
    <t>311361821</t>
  </si>
  <si>
    <t>Výztuž nadzákladových zdí nosných svislých nebo odkloněných od svislice, rovných nebo oblých z betonářské oceli 10 505 (R) nebo BSt 500</t>
  </si>
  <si>
    <t>-887704812</t>
  </si>
  <si>
    <t>4*105*0,888/1000</t>
  </si>
  <si>
    <t>4*105*0,395/1000</t>
  </si>
  <si>
    <t>4*69,3*0,395/1000</t>
  </si>
  <si>
    <t>312231116</t>
  </si>
  <si>
    <t>Zdivo z cihel pálených výplňové z cihel plných dl. 290 mm P 7 až 15, na maltu MVC-5 nebo MVC-10</t>
  </si>
  <si>
    <t>191960154</t>
  </si>
  <si>
    <t xml:space="preserve">Poznámka k souboru cen:
1. V cenách -1155 až -1159 nejsou započteny případné náklady na: a) úpravu líce; tyto se oceňují cenami souboru cen 310 90-11 Úprava líce při zdění režného zdiva. b) spárování; tyto se oceňují cenami souboru cen 62. 63-10.. Spárování vnějších ploch pohledového zdiva. 2. Cenami -2014 až -2035 Zdivo z cihel lícových se oceňuje prosté vyzdění včetně spárování zdící a spárovací maltou, kotvené lícové zdivo se oceňuje cenami souboru cen 313 23-4 . Zdivo lícové obkladové . </t>
  </si>
  <si>
    <t>Poznámka k položce:
Cihla použita zpětně z bouraných zdí.</t>
  </si>
  <si>
    <t>6*0,3</t>
  </si>
  <si>
    <t>605798496</t>
  </si>
  <si>
    <t>-584526544</t>
  </si>
  <si>
    <t>953943121</t>
  </si>
  <si>
    <t>Osazování drobných kovových předmětů výrobků ostatních jinde neuvedených do betonu se zajištěním polohy k bednění či k výztuži před zabetonováním hmotnosti do 1 kg/kus</t>
  </si>
  <si>
    <t>-1110388256</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</si>
  <si>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</si>
  <si>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Poznámka k položce:
Vložení trojúhelníkových lišt do bednění na sražení hran betonových nosnic.</t>
  </si>
  <si>
    <t>9539R</t>
  </si>
  <si>
    <t>Trojúhelníková lišta do bednění</t>
  </si>
  <si>
    <t>1398582405</t>
  </si>
  <si>
    <t>Poznámka k položce:
Trojúhelníkový profil k vložení do rohů bednění.</t>
  </si>
  <si>
    <t>2*4*3</t>
  </si>
  <si>
    <t>2*4*3,5</t>
  </si>
  <si>
    <t>276479823</t>
  </si>
  <si>
    <t>762086112</t>
  </si>
  <si>
    <t>Práce společné pro tesařské konstrukce montáž kovových doplňkových konstrukcí (materiál ve specifikaci) hmotnosti prvku přes 5 do 10 kg</t>
  </si>
  <si>
    <t>-1687825079</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</si>
  <si>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</si>
  <si>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Poznámka k položce:
upevnění krokví na vazníky; vč spojovacího materiálu</t>
  </si>
  <si>
    <t>23*4*0,22*4,03</t>
  </si>
  <si>
    <t>130104200</t>
  </si>
  <si>
    <t>úhelník ocelový rovnostranný, v jakosti 11 375, 50 x 50 x 5 mm</t>
  </si>
  <si>
    <t>-1012659770</t>
  </si>
  <si>
    <t>Poznámka k položce:
Hmotnost: 4,03 kg/m</t>
  </si>
  <si>
    <t>23*4*0,22*4,03/1000</t>
  </si>
  <si>
    <t>762322911R</t>
  </si>
  <si>
    <t>Vazníky, zavětrování a ztužení konstrukcí (materiál v ceně) zavětrování a ztužení konstrukcí hranolky průřezové plochy do 100 cm2</t>
  </si>
  <si>
    <t>-839637596</t>
  </si>
  <si>
    <t xml:space="preserve">Poznámka k souboru cen:
1. Stanovení množství měrných jednotek je u cen podepření konstrukcí viz čl. 3523 a u cen zavětrování konstrukcí viz čl. 3524 Všeobecných podmínek části C 01. </t>
  </si>
  <si>
    <t>Poznámka k položce:
ztužidlo z ocelových zavětrávacích pasů 60x2mm</t>
  </si>
  <si>
    <t>2*9</t>
  </si>
  <si>
    <t>762332931</t>
  </si>
  <si>
    <t>Vázané konstrukce krovů doplnění části střešní vazby montáž (materiál ve specifikaci), průřezové plochy do 120 cm2</t>
  </si>
  <si>
    <t>1909484391</t>
  </si>
  <si>
    <t xml:space="preserve">Poznámka k souboru cen:
1. U položek vyřezání střešní vazby -1911 až -1954 se množství měrných jednotek určuje v m délky prvků, bez čepů. 2. U položek doplnění části střešní vazby -2921 až -3915 se množství měrných jednotek určuje v m součtem délek jednotlivých prvků. 3. Ceny lze použít i pro ocenění oprav prostorových vázáných konstrukcí. </t>
  </si>
  <si>
    <t>42,6</t>
  </si>
  <si>
    <t>605120010</t>
  </si>
  <si>
    <t>řezivo jehličnaté hranol jakost I do 120 cm2</t>
  </si>
  <si>
    <t>-171180368</t>
  </si>
  <si>
    <t>Poznámka k položce:
ztužidla z hranolů 80x60mm</t>
  </si>
  <si>
    <t>42,6*0,08*0,06</t>
  </si>
  <si>
    <t>762335523R</t>
  </si>
  <si>
    <t>Montáž krokví rovnoběžných s okapem z řeziva hoblovaného průřezové plochy nad 288 cm2 na ocel, vč. spojovacího materiálu</t>
  </si>
  <si>
    <t>258724530</t>
  </si>
  <si>
    <t xml:space="preserve">Poznámka k souboru cen:
1. V cenách nejsou započteny náklady na montáž kotevních želez s připojením k dřevěné konstrukci; tyto se ocení příslušnými položkami souboru cen 762 08-5 tohoto katalogu. 2. V cenách 762 33-5 nejsou započteny náklady na podpory (např. vazníky). </t>
  </si>
  <si>
    <t>"23ks 6450-7250" 23*7,25</t>
  </si>
  <si>
    <t>612221170R</t>
  </si>
  <si>
    <t>hranol konstrukční masivní KVH Select 140 x 240 x 13000 mm, smrkové pohledové</t>
  </si>
  <si>
    <t>2009079883</t>
  </si>
  <si>
    <t>166,75</t>
  </si>
  <si>
    <t>762342214</t>
  </si>
  <si>
    <t>Bednění a laťování montáž laťování střech jednoduchých sklonu do 60 st. při osové vzdálenosti latí přes 150 do 360 mm</t>
  </si>
  <si>
    <t>-214227136</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</si>
  <si>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</si>
  <si>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"střecha" 147</t>
  </si>
  <si>
    <t>"pro záklop" 147</t>
  </si>
  <si>
    <t>605141140</t>
  </si>
  <si>
    <t>řezivo jehličnaté latě střešní impregnované dl 4 m</t>
  </si>
  <si>
    <t>256264566</t>
  </si>
  <si>
    <t>"pro střechu 21ks á21m" 21*21*0,06*0,04</t>
  </si>
  <si>
    <t>"pro záklop" 21*21*0,06*0,04</t>
  </si>
  <si>
    <t>762810044</t>
  </si>
  <si>
    <t>Záklop stropů z dřevoštěpkových desek šroubovaných na rošt na pero a drážku, tloušťky desky 18 mm</t>
  </si>
  <si>
    <t>1241675580</t>
  </si>
  <si>
    <t>147</t>
  </si>
  <si>
    <t>763</t>
  </si>
  <si>
    <t>Konstrukce suché výstavby</t>
  </si>
  <si>
    <t>763732211</t>
  </si>
  <si>
    <t>Montáž střešní konstrukce do 10 m výšky římsy opláštění střechy, štítů, říms, dýmníků a světlíkových obrub z vazníků plnostěnných, konstrukční délky do 10 m</t>
  </si>
  <si>
    <t>-358036098</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</si>
  <si>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</si>
  <si>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Export VZ</t>
  </si>
  <si>
    <t>List obsahuje:</t>
  </si>
  <si>
    <t>1) Rekapitulace stavby</t>
  </si>
  <si>
    <t>2) Rekapitulace objektů stavby a soupisů prací</t>
  </si>
  <si>
    <t>3.0</t>
  </si>
  <si>
    <t>ZAMOK</t>
  </si>
  <si>
    <t>False</t>
  </si>
  <si>
    <t>{7cc6d5d5-22e6-444c-aa4d-1f7d8808e400}</t>
  </si>
  <si>
    <t>0,01</t>
  </si>
  <si>
    <t>21</t>
  </si>
  <si>
    <t>15</t>
  </si>
  <si>
    <t>REKAPITULACE STAVBY</t>
  </si>
  <si>
    <t>v ---  níže se nacházejí doplnkové a pomocné údaje k sestavám  --- v</t>
  </si>
  <si>
    <t>Návod na vyplnění</t>
  </si>
  <si>
    <t>0,001</t>
  </si>
  <si>
    <t>Kód:</t>
  </si>
  <si>
    <t>VD18815</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</si>
  <si>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</si>
  <si>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</si>
  <si>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Mikulov, parkoviště - Vrchlického</t>
  </si>
  <si>
    <t>0,1</t>
  </si>
  <si>
    <t>KSO:</t>
  </si>
  <si>
    <t/>
  </si>
  <si>
    <t>CC-CZ:</t>
  </si>
  <si>
    <t>1</t>
  </si>
  <si>
    <t>Místo:</t>
  </si>
  <si>
    <t>Mikulov</t>
  </si>
  <si>
    <t>Datum:</t>
  </si>
  <si>
    <t>17. 8. 2016</t>
  </si>
  <si>
    <t>10</t>
  </si>
  <si>
    <t>100</t>
  </si>
  <si>
    <t>Zadavatel:</t>
  </si>
  <si>
    <t>IČ:</t>
  </si>
  <si>
    <t>Město Mikulov</t>
  </si>
  <si>
    <t>DIČ:</t>
  </si>
  <si>
    <t>Uchazeč:</t>
  </si>
  <si>
    <t>Vyplň údaj</t>
  </si>
  <si>
    <t>Projektant:</t>
  </si>
  <si>
    <t>ViaDesigne s.r.o.</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</si>
  <si>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</si>
  <si>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</si>
  <si>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</si>
  <si>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</si>
  <si>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</si>
  <si>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</si>
  <si>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</si>
  <si>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</si>
  <si>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</si>
  <si>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</si>
  <si>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</si>
  <si>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</si>
  <si>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</si>
  <si>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</si>
  <si>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</si>
  <si>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</si>
  <si>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</si>
  <si>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</si>
  <si>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</si>
  <si>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</si>
  <si>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</si>
  <si>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</si>
  <si>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</si>
  <si>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</si>
  <si>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</si>
  <si>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</si>
  <si>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</si>
  <si>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</si>
  <si>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</si>
  <si>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</si>
  <si>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</si>
  <si>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</si>
  <si>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</si>
  <si>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</si>
  <si>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</si>
  <si>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</si>
  <si>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</si>
  <si>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</si>
  <si>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</si>
  <si>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</si>
  <si>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</si>
  <si>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101</t>
  </si>
  <si>
    <t>Parkoviště</t>
  </si>
  <si>
    <t>STA</t>
  </si>
  <si>
    <t>{dcea0a23-2c84-4c9a-81ec-830fbbe216e6}</t>
  </si>
  <si>
    <t>2</t>
  </si>
  <si>
    <t>/</t>
  </si>
  <si>
    <t>Soupis</t>
  </si>
  <si>
    <t>{bf02e791-5e17-4a25-8c5a-e5e9f9bb9da7}</t>
  </si>
  <si>
    <t>SO 701</t>
  </si>
  <si>
    <t>Přístřešek</t>
  </si>
  <si>
    <t>{118a3ad1-0768-4627-8960-2675cd0a78a4}</t>
  </si>
  <si>
    <t>{32229381-98f5-4d16-ab95-bd7c1ee4b2ff}</t>
  </si>
  <si>
    <t>VRN</t>
  </si>
  <si>
    <t>Vedlejší rozpočtové náklady</t>
  </si>
  <si>
    <t>{a07d87dc-7101-4fd4-a4e3-15eaad65f56a}</t>
  </si>
  <si>
    <t>{300d005a-215a-4a6a-aefa-1b894b349031}</t>
  </si>
  <si>
    <t>1) Krycí list soupisu</t>
  </si>
  <si>
    <t>2) Rekapitulace</t>
  </si>
  <si>
    <t>3) Soupis prací</t>
  </si>
  <si>
    <t>Zpět na list:</t>
  </si>
  <si>
    <t>Rekapitulace stavby</t>
  </si>
  <si>
    <t>KRYCÍ LIST SOUPISU</t>
  </si>
  <si>
    <t>Objekt:</t>
  </si>
  <si>
    <t>SO 101 - Parkoviště</t>
  </si>
  <si>
    <t>Soupis:</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</si>
  <si>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</si>
  <si>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</si>
  <si>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</si>
  <si>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</si>
  <si>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</si>
  <si>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</si>
  <si>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</si>
  <si>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</si>
  <si>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</si>
  <si>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5 - Komunikace pozemní</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</si>
  <si>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</si>
  <si>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</si>
  <si>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</si>
  <si>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</si>
  <si>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</si>
  <si>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</si>
  <si>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</si>
  <si>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721 - Zdravotechnika - vnitřní kanalizace</t>
  </si>
  <si>
    <t xml:space="preserve">    747 - Elektromontáže - kompletace rozvodů</t>
  </si>
  <si>
    <t xml:space="preserve">    762 - Konstrukce tesařské</t>
  </si>
  <si>
    <t xml:space="preserve">    767 - Konstrukce zámečnické</t>
  </si>
  <si>
    <t xml:space="preserve">    783 - Dokončovací práce - nátěry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</si>
  <si>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</si>
  <si>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</si>
  <si>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</si>
  <si>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</si>
  <si>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</si>
  <si>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</si>
  <si>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</si>
  <si>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</si>
  <si>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</si>
  <si>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</si>
  <si>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</si>
  <si>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</si>
  <si>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</si>
  <si>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</si>
  <si>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</si>
  <si>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</si>
  <si>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</si>
  <si>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</si>
  <si>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</si>
  <si>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113106123</t>
  </si>
  <si>
    <t>Rozebrání dlažeb a dílců komunikací pro pěší, vozovek a ploch s přemístěním hmot na skládku na vzdálenost do 3 m nebo s naložením na dopravní prostředek komunikací pro pěší s ložem z kameniva nebo živice a s výplní spár ze zámkové dlažby</t>
  </si>
  <si>
    <t>m2</t>
  </si>
  <si>
    <t>CS ÚRS 2017 01</t>
  </si>
  <si>
    <t>4</t>
  </si>
  <si>
    <t>-677519010</t>
  </si>
  <si>
    <t>PSC</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</si>
  <si>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</si>
  <si>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VV</t>
  </si>
  <si>
    <t>"předláždění pro uložení chrániček" 11,5</t>
  </si>
  <si>
    <t>113107123</t>
  </si>
  <si>
    <t>Odstranění podkladů nebo krytů s přemístěním hmot na skládku na vzdálenost do 3 m nebo s naložením na dopravní prostředek v ploše jednotlivě do 50 m2 z kameniva hrubého drceného, o tl. vrstvy přes 200 do 300 mm</t>
  </si>
  <si>
    <t>-1514013964</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</si>
  <si>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</si>
  <si>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"kce pod zámkovou dlažbou ŠD tl.250mm" 11,5</t>
  </si>
  <si>
    <t>3</t>
  </si>
  <si>
    <t>113107163</t>
  </si>
  <si>
    <t>Odstranění podkladů nebo krytů s přemístěním hmot na skládku na vzdálenost do 20 m nebo s naložením na dopravní prostředek v ploše jednotlivě přes 50 m2 do 200 m2 z kameniva hrubého drceného, o tl. vrstvy přes 200 do 300 mm</t>
  </si>
  <si>
    <t>-1390408610</t>
  </si>
  <si>
    <t>"odstranění štěrkových vrstev tl.270mm" 45</t>
  </si>
  <si>
    <t>"odstranění štěrkových vrstev tl.250mm" 45</t>
  </si>
  <si>
    <t>Součet</t>
  </si>
  <si>
    <t>113107224</t>
  </si>
  <si>
    <t>Odstranění podkladů nebo krytů s přemístěním hmot na skládku na vzdálenost do 20 m nebo s naložením na dopravní prostředek v ploše jednotlivě přes 200 m2 z kameniva hrubého drceného, o tl. vrstvy přes 300 do 400 mm</t>
  </si>
  <si>
    <t>1105861943</t>
  </si>
  <si>
    <t>"odkop kce pod panelem ŠD tl.370mm" 201</t>
  </si>
  <si>
    <t>5</t>
  </si>
  <si>
    <t>113151111</t>
  </si>
  <si>
    <t>Rozebírání zpevněných ploch s přemístěním na skládku na vzdálenost do 20 m nebo s naložením na dopravní prostředek ze silničních panelů</t>
  </si>
  <si>
    <t>500852367</t>
  </si>
  <si>
    <t xml:space="preserve">Poznámka k souboru cen:
1. Cena je určena pro rozebírání silničních panelů jakýchkoliv rozměrů kladených do lože z kameniva včetně odstranění lože. </t>
  </si>
  <si>
    <t>"stávající bet. panely tl.150mm" 201</t>
  </si>
  <si>
    <t>6</t>
  </si>
  <si>
    <t>122201101</t>
  </si>
  <si>
    <t>Odkopávky a prokopávky nezapažené s přehozením výkopku na vzdálenost do 3 m nebo s naložením na dopravní prostředek v hornině tř. 3 do 100 m3</t>
  </si>
  <si>
    <t>m3</t>
  </si>
  <si>
    <t>-932193705</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</si>
  <si>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</si>
  <si>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"odkop pro sanaci tl.300mm" 0,3*230</t>
  </si>
  <si>
    <t>"odkop pro záklop. desku" 1,5*1,5*0,15</t>
  </si>
  <si>
    <t>7</t>
  </si>
  <si>
    <t>122201109</t>
  </si>
  <si>
    <t>Odkopávky a prokopávky nezapažené s přehozením výkopku na vzdálenost do 3 m nebo s naložením na dopravní prostředek v hornině tř. 3 Příplatek k cenám za lepivost horniny tř. 3</t>
  </si>
  <si>
    <t>2083844761</t>
  </si>
  <si>
    <t>69,338</t>
  </si>
  <si>
    <t>8</t>
  </si>
  <si>
    <t>132201101</t>
  </si>
  <si>
    <t>Hloubení zapažených i nezapažených rýh šířky do 600 mm s urovnáním dna do předepsaného profilu a spádu v hornině tř. 3 do 100 m3</t>
  </si>
  <si>
    <t>1676379844</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</si>
  <si>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</si>
  <si>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"rýhy pro chráničky" 0,4*0,4*20</t>
  </si>
  <si>
    <t>"rýha pro podsyp základů" (0,6*0,1*25)+(1,2*0,55*0,1)</t>
  </si>
  <si>
    <t>9</t>
  </si>
  <si>
    <t>132201109</t>
  </si>
  <si>
    <t>Hloubení zapažených i nezapažených rýh šířky do 600 mm s urovnáním dna do předepsaného profilu a spádu v hornině tř. 3 Příplatek k cenám za lepivost horniny tř. 3</t>
  </si>
  <si>
    <t>1726690412</t>
  </si>
  <si>
    <t>4,766</t>
  </si>
  <si>
    <t>162701105</t>
  </si>
  <si>
    <t>Vodorovné přemístění výkopku nebo sypaniny po suchu na obvyklém dopravním prostředku, bez naložení výkopku, avšak se složením bez rozhrnutí z horniny tř. 1 až 4 na vzdálenost přes 9 000 do 10 000 m</t>
  </si>
  <si>
    <t>1476192396</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</si>
  <si>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</si>
  <si>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"odkop" 69,338+4,766</t>
  </si>
  <si>
    <t>"zásyp" -(12,5+3,2)</t>
  </si>
  <si>
    <t>11</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</si>
  <si>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</si>
  <si>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</si>
  <si>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-146572491</t>
  </si>
  <si>
    <t>13*58,404</t>
  </si>
  <si>
    <t>12</t>
  </si>
  <si>
    <t>171201201</t>
  </si>
  <si>
    <t>Uložení sypaniny na skládky</t>
  </si>
  <si>
    <t>134544680</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</si>
  <si>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</si>
  <si>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58,404</t>
  </si>
  <si>
    <t>13</t>
  </si>
  <si>
    <t>171201211</t>
  </si>
  <si>
    <t>Uložení sypaniny poplatek za uložení sypaniny na skládce (skládkovné)</t>
  </si>
  <si>
    <t>t</t>
  </si>
  <si>
    <t>-1277806894</t>
  </si>
  <si>
    <t>1,8*58,404</t>
  </si>
  <si>
    <t>14</t>
  </si>
  <si>
    <t>174101101</t>
  </si>
  <si>
    <t>Zásyp sypaninou z jakékoliv horniny s uložením výkopku ve vrstvách se zhutněním jam, šachet, rýh nebo kolem objektů v těchto vykopávkách</t>
  </si>
  <si>
    <t>637763152</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</si>
</sst>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indexed="55"/>
      <name val="Trebuchet MS"/>
      <family val="2"/>
    </font>
    <font>
      <sz val="9"/>
      <name val="Trebuchet MS"/>
      <family val="2"/>
    </font>
    <font>
      <b/>
      <sz val="12"/>
      <name val="Trebuchet MS"/>
      <family val="2"/>
    </font>
    <font>
      <sz val="11"/>
      <name val="Trebuchet MS"/>
      <family val="2"/>
    </font>
    <font>
      <sz val="10"/>
      <name val="Trebuchet MS"/>
      <family val="2"/>
    </font>
    <font>
      <sz val="12"/>
      <color indexed="56"/>
      <name val="Trebuchet MS"/>
      <family val="2"/>
    </font>
    <font>
      <sz val="10"/>
      <color indexed="56"/>
      <name val="Trebuchet MS"/>
      <family val="2"/>
    </font>
    <font>
      <sz val="8"/>
      <color indexed="56"/>
      <name val="Trebuchet MS"/>
      <family val="2"/>
    </font>
    <font>
      <sz val="8"/>
      <color indexed="63"/>
      <name val="Trebuchet MS"/>
      <family val="2"/>
    </font>
    <font>
      <sz val="8"/>
      <color indexed="10"/>
      <name val="Trebuchet MS"/>
      <family val="2"/>
    </font>
    <font>
      <sz val="8"/>
      <color indexed="43"/>
      <name val="Trebuchet MS"/>
      <family val="2"/>
    </font>
    <font>
      <sz val="10"/>
      <color indexed="16"/>
      <name val="Trebuchet MS"/>
      <family val="2"/>
    </font>
    <font>
      <u val="single"/>
      <sz val="10"/>
      <color indexed="12"/>
      <name val="Trebuchet MS"/>
      <family val="2"/>
    </font>
    <font>
      <b/>
      <sz val="16"/>
      <name val="Trebuchet MS"/>
      <family val="2"/>
    </font>
    <font>
      <sz val="8"/>
      <color indexed="48"/>
      <name val="Trebuchet MS"/>
      <family val="2"/>
    </font>
    <font>
      <b/>
      <sz val="12"/>
      <color indexed="55"/>
      <name val="Trebuchet MS"/>
      <family val="2"/>
    </font>
    <font>
      <sz val="9"/>
      <color indexed="55"/>
      <name val="Trebuchet MS"/>
      <family val="2"/>
    </font>
    <font>
      <b/>
      <sz val="8"/>
      <color indexed="55"/>
      <name val="Trebuchet MS"/>
      <family val="2"/>
    </font>
    <font>
      <b/>
      <sz val="10"/>
      <name val="Trebuchet MS"/>
      <family val="2"/>
    </font>
    <font>
      <b/>
      <sz val="9"/>
      <name val="Trebuchet MS"/>
      <family val="2"/>
    </font>
    <font>
      <sz val="12"/>
      <color indexed="55"/>
      <name val="Trebuchet MS"/>
      <family val="2"/>
    </font>
    <font>
      <b/>
      <sz val="12"/>
      <color indexed="16"/>
      <name val="Trebuchet MS"/>
      <family val="2"/>
    </font>
    <font>
      <sz val="12"/>
      <name val="Trebuchet MS"/>
      <family val="2"/>
    </font>
    <font>
      <b/>
      <sz val="11"/>
      <color indexed="56"/>
      <name val="Trebuchet MS"/>
      <family val="2"/>
    </font>
    <font>
      <sz val="11"/>
      <color indexed="56"/>
      <name val="Trebuchet MS"/>
      <family val="2"/>
    </font>
    <font>
      <b/>
      <sz val="11"/>
      <name val="Trebuchet MS"/>
      <family val="2"/>
    </font>
    <font>
      <sz val="11"/>
      <color indexed="55"/>
      <name val="Trebuchet MS"/>
      <family val="2"/>
    </font>
    <font>
      <sz val="18"/>
      <color indexed="12"/>
      <name val="Wingdings 2"/>
      <family val="2"/>
    </font>
    <font>
      <b/>
      <sz val="10"/>
      <color indexed="56"/>
      <name val="Trebuchet MS"/>
      <family val="2"/>
    </font>
    <font>
      <sz val="10"/>
      <color indexed="55"/>
      <name val="Trebuchet MS"/>
      <family val="2"/>
    </font>
    <font>
      <sz val="10"/>
      <color indexed="12"/>
      <name val="Trebuchet MS"/>
      <family val="2"/>
    </font>
    <font>
      <sz val="9"/>
      <color indexed="8"/>
      <name val="Trebuchet MS"/>
      <family val="2"/>
    </font>
    <font>
      <sz val="8"/>
      <color indexed="16"/>
      <name val="Trebuchet MS"/>
      <family val="2"/>
    </font>
    <font>
      <b/>
      <sz val="8"/>
      <name val="Trebuchet MS"/>
      <family val="2"/>
    </font>
    <font>
      <sz val="7"/>
      <color indexed="55"/>
      <name val="Trebuchet MS"/>
      <family val="2"/>
    </font>
    <font>
      <i/>
      <sz val="7"/>
      <color indexed="55"/>
      <name val="Trebuchet MS"/>
      <family val="2"/>
    </font>
    <font>
      <i/>
      <sz val="8"/>
      <color indexed="12"/>
      <name val="Trebuchet MS"/>
      <family val="2"/>
    </font>
    <font>
      <i/>
      <sz val="9"/>
      <name val="Trebuchet MS"/>
      <family val="2"/>
    </font>
    <font>
      <u val="single"/>
      <sz val="11"/>
      <color theme="10"/>
      <name val="Calibri"/>
      <family val="2"/>
      <scheme val="minor"/>
    </font>
  </fonts>
  <fills count="5">
    <fill>
      <patternFill/>
    </fill>
    <fill>
      <patternFill patternType="gray125"/>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6">
    <border>
      <left/>
      <right/>
      <top/>
      <bottom/>
      <diagonal/>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right style="hair">
        <color indexed="55"/>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right style="thin">
        <color indexed="8"/>
      </right>
      <top style="hair">
        <color indexed="55"/>
      </top>
      <bottom/>
    </border>
    <border>
      <left/>
      <right style="thin">
        <color indexed="8"/>
      </right>
      <top style="hair">
        <color indexed="8"/>
      </top>
      <bottom style="hair">
        <color indexed="8"/>
      </bottom>
    </border>
    <border>
      <left style="hair">
        <color indexed="55"/>
      </left>
      <right style="hair">
        <color indexed="55"/>
      </right>
      <top style="hair">
        <color indexed="55"/>
      </top>
      <bottom style="hair">
        <color indexed="55"/>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9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3" fillId="2" borderId="0" xfId="0" applyFont="1" applyFill="1" applyAlignment="1" applyProtection="1">
      <alignment horizontal="left" vertical="center"/>
      <protection/>
    </xf>
    <xf numFmtId="0" fontId="14" fillId="2" borderId="0" xfId="20" applyFont="1" applyFill="1" applyAlignment="1" applyProtection="1">
      <alignment vertical="center"/>
      <protection/>
    </xf>
    <xf numFmtId="0" fontId="40"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5" fillId="0" borderId="0" xfId="0" applyFont="1" applyBorder="1" applyAlignment="1" applyProtection="1">
      <alignment horizontal="left" vertical="center"/>
      <protection/>
    </xf>
    <xf numFmtId="0" fontId="0" fillId="0" borderId="5" xfId="0" applyBorder="1" applyProtection="1">
      <protection/>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8"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0"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5"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8"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1"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3" fillId="4" borderId="16" xfId="0" applyFont="1" applyFill="1" applyBorder="1" applyAlignment="1" applyProtection="1">
      <alignment horizontal="center" vertical="center"/>
      <protection/>
    </xf>
    <xf numFmtId="0" fontId="18" fillId="0" borderId="17" xfId="0" applyFont="1" applyBorder="1" applyAlignment="1" applyProtection="1">
      <alignment horizontal="center" vertical="center" wrapText="1"/>
      <protection/>
    </xf>
    <xf numFmtId="0" fontId="18" fillId="0" borderId="18" xfId="0" applyFont="1" applyBorder="1" applyAlignment="1" applyProtection="1">
      <alignment horizontal="center" vertical="center" wrapText="1"/>
      <protection/>
    </xf>
    <xf numFmtId="0" fontId="18"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0" fontId="4" fillId="0" borderId="0" xfId="0" applyFont="1" applyAlignment="1" applyProtection="1">
      <alignment horizontal="center" vertical="center"/>
      <protection/>
    </xf>
    <xf numFmtId="4" fontId="22" fillId="0" borderId="21"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4" fillId="0" borderId="0" xfId="0" applyFont="1" applyAlignment="1">
      <alignment horizontal="left" vertical="center"/>
    </xf>
    <xf numFmtId="0" fontId="24" fillId="0" borderId="0" xfId="0" applyFont="1" applyAlignment="1">
      <alignment horizontal="left" vertical="center"/>
    </xf>
    <xf numFmtId="0" fontId="5" fillId="0" borderId="4" xfId="0" applyFont="1" applyBorder="1" applyAlignment="1" applyProtection="1">
      <alignment vertical="center"/>
      <protection/>
    </xf>
    <xf numFmtId="0" fontId="25" fillId="0" borderId="0" xfId="0" applyFont="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horizontal="center" vertical="center"/>
      <protection/>
    </xf>
    <xf numFmtId="0" fontId="5" fillId="0" borderId="4" xfId="0" applyFont="1" applyBorder="1" applyAlignment="1">
      <alignment vertical="center"/>
    </xf>
    <xf numFmtId="4" fontId="28" fillId="0" borderId="21"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5" xfId="0" applyNumberFormat="1" applyFont="1" applyBorder="1" applyAlignment="1" applyProtection="1">
      <alignment vertical="center"/>
      <protection/>
    </xf>
    <xf numFmtId="0" fontId="5" fillId="0" borderId="0" xfId="0" applyFont="1" applyAlignment="1">
      <alignment horizontal="left" vertical="center"/>
    </xf>
    <xf numFmtId="0" fontId="29" fillId="0" borderId="0" xfId="20" applyFont="1" applyAlignment="1">
      <alignment horizontal="center" vertical="center"/>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3" fillId="2" borderId="0" xfId="0" applyFont="1" applyFill="1" applyAlignment="1">
      <alignment horizontal="left" vertical="center"/>
    </xf>
    <xf numFmtId="0" fontId="32" fillId="2" borderId="0" xfId="20" applyFont="1" applyFill="1" applyAlignment="1">
      <alignment vertical="center"/>
    </xf>
    <xf numFmtId="0" fontId="6"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0" fillId="0" borderId="0" xfId="0" applyFont="1" applyBorder="1" applyAlignment="1" applyProtection="1">
      <alignment horizontal="left" vertical="center"/>
      <protection/>
    </xf>
    <xf numFmtId="4" fontId="23"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4" fillId="4" borderId="9" xfId="0" applyFont="1" applyFill="1" applyBorder="1" applyAlignment="1" applyProtection="1">
      <alignment horizontal="right" vertical="center"/>
      <protection/>
    </xf>
    <xf numFmtId="0" fontId="0" fillId="4" borderId="9" xfId="0" applyFont="1" applyFill="1" applyBorder="1" applyAlignment="1" applyProtection="1">
      <alignment vertical="center"/>
      <protection locked="0"/>
    </xf>
    <xf numFmtId="4" fontId="4" fillId="4" borderId="9" xfId="0" applyNumberFormat="1" applyFont="1" applyFill="1" applyBorder="1" applyAlignment="1" applyProtection="1">
      <alignment vertical="center"/>
      <protection/>
    </xf>
    <xf numFmtId="0" fontId="0" fillId="4"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4" borderId="0" xfId="0" applyFont="1" applyFill="1" applyBorder="1" applyAlignment="1" applyProtection="1">
      <alignment horizontal="left" vertical="center"/>
      <protection/>
    </xf>
    <xf numFmtId="0" fontId="0" fillId="4" borderId="0" xfId="0" applyFont="1" applyFill="1" applyBorder="1" applyAlignment="1" applyProtection="1">
      <alignment vertical="center"/>
      <protection locked="0"/>
    </xf>
    <xf numFmtId="0" fontId="3" fillId="4" borderId="0" xfId="0" applyFont="1" applyFill="1" applyBorder="1" applyAlignment="1" applyProtection="1">
      <alignment horizontal="right" vertical="center"/>
      <protection/>
    </xf>
    <xf numFmtId="0" fontId="23"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0" fillId="0" borderId="0" xfId="0" applyFont="1" applyAlignment="1" applyProtection="1">
      <alignment vertical="center"/>
      <protection locked="0"/>
    </xf>
    <xf numFmtId="0" fontId="0" fillId="0" borderId="0" xfId="0" applyProtection="1">
      <protection/>
    </xf>
    <xf numFmtId="0" fontId="0" fillId="0" borderId="4" xfId="0" applyBorder="1"/>
    <xf numFmtId="0" fontId="3" fillId="0" borderId="0" xfId="0" applyFont="1" applyAlignment="1" applyProtection="1">
      <alignment horizontal="left" vertical="center"/>
      <protection/>
    </xf>
    <xf numFmtId="0" fontId="18"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4" borderId="17" xfId="0" applyFont="1" applyFill="1" applyBorder="1" applyAlignment="1" applyProtection="1">
      <alignment horizontal="center" vertical="center" wrapText="1"/>
      <protection/>
    </xf>
    <xf numFmtId="0" fontId="3" fillId="4" borderId="18" xfId="0" applyFont="1" applyFill="1" applyBorder="1" applyAlignment="1" applyProtection="1">
      <alignment horizontal="center" vertical="center" wrapText="1"/>
      <protection/>
    </xf>
    <xf numFmtId="0" fontId="33" fillId="4" borderId="18" xfId="0" applyFont="1" applyFill="1" applyBorder="1" applyAlignment="1" applyProtection="1">
      <alignment horizontal="center" vertical="center" wrapText="1"/>
      <protection locked="0"/>
    </xf>
    <xf numFmtId="0" fontId="3" fillId="4"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3" fillId="0" borderId="0" xfId="0" applyNumberFormat="1" applyFont="1" applyAlignment="1" applyProtection="1">
      <alignment/>
      <protection/>
    </xf>
    <xf numFmtId="166" fontId="34" fillId="0" borderId="13" xfId="0" applyNumberFormat="1" applyFont="1" applyBorder="1" applyAlignment="1" applyProtection="1">
      <alignment/>
      <protection/>
    </xf>
    <xf numFmtId="166" fontId="34" fillId="0" borderId="14" xfId="0" applyNumberFormat="1" applyFont="1" applyBorder="1" applyAlignment="1" applyProtection="1">
      <alignment/>
      <protection/>
    </xf>
    <xf numFmtId="4" fontId="35"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21"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4" fontId="8"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21" xfId="0" applyFont="1" applyBorder="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36" fillId="0" borderId="0"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8" fillId="0" borderId="27" xfId="0" applyFont="1" applyBorder="1" applyAlignment="1" applyProtection="1">
      <alignment horizontal="center" vertical="center"/>
      <protection/>
    </xf>
    <xf numFmtId="49" fontId="38" fillId="0" borderId="27" xfId="0" applyNumberFormat="1" applyFont="1" applyBorder="1" applyAlignment="1" applyProtection="1">
      <alignment horizontal="left" vertical="center" wrapText="1"/>
      <protection/>
    </xf>
    <xf numFmtId="0" fontId="38" fillId="0" borderId="27" xfId="0" applyFont="1" applyBorder="1" applyAlignment="1" applyProtection="1">
      <alignment horizontal="left" vertical="center" wrapText="1"/>
      <protection/>
    </xf>
    <xf numFmtId="0" fontId="38" fillId="0" borderId="27" xfId="0" applyFont="1" applyBorder="1" applyAlignment="1" applyProtection="1">
      <alignment horizontal="center" vertical="center" wrapText="1"/>
      <protection/>
    </xf>
    <xf numFmtId="167" fontId="38" fillId="0" borderId="27" xfId="0" applyNumberFormat="1" applyFont="1" applyBorder="1" applyAlignment="1" applyProtection="1">
      <alignment vertical="center"/>
      <protection/>
    </xf>
    <xf numFmtId="4" fontId="38" fillId="3" borderId="27" xfId="0" applyNumberFormat="1" applyFont="1" applyFill="1" applyBorder="1" applyAlignment="1" applyProtection="1">
      <alignment vertical="center"/>
      <protection locked="0"/>
    </xf>
    <xf numFmtId="4" fontId="38" fillId="0" borderId="27" xfId="0" applyNumberFormat="1" applyFont="1" applyBorder="1" applyAlignment="1" applyProtection="1">
      <alignment vertical="center"/>
      <protection/>
    </xf>
    <xf numFmtId="0" fontId="38" fillId="0" borderId="4" xfId="0" applyFont="1" applyBorder="1" applyAlignment="1">
      <alignment vertical="center"/>
    </xf>
    <xf numFmtId="0" fontId="38" fillId="3" borderId="2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22" xfId="0" applyFont="1" applyBorder="1" applyAlignment="1" applyProtection="1">
      <alignment vertical="center"/>
      <protection/>
    </xf>
    <xf numFmtId="0" fontId="11" fillId="0" borderId="23" xfId="0" applyFont="1" applyBorder="1" applyAlignment="1" applyProtection="1">
      <alignment vertical="center"/>
      <protection/>
    </xf>
    <xf numFmtId="0" fontId="11" fillId="0" borderId="24" xfId="0" applyFont="1" applyBorder="1" applyAlignment="1" applyProtection="1">
      <alignment vertical="center"/>
      <protection/>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37" fillId="0" borderId="0" xfId="0" applyFont="1" applyBorder="1" applyAlignment="1" applyProtection="1">
      <alignment vertical="center" wrapText="1"/>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7"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6"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7"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7" fillId="0" borderId="34" xfId="0" applyFont="1" applyBorder="1" applyAlignment="1" applyProtection="1">
      <alignment horizontal="left" vertical="center"/>
      <protection locked="0"/>
    </xf>
    <xf numFmtId="0" fontId="27"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7"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7"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7"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4" fontId="19" fillId="0" borderId="0" xfId="0" applyNumberFormat="1" applyFont="1" applyBorder="1" applyAlignment="1" applyProtection="1">
      <alignment vertical="center"/>
      <protection/>
    </xf>
    <xf numFmtId="0" fontId="2" fillId="0" borderId="0" xfId="0" applyFont="1" applyBorder="1" applyAlignment="1" applyProtection="1">
      <alignment vertical="center"/>
      <protection/>
    </xf>
    <xf numFmtId="164" fontId="2" fillId="0" borderId="0" xfId="0" applyNumberFormat="1" applyFont="1" applyBorder="1" applyAlignment="1" applyProtection="1">
      <alignment horizontal="center" vertical="center"/>
      <protection/>
    </xf>
    <xf numFmtId="0" fontId="19" fillId="0" borderId="0" xfId="0" applyFont="1" applyAlignment="1">
      <alignment horizontal="left" vertical="top" wrapText="1"/>
    </xf>
    <xf numFmtId="0" fontId="19"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0"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2" fillId="0" borderId="20" xfId="0" applyFont="1" applyBorder="1" applyAlignment="1">
      <alignment horizontal="center" vertical="center"/>
    </xf>
    <xf numFmtId="0" fontId="22"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4" borderId="8" xfId="0" applyFont="1" applyFill="1" applyBorder="1" applyAlignment="1" applyProtection="1">
      <alignment horizontal="center" vertical="center"/>
      <protection/>
    </xf>
    <xf numFmtId="0" fontId="3" fillId="4" borderId="9" xfId="0" applyFont="1" applyFill="1" applyBorder="1" applyAlignment="1" applyProtection="1">
      <alignment horizontal="left" vertical="center"/>
      <protection/>
    </xf>
    <xf numFmtId="0" fontId="3" fillId="4" borderId="9" xfId="0" applyFont="1" applyFill="1" applyBorder="1" applyAlignment="1" applyProtection="1">
      <alignment horizontal="center" vertical="center"/>
      <protection/>
    </xf>
    <xf numFmtId="0" fontId="3" fillId="4" borderId="9" xfId="0" applyFont="1" applyFill="1" applyBorder="1" applyAlignment="1" applyProtection="1">
      <alignment horizontal="right" vertical="center"/>
      <protection/>
    </xf>
    <xf numFmtId="0" fontId="25"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30" fillId="0" borderId="0" xfId="0" applyFont="1" applyAlignment="1" applyProtection="1">
      <alignment horizontal="left" vertical="center" wrapText="1"/>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0" fillId="0" borderId="0" xfId="0"/>
    <xf numFmtId="4" fontId="26" fillId="0" borderId="0" xfId="0" applyNumberFormat="1" applyFont="1" applyAlignment="1" applyProtection="1">
      <alignmen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0" fontId="18" fillId="0" borderId="0" xfId="0" applyFont="1" applyAlignment="1" applyProtection="1">
      <alignment horizontal="left" vertical="center" wrapText="1"/>
      <protection/>
    </xf>
    <xf numFmtId="0" fontId="18" fillId="0" borderId="0" xfId="0" applyFont="1" applyAlignment="1" applyProtection="1">
      <alignment horizontal="left" vertical="center"/>
      <protection/>
    </xf>
    <xf numFmtId="0" fontId="0" fillId="0" borderId="0" xfId="0" applyFont="1" applyAlignment="1" applyProtection="1">
      <alignment vertical="center"/>
      <protection/>
    </xf>
    <xf numFmtId="0" fontId="18" fillId="0" borderId="0" xfId="0" applyFont="1" applyBorder="1" applyAlignment="1" applyProtection="1">
      <alignment horizontal="left" vertical="center" wrapText="1"/>
      <protection/>
    </xf>
    <xf numFmtId="0" fontId="18"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4" fillId="0" borderId="0" xfId="0" applyFont="1" applyBorder="1" applyAlignment="1" applyProtection="1">
      <alignment horizontal="left" vertical="center" wrapText="1"/>
      <protection/>
    </xf>
    <xf numFmtId="0" fontId="32"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center" wrapText="1"/>
      <protection locked="0"/>
    </xf>
    <xf numFmtId="0" fontId="15" fillId="0" borderId="0" xfId="0" applyFont="1" applyBorder="1" applyAlignment="1" applyProtection="1">
      <alignment horizontal="center" vertical="center"/>
      <protection locked="0"/>
    </xf>
    <xf numFmtId="0" fontId="27" fillId="0" borderId="34" xfId="0" applyFont="1" applyBorder="1" applyAlignment="1" applyProtection="1">
      <alignment horizontal="left"/>
      <protection locked="0"/>
    </xf>
    <xf numFmtId="0" fontId="15" fillId="0" borderId="0" xfId="0" applyFont="1" applyBorder="1" applyAlignment="1" applyProtection="1">
      <alignment horizontal="center" vertical="center" wrapText="1"/>
      <protection locked="0"/>
    </xf>
    <xf numFmtId="49" fontId="3" fillId="0" borderId="0" xfId="0" applyNumberFormat="1" applyFont="1" applyBorder="1" applyAlignment="1" applyProtection="1">
      <alignment horizontal="left" vertical="center" wrapText="1"/>
      <protection locked="0"/>
    </xf>
    <xf numFmtId="0" fontId="27"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1025" name="Picture 1">
          <a:hlinkClick r:id="rId3"/>
        </xdr:cNvPr>
        <xdr:cNvPicPr preferRelativeResize="1">
          <a:picLocks noChangeAspect="1"/>
        </xdr:cNvPicPr>
      </xdr:nvPicPr>
      <xdr:blipFill>
        <a:blip r:embed="rId1"/>
        <a:stretch>
          <a:fillRect/>
        </a:stretch>
      </xdr:blipFill>
      <xdr:spPr bwMode="auto">
        <a:xfrm>
          <a:off x="0" y="0"/>
          <a:ext cx="266700" cy="26670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049"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3073"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4097" name="Picture 1">
          <a:hlinkClick r:id="rId3"/>
        </xdr:cNvPr>
        <xdr:cNvPicPr preferRelativeResize="1">
          <a:picLocks noChangeAspect="1"/>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M59"/>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5" t="s">
        <v>759</v>
      </c>
      <c r="B1" s="16"/>
      <c r="C1" s="16"/>
      <c r="D1" s="17" t="s">
        <v>760</v>
      </c>
      <c r="E1" s="16"/>
      <c r="F1" s="16"/>
      <c r="G1" s="16"/>
      <c r="H1" s="16"/>
      <c r="I1" s="16"/>
      <c r="J1" s="16"/>
      <c r="K1" s="18" t="s">
        <v>761</v>
      </c>
      <c r="L1" s="18"/>
      <c r="M1" s="18"/>
      <c r="N1" s="18"/>
      <c r="O1" s="18"/>
      <c r="P1" s="18"/>
      <c r="Q1" s="18"/>
      <c r="R1" s="18"/>
      <c r="S1" s="18"/>
      <c r="T1" s="16"/>
      <c r="U1" s="16"/>
      <c r="V1" s="16"/>
      <c r="W1" s="18" t="s">
        <v>762</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763</v>
      </c>
      <c r="BB1" s="21" t="s">
        <v>764</v>
      </c>
      <c r="BC1" s="20"/>
      <c r="BD1" s="20"/>
      <c r="BE1" s="20"/>
      <c r="BF1" s="20"/>
      <c r="BG1" s="20"/>
      <c r="BH1" s="20"/>
      <c r="BI1" s="20"/>
      <c r="BJ1" s="20"/>
      <c r="BK1" s="20"/>
      <c r="BL1" s="20"/>
      <c r="BM1" s="20"/>
      <c r="BN1" s="20"/>
      <c r="BO1" s="20"/>
      <c r="BP1" s="20"/>
      <c r="BQ1" s="20"/>
      <c r="BR1" s="20"/>
      <c r="BT1" s="22" t="s">
        <v>765</v>
      </c>
      <c r="BU1" s="22" t="s">
        <v>765</v>
      </c>
      <c r="BV1" s="22" t="s">
        <v>766</v>
      </c>
    </row>
    <row r="2" spans="3:72" ht="36.95" customHeight="1">
      <c r="AR2" s="377"/>
      <c r="AS2" s="377"/>
      <c r="AT2" s="377"/>
      <c r="AU2" s="377"/>
      <c r="AV2" s="377"/>
      <c r="AW2" s="377"/>
      <c r="AX2" s="377"/>
      <c r="AY2" s="377"/>
      <c r="AZ2" s="377"/>
      <c r="BA2" s="377"/>
      <c r="BB2" s="377"/>
      <c r="BC2" s="377"/>
      <c r="BD2" s="377"/>
      <c r="BE2" s="377"/>
      <c r="BS2" s="23" t="s">
        <v>767</v>
      </c>
      <c r="BT2" s="23" t="s">
        <v>768</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767</v>
      </c>
      <c r="BT3" s="23" t="s">
        <v>769</v>
      </c>
    </row>
    <row r="4" spans="2:71" ht="36.95" customHeight="1">
      <c r="B4" s="27"/>
      <c r="C4" s="28"/>
      <c r="D4" s="29" t="s">
        <v>770</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771</v>
      </c>
      <c r="BE4" s="32" t="s">
        <v>772</v>
      </c>
      <c r="BS4" s="23" t="s">
        <v>773</v>
      </c>
    </row>
    <row r="5" spans="2:71" ht="14.45" customHeight="1">
      <c r="B5" s="27"/>
      <c r="C5" s="28"/>
      <c r="D5" s="33" t="s">
        <v>774</v>
      </c>
      <c r="E5" s="28"/>
      <c r="F5" s="28"/>
      <c r="G5" s="28"/>
      <c r="H5" s="28"/>
      <c r="I5" s="28"/>
      <c r="J5" s="28"/>
      <c r="K5" s="346" t="s">
        <v>775</v>
      </c>
      <c r="L5" s="347"/>
      <c r="M5" s="347"/>
      <c r="N5" s="347"/>
      <c r="O5" s="347"/>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28"/>
      <c r="AQ5" s="30"/>
      <c r="BE5" s="344" t="s">
        <v>776</v>
      </c>
      <c r="BS5" s="23" t="s">
        <v>767</v>
      </c>
    </row>
    <row r="6" spans="2:71" ht="36.95" customHeight="1">
      <c r="B6" s="27"/>
      <c r="C6" s="28"/>
      <c r="D6" s="35" t="s">
        <v>777</v>
      </c>
      <c r="E6" s="28"/>
      <c r="F6" s="28"/>
      <c r="G6" s="28"/>
      <c r="H6" s="28"/>
      <c r="I6" s="28"/>
      <c r="J6" s="28"/>
      <c r="K6" s="348" t="s">
        <v>778</v>
      </c>
      <c r="L6" s="347"/>
      <c r="M6" s="347"/>
      <c r="N6" s="347"/>
      <c r="O6" s="347"/>
      <c r="P6" s="347"/>
      <c r="Q6" s="347"/>
      <c r="R6" s="347"/>
      <c r="S6" s="347"/>
      <c r="T6" s="347"/>
      <c r="U6" s="347"/>
      <c r="V6" s="347"/>
      <c r="W6" s="347"/>
      <c r="X6" s="347"/>
      <c r="Y6" s="347"/>
      <c r="Z6" s="347"/>
      <c r="AA6" s="347"/>
      <c r="AB6" s="347"/>
      <c r="AC6" s="347"/>
      <c r="AD6" s="347"/>
      <c r="AE6" s="347"/>
      <c r="AF6" s="347"/>
      <c r="AG6" s="347"/>
      <c r="AH6" s="347"/>
      <c r="AI6" s="347"/>
      <c r="AJ6" s="347"/>
      <c r="AK6" s="347"/>
      <c r="AL6" s="347"/>
      <c r="AM6" s="347"/>
      <c r="AN6" s="347"/>
      <c r="AO6" s="347"/>
      <c r="AP6" s="28"/>
      <c r="AQ6" s="30"/>
      <c r="BE6" s="345"/>
      <c r="BS6" s="23" t="s">
        <v>779</v>
      </c>
    </row>
    <row r="7" spans="2:71" ht="14.45" customHeight="1">
      <c r="B7" s="27"/>
      <c r="C7" s="28"/>
      <c r="D7" s="36" t="s">
        <v>780</v>
      </c>
      <c r="E7" s="28"/>
      <c r="F7" s="28"/>
      <c r="G7" s="28"/>
      <c r="H7" s="28"/>
      <c r="I7" s="28"/>
      <c r="J7" s="28"/>
      <c r="K7" s="34" t="s">
        <v>781</v>
      </c>
      <c r="L7" s="28"/>
      <c r="M7" s="28"/>
      <c r="N7" s="28"/>
      <c r="O7" s="28"/>
      <c r="P7" s="28"/>
      <c r="Q7" s="28"/>
      <c r="R7" s="28"/>
      <c r="S7" s="28"/>
      <c r="T7" s="28"/>
      <c r="U7" s="28"/>
      <c r="V7" s="28"/>
      <c r="W7" s="28"/>
      <c r="X7" s="28"/>
      <c r="Y7" s="28"/>
      <c r="Z7" s="28"/>
      <c r="AA7" s="28"/>
      <c r="AB7" s="28"/>
      <c r="AC7" s="28"/>
      <c r="AD7" s="28"/>
      <c r="AE7" s="28"/>
      <c r="AF7" s="28"/>
      <c r="AG7" s="28"/>
      <c r="AH7" s="28"/>
      <c r="AI7" s="28"/>
      <c r="AJ7" s="28"/>
      <c r="AK7" s="36" t="s">
        <v>782</v>
      </c>
      <c r="AL7" s="28"/>
      <c r="AM7" s="28"/>
      <c r="AN7" s="34" t="s">
        <v>781</v>
      </c>
      <c r="AO7" s="28"/>
      <c r="AP7" s="28"/>
      <c r="AQ7" s="30"/>
      <c r="BE7" s="345"/>
      <c r="BS7" s="23" t="s">
        <v>783</v>
      </c>
    </row>
    <row r="8" spans="2:71" ht="14.45" customHeight="1">
      <c r="B8" s="27"/>
      <c r="C8" s="28"/>
      <c r="D8" s="36" t="s">
        <v>784</v>
      </c>
      <c r="E8" s="28"/>
      <c r="F8" s="28"/>
      <c r="G8" s="28"/>
      <c r="H8" s="28"/>
      <c r="I8" s="28"/>
      <c r="J8" s="28"/>
      <c r="K8" s="34" t="s">
        <v>785</v>
      </c>
      <c r="L8" s="28"/>
      <c r="M8" s="28"/>
      <c r="N8" s="28"/>
      <c r="O8" s="28"/>
      <c r="P8" s="28"/>
      <c r="Q8" s="28"/>
      <c r="R8" s="28"/>
      <c r="S8" s="28"/>
      <c r="T8" s="28"/>
      <c r="U8" s="28"/>
      <c r="V8" s="28"/>
      <c r="W8" s="28"/>
      <c r="X8" s="28"/>
      <c r="Y8" s="28"/>
      <c r="Z8" s="28"/>
      <c r="AA8" s="28"/>
      <c r="AB8" s="28"/>
      <c r="AC8" s="28"/>
      <c r="AD8" s="28"/>
      <c r="AE8" s="28"/>
      <c r="AF8" s="28"/>
      <c r="AG8" s="28"/>
      <c r="AH8" s="28"/>
      <c r="AI8" s="28"/>
      <c r="AJ8" s="28"/>
      <c r="AK8" s="36" t="s">
        <v>786</v>
      </c>
      <c r="AL8" s="28"/>
      <c r="AM8" s="28"/>
      <c r="AN8" s="37" t="s">
        <v>787</v>
      </c>
      <c r="AO8" s="28"/>
      <c r="AP8" s="28"/>
      <c r="AQ8" s="30"/>
      <c r="BE8" s="345"/>
      <c r="BS8" s="23" t="s">
        <v>788</v>
      </c>
    </row>
    <row r="9" spans="2:71"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45"/>
      <c r="BS9" s="23" t="s">
        <v>789</v>
      </c>
    </row>
    <row r="10" spans="2:71" ht="14.45" customHeight="1">
      <c r="B10" s="27"/>
      <c r="C10" s="28"/>
      <c r="D10" s="36" t="s">
        <v>790</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791</v>
      </c>
      <c r="AL10" s="28"/>
      <c r="AM10" s="28"/>
      <c r="AN10" s="34" t="s">
        <v>781</v>
      </c>
      <c r="AO10" s="28"/>
      <c r="AP10" s="28"/>
      <c r="AQ10" s="30"/>
      <c r="BE10" s="345"/>
      <c r="BS10" s="23" t="s">
        <v>779</v>
      </c>
    </row>
    <row r="11" spans="2:71" ht="18.4" customHeight="1">
      <c r="B11" s="27"/>
      <c r="C11" s="28"/>
      <c r="D11" s="28"/>
      <c r="E11" s="34" t="s">
        <v>792</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793</v>
      </c>
      <c r="AL11" s="28"/>
      <c r="AM11" s="28"/>
      <c r="AN11" s="34" t="s">
        <v>781</v>
      </c>
      <c r="AO11" s="28"/>
      <c r="AP11" s="28"/>
      <c r="AQ11" s="30"/>
      <c r="BE11" s="345"/>
      <c r="BS11" s="23" t="s">
        <v>779</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45"/>
      <c r="BS12" s="23" t="s">
        <v>779</v>
      </c>
    </row>
    <row r="13" spans="2:71" ht="14.45" customHeight="1">
      <c r="B13" s="27"/>
      <c r="C13" s="28"/>
      <c r="D13" s="36" t="s">
        <v>794</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791</v>
      </c>
      <c r="AL13" s="28"/>
      <c r="AM13" s="28"/>
      <c r="AN13" s="38" t="s">
        <v>795</v>
      </c>
      <c r="AO13" s="28"/>
      <c r="AP13" s="28"/>
      <c r="AQ13" s="30"/>
      <c r="BE13" s="345"/>
      <c r="BS13" s="23" t="s">
        <v>779</v>
      </c>
    </row>
    <row r="14" spans="2:71" ht="15">
      <c r="B14" s="27"/>
      <c r="C14" s="28"/>
      <c r="D14" s="28"/>
      <c r="E14" s="349" t="s">
        <v>795</v>
      </c>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6" t="s">
        <v>793</v>
      </c>
      <c r="AL14" s="28"/>
      <c r="AM14" s="28"/>
      <c r="AN14" s="38" t="s">
        <v>795</v>
      </c>
      <c r="AO14" s="28"/>
      <c r="AP14" s="28"/>
      <c r="AQ14" s="30"/>
      <c r="BE14" s="345"/>
      <c r="BS14" s="23" t="s">
        <v>779</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45"/>
      <c r="BS15" s="23" t="s">
        <v>765</v>
      </c>
    </row>
    <row r="16" spans="2:71" ht="14.45" customHeight="1">
      <c r="B16" s="27"/>
      <c r="C16" s="28"/>
      <c r="D16" s="36" t="s">
        <v>796</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791</v>
      </c>
      <c r="AL16" s="28"/>
      <c r="AM16" s="28"/>
      <c r="AN16" s="34" t="s">
        <v>781</v>
      </c>
      <c r="AO16" s="28"/>
      <c r="AP16" s="28"/>
      <c r="AQ16" s="30"/>
      <c r="BE16" s="345"/>
      <c r="BS16" s="23" t="s">
        <v>765</v>
      </c>
    </row>
    <row r="17" spans="2:71" ht="18.4" customHeight="1">
      <c r="B17" s="27"/>
      <c r="C17" s="28"/>
      <c r="D17" s="28"/>
      <c r="E17" s="34" t="s">
        <v>797</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793</v>
      </c>
      <c r="AL17" s="28"/>
      <c r="AM17" s="28"/>
      <c r="AN17" s="34" t="s">
        <v>781</v>
      </c>
      <c r="AO17" s="28"/>
      <c r="AP17" s="28"/>
      <c r="AQ17" s="30"/>
      <c r="BE17" s="345"/>
      <c r="BS17" s="23" t="s">
        <v>798</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45"/>
      <c r="BS18" s="23" t="s">
        <v>767</v>
      </c>
    </row>
    <row r="19" spans="2:71" ht="14.45" customHeight="1">
      <c r="B19" s="27"/>
      <c r="C19" s="28"/>
      <c r="D19" s="36" t="s">
        <v>799</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45"/>
      <c r="BS19" s="23" t="s">
        <v>767</v>
      </c>
    </row>
    <row r="20" spans="2:71" ht="48.75" customHeight="1">
      <c r="B20" s="27"/>
      <c r="C20" s="28"/>
      <c r="D20" s="28"/>
      <c r="E20" s="351" t="s">
        <v>800</v>
      </c>
      <c r="F20" s="351"/>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28"/>
      <c r="AP20" s="28"/>
      <c r="AQ20" s="30"/>
      <c r="BE20" s="345"/>
      <c r="BS20" s="23" t="s">
        <v>765</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45"/>
    </row>
    <row r="22" spans="2:57" ht="6.95"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45"/>
    </row>
    <row r="23" spans="2:57" s="1" customFormat="1" ht="25.9" customHeight="1">
      <c r="B23" s="40"/>
      <c r="C23" s="41"/>
      <c r="D23" s="42" t="s">
        <v>801</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52">
        <f>ROUND(AG51,2)</f>
        <v>0</v>
      </c>
      <c r="AL23" s="353"/>
      <c r="AM23" s="353"/>
      <c r="AN23" s="353"/>
      <c r="AO23" s="353"/>
      <c r="AP23" s="41"/>
      <c r="AQ23" s="44"/>
      <c r="BE23" s="345"/>
    </row>
    <row r="24" spans="2:57"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45"/>
    </row>
    <row r="25" spans="2:57" s="1" customFormat="1" ht="13.5">
      <c r="B25" s="40"/>
      <c r="C25" s="41"/>
      <c r="D25" s="41"/>
      <c r="E25" s="41"/>
      <c r="F25" s="41"/>
      <c r="G25" s="41"/>
      <c r="H25" s="41"/>
      <c r="I25" s="41"/>
      <c r="J25" s="41"/>
      <c r="K25" s="41"/>
      <c r="L25" s="354" t="s">
        <v>802</v>
      </c>
      <c r="M25" s="354"/>
      <c r="N25" s="354"/>
      <c r="O25" s="354"/>
      <c r="P25" s="41"/>
      <c r="Q25" s="41"/>
      <c r="R25" s="41"/>
      <c r="S25" s="41"/>
      <c r="T25" s="41"/>
      <c r="U25" s="41"/>
      <c r="V25" s="41"/>
      <c r="W25" s="354" t="s">
        <v>803</v>
      </c>
      <c r="X25" s="354"/>
      <c r="Y25" s="354"/>
      <c r="Z25" s="354"/>
      <c r="AA25" s="354"/>
      <c r="AB25" s="354"/>
      <c r="AC25" s="354"/>
      <c r="AD25" s="354"/>
      <c r="AE25" s="354"/>
      <c r="AF25" s="41"/>
      <c r="AG25" s="41"/>
      <c r="AH25" s="41"/>
      <c r="AI25" s="41"/>
      <c r="AJ25" s="41"/>
      <c r="AK25" s="354" t="s">
        <v>804</v>
      </c>
      <c r="AL25" s="354"/>
      <c r="AM25" s="354"/>
      <c r="AN25" s="354"/>
      <c r="AO25" s="354"/>
      <c r="AP25" s="41"/>
      <c r="AQ25" s="44"/>
      <c r="BE25" s="345"/>
    </row>
    <row r="26" spans="2:57" s="2" customFormat="1" ht="14.45" customHeight="1">
      <c r="B26" s="46"/>
      <c r="C26" s="47"/>
      <c r="D26" s="48" t="s">
        <v>805</v>
      </c>
      <c r="E26" s="47"/>
      <c r="F26" s="48" t="s">
        <v>806</v>
      </c>
      <c r="G26" s="47"/>
      <c r="H26" s="47"/>
      <c r="I26" s="47"/>
      <c r="J26" s="47"/>
      <c r="K26" s="47"/>
      <c r="L26" s="343">
        <v>0.21</v>
      </c>
      <c r="M26" s="342"/>
      <c r="N26" s="342"/>
      <c r="O26" s="342"/>
      <c r="P26" s="47"/>
      <c r="Q26" s="47"/>
      <c r="R26" s="47"/>
      <c r="S26" s="47"/>
      <c r="T26" s="47"/>
      <c r="U26" s="47"/>
      <c r="V26" s="47"/>
      <c r="W26" s="341">
        <f>ROUND(AZ51,2)</f>
        <v>0</v>
      </c>
      <c r="X26" s="342"/>
      <c r="Y26" s="342"/>
      <c r="Z26" s="342"/>
      <c r="AA26" s="342"/>
      <c r="AB26" s="342"/>
      <c r="AC26" s="342"/>
      <c r="AD26" s="342"/>
      <c r="AE26" s="342"/>
      <c r="AF26" s="47"/>
      <c r="AG26" s="47"/>
      <c r="AH26" s="47"/>
      <c r="AI26" s="47"/>
      <c r="AJ26" s="47"/>
      <c r="AK26" s="341">
        <f>ROUND(AV51,2)</f>
        <v>0</v>
      </c>
      <c r="AL26" s="342"/>
      <c r="AM26" s="342"/>
      <c r="AN26" s="342"/>
      <c r="AO26" s="342"/>
      <c r="AP26" s="47"/>
      <c r="AQ26" s="49"/>
      <c r="BE26" s="345"/>
    </row>
    <row r="27" spans="2:57" s="2" customFormat="1" ht="14.45" customHeight="1">
      <c r="B27" s="46"/>
      <c r="C27" s="47"/>
      <c r="D27" s="47"/>
      <c r="E27" s="47"/>
      <c r="F27" s="48" t="s">
        <v>807</v>
      </c>
      <c r="G27" s="47"/>
      <c r="H27" s="47"/>
      <c r="I27" s="47"/>
      <c r="J27" s="47"/>
      <c r="K27" s="47"/>
      <c r="L27" s="343">
        <v>0.15</v>
      </c>
      <c r="M27" s="342"/>
      <c r="N27" s="342"/>
      <c r="O27" s="342"/>
      <c r="P27" s="47"/>
      <c r="Q27" s="47"/>
      <c r="R27" s="47"/>
      <c r="S27" s="47"/>
      <c r="T27" s="47"/>
      <c r="U27" s="47"/>
      <c r="V27" s="47"/>
      <c r="W27" s="341">
        <f>ROUND(BA51,2)</f>
        <v>0</v>
      </c>
      <c r="X27" s="342"/>
      <c r="Y27" s="342"/>
      <c r="Z27" s="342"/>
      <c r="AA27" s="342"/>
      <c r="AB27" s="342"/>
      <c r="AC27" s="342"/>
      <c r="AD27" s="342"/>
      <c r="AE27" s="342"/>
      <c r="AF27" s="47"/>
      <c r="AG27" s="47"/>
      <c r="AH27" s="47"/>
      <c r="AI27" s="47"/>
      <c r="AJ27" s="47"/>
      <c r="AK27" s="341">
        <f>ROUND(AW51,2)</f>
        <v>0</v>
      </c>
      <c r="AL27" s="342"/>
      <c r="AM27" s="342"/>
      <c r="AN27" s="342"/>
      <c r="AO27" s="342"/>
      <c r="AP27" s="47"/>
      <c r="AQ27" s="49"/>
      <c r="BE27" s="345"/>
    </row>
    <row r="28" spans="2:57" s="2" customFormat="1" ht="14.45" customHeight="1" hidden="1">
      <c r="B28" s="46"/>
      <c r="C28" s="47"/>
      <c r="D28" s="47"/>
      <c r="E28" s="47"/>
      <c r="F28" s="48" t="s">
        <v>808</v>
      </c>
      <c r="G28" s="47"/>
      <c r="H28" s="47"/>
      <c r="I28" s="47"/>
      <c r="J28" s="47"/>
      <c r="K28" s="47"/>
      <c r="L28" s="343">
        <v>0.21</v>
      </c>
      <c r="M28" s="342"/>
      <c r="N28" s="342"/>
      <c r="O28" s="342"/>
      <c r="P28" s="47"/>
      <c r="Q28" s="47"/>
      <c r="R28" s="47"/>
      <c r="S28" s="47"/>
      <c r="T28" s="47"/>
      <c r="U28" s="47"/>
      <c r="V28" s="47"/>
      <c r="W28" s="341">
        <f>ROUND(BB51,2)</f>
        <v>0</v>
      </c>
      <c r="X28" s="342"/>
      <c r="Y28" s="342"/>
      <c r="Z28" s="342"/>
      <c r="AA28" s="342"/>
      <c r="AB28" s="342"/>
      <c r="AC28" s="342"/>
      <c r="AD28" s="342"/>
      <c r="AE28" s="342"/>
      <c r="AF28" s="47"/>
      <c r="AG28" s="47"/>
      <c r="AH28" s="47"/>
      <c r="AI28" s="47"/>
      <c r="AJ28" s="47"/>
      <c r="AK28" s="341">
        <v>0</v>
      </c>
      <c r="AL28" s="342"/>
      <c r="AM28" s="342"/>
      <c r="AN28" s="342"/>
      <c r="AO28" s="342"/>
      <c r="AP28" s="47"/>
      <c r="AQ28" s="49"/>
      <c r="BE28" s="345"/>
    </row>
    <row r="29" spans="2:57" s="2" customFormat="1" ht="14.45" customHeight="1" hidden="1">
      <c r="B29" s="46"/>
      <c r="C29" s="47"/>
      <c r="D29" s="47"/>
      <c r="E29" s="47"/>
      <c r="F29" s="48" t="s">
        <v>809</v>
      </c>
      <c r="G29" s="47"/>
      <c r="H29" s="47"/>
      <c r="I29" s="47"/>
      <c r="J29" s="47"/>
      <c r="K29" s="47"/>
      <c r="L29" s="343">
        <v>0.15</v>
      </c>
      <c r="M29" s="342"/>
      <c r="N29" s="342"/>
      <c r="O29" s="342"/>
      <c r="P29" s="47"/>
      <c r="Q29" s="47"/>
      <c r="R29" s="47"/>
      <c r="S29" s="47"/>
      <c r="T29" s="47"/>
      <c r="U29" s="47"/>
      <c r="V29" s="47"/>
      <c r="W29" s="341">
        <f>ROUND(BC51,2)</f>
        <v>0</v>
      </c>
      <c r="X29" s="342"/>
      <c r="Y29" s="342"/>
      <c r="Z29" s="342"/>
      <c r="AA29" s="342"/>
      <c r="AB29" s="342"/>
      <c r="AC29" s="342"/>
      <c r="AD29" s="342"/>
      <c r="AE29" s="342"/>
      <c r="AF29" s="47"/>
      <c r="AG29" s="47"/>
      <c r="AH29" s="47"/>
      <c r="AI29" s="47"/>
      <c r="AJ29" s="47"/>
      <c r="AK29" s="341">
        <v>0</v>
      </c>
      <c r="AL29" s="342"/>
      <c r="AM29" s="342"/>
      <c r="AN29" s="342"/>
      <c r="AO29" s="342"/>
      <c r="AP29" s="47"/>
      <c r="AQ29" s="49"/>
      <c r="BE29" s="345"/>
    </row>
    <row r="30" spans="2:57" s="2" customFormat="1" ht="14.45" customHeight="1" hidden="1">
      <c r="B30" s="46"/>
      <c r="C30" s="47"/>
      <c r="D30" s="47"/>
      <c r="E30" s="47"/>
      <c r="F30" s="48" t="s">
        <v>810</v>
      </c>
      <c r="G30" s="47"/>
      <c r="H30" s="47"/>
      <c r="I30" s="47"/>
      <c r="J30" s="47"/>
      <c r="K30" s="47"/>
      <c r="L30" s="343">
        <v>0</v>
      </c>
      <c r="M30" s="342"/>
      <c r="N30" s="342"/>
      <c r="O30" s="342"/>
      <c r="P30" s="47"/>
      <c r="Q30" s="47"/>
      <c r="R30" s="47"/>
      <c r="S30" s="47"/>
      <c r="T30" s="47"/>
      <c r="U30" s="47"/>
      <c r="V30" s="47"/>
      <c r="W30" s="341">
        <f>ROUND(BD51,2)</f>
        <v>0</v>
      </c>
      <c r="X30" s="342"/>
      <c r="Y30" s="342"/>
      <c r="Z30" s="342"/>
      <c r="AA30" s="342"/>
      <c r="AB30" s="342"/>
      <c r="AC30" s="342"/>
      <c r="AD30" s="342"/>
      <c r="AE30" s="342"/>
      <c r="AF30" s="47"/>
      <c r="AG30" s="47"/>
      <c r="AH30" s="47"/>
      <c r="AI30" s="47"/>
      <c r="AJ30" s="47"/>
      <c r="AK30" s="341">
        <v>0</v>
      </c>
      <c r="AL30" s="342"/>
      <c r="AM30" s="342"/>
      <c r="AN30" s="342"/>
      <c r="AO30" s="342"/>
      <c r="AP30" s="47"/>
      <c r="AQ30" s="49"/>
      <c r="BE30" s="345"/>
    </row>
    <row r="31" spans="2:57"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45"/>
    </row>
    <row r="32" spans="2:57" s="1" customFormat="1" ht="25.9" customHeight="1">
      <c r="B32" s="40"/>
      <c r="C32" s="50"/>
      <c r="D32" s="51" t="s">
        <v>811</v>
      </c>
      <c r="E32" s="52"/>
      <c r="F32" s="52"/>
      <c r="G32" s="52"/>
      <c r="H32" s="52"/>
      <c r="I32" s="52"/>
      <c r="J32" s="52"/>
      <c r="K32" s="52"/>
      <c r="L32" s="52"/>
      <c r="M32" s="52"/>
      <c r="N32" s="52"/>
      <c r="O32" s="52"/>
      <c r="P32" s="52"/>
      <c r="Q32" s="52"/>
      <c r="R32" s="52"/>
      <c r="S32" s="52"/>
      <c r="T32" s="53" t="s">
        <v>812</v>
      </c>
      <c r="U32" s="52"/>
      <c r="V32" s="52"/>
      <c r="W32" s="52"/>
      <c r="X32" s="355" t="s">
        <v>813</v>
      </c>
      <c r="Y32" s="356"/>
      <c r="Z32" s="356"/>
      <c r="AA32" s="356"/>
      <c r="AB32" s="356"/>
      <c r="AC32" s="52"/>
      <c r="AD32" s="52"/>
      <c r="AE32" s="52"/>
      <c r="AF32" s="52"/>
      <c r="AG32" s="52"/>
      <c r="AH32" s="52"/>
      <c r="AI32" s="52"/>
      <c r="AJ32" s="52"/>
      <c r="AK32" s="357">
        <f>SUM(AK23:AK30)</f>
        <v>0</v>
      </c>
      <c r="AL32" s="356"/>
      <c r="AM32" s="356"/>
      <c r="AN32" s="356"/>
      <c r="AO32" s="358"/>
      <c r="AP32" s="50"/>
      <c r="AQ32" s="54"/>
      <c r="BE32" s="345"/>
    </row>
    <row r="33" spans="2:43"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43"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44"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44" s="1" customFormat="1" ht="36.95" customHeight="1">
      <c r="B39" s="40"/>
      <c r="C39" s="61" t="s">
        <v>814</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44" s="1" customFormat="1" ht="6.95"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44" s="3" customFormat="1" ht="14.45" customHeight="1">
      <c r="B41" s="63"/>
      <c r="C41" s="64" t="s">
        <v>774</v>
      </c>
      <c r="D41" s="65"/>
      <c r="E41" s="65"/>
      <c r="F41" s="65"/>
      <c r="G41" s="65"/>
      <c r="H41" s="65"/>
      <c r="I41" s="65"/>
      <c r="J41" s="65"/>
      <c r="K41" s="65"/>
      <c r="L41" s="65" t="str">
        <f>K5</f>
        <v>VD18815</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44" s="4" customFormat="1" ht="36.95" customHeight="1">
      <c r="B42" s="67"/>
      <c r="C42" s="68" t="s">
        <v>777</v>
      </c>
      <c r="D42" s="69"/>
      <c r="E42" s="69"/>
      <c r="F42" s="69"/>
      <c r="G42" s="69"/>
      <c r="H42" s="69"/>
      <c r="I42" s="69"/>
      <c r="J42" s="69"/>
      <c r="K42" s="69"/>
      <c r="L42" s="381" t="str">
        <f>K6</f>
        <v>Mikulov, parkoviště - Vrchlického</v>
      </c>
      <c r="M42" s="382"/>
      <c r="N42" s="382"/>
      <c r="O42" s="382"/>
      <c r="P42" s="382"/>
      <c r="Q42" s="382"/>
      <c r="R42" s="382"/>
      <c r="S42" s="382"/>
      <c r="T42" s="382"/>
      <c r="U42" s="382"/>
      <c r="V42" s="382"/>
      <c r="W42" s="382"/>
      <c r="X42" s="382"/>
      <c r="Y42" s="382"/>
      <c r="Z42" s="382"/>
      <c r="AA42" s="382"/>
      <c r="AB42" s="382"/>
      <c r="AC42" s="382"/>
      <c r="AD42" s="382"/>
      <c r="AE42" s="382"/>
      <c r="AF42" s="382"/>
      <c r="AG42" s="382"/>
      <c r="AH42" s="382"/>
      <c r="AI42" s="382"/>
      <c r="AJ42" s="382"/>
      <c r="AK42" s="382"/>
      <c r="AL42" s="382"/>
      <c r="AM42" s="382"/>
      <c r="AN42" s="382"/>
      <c r="AO42" s="382"/>
      <c r="AP42" s="69"/>
      <c r="AQ42" s="69"/>
      <c r="AR42" s="70"/>
    </row>
    <row r="43" spans="2:44" s="1" customFormat="1" ht="6.95"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44" s="1" customFormat="1" ht="15">
      <c r="B44" s="40"/>
      <c r="C44" s="64" t="s">
        <v>784</v>
      </c>
      <c r="D44" s="62"/>
      <c r="E44" s="62"/>
      <c r="F44" s="62"/>
      <c r="G44" s="62"/>
      <c r="H44" s="62"/>
      <c r="I44" s="62"/>
      <c r="J44" s="62"/>
      <c r="K44" s="62"/>
      <c r="L44" s="71" t="str">
        <f>IF(K8="","",K8)</f>
        <v>Mikulov</v>
      </c>
      <c r="M44" s="62"/>
      <c r="N44" s="62"/>
      <c r="O44" s="62"/>
      <c r="P44" s="62"/>
      <c r="Q44" s="62"/>
      <c r="R44" s="62"/>
      <c r="S44" s="62"/>
      <c r="T44" s="62"/>
      <c r="U44" s="62"/>
      <c r="V44" s="62"/>
      <c r="W44" s="62"/>
      <c r="X44" s="62"/>
      <c r="Y44" s="62"/>
      <c r="Z44" s="62"/>
      <c r="AA44" s="62"/>
      <c r="AB44" s="62"/>
      <c r="AC44" s="62"/>
      <c r="AD44" s="62"/>
      <c r="AE44" s="62"/>
      <c r="AF44" s="62"/>
      <c r="AG44" s="62"/>
      <c r="AH44" s="62"/>
      <c r="AI44" s="64" t="s">
        <v>786</v>
      </c>
      <c r="AJ44" s="62"/>
      <c r="AK44" s="62"/>
      <c r="AL44" s="62"/>
      <c r="AM44" s="359" t="str">
        <f>IF(AN8="","",AN8)</f>
        <v>17. 8. 2016</v>
      </c>
      <c r="AN44" s="359"/>
      <c r="AO44" s="62"/>
      <c r="AP44" s="62"/>
      <c r="AQ44" s="62"/>
      <c r="AR44" s="60"/>
    </row>
    <row r="45" spans="2:44" s="1" customFormat="1" ht="6.95"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ht="15">
      <c r="B46" s="40"/>
      <c r="C46" s="64" t="s">
        <v>790</v>
      </c>
      <c r="D46" s="62"/>
      <c r="E46" s="62"/>
      <c r="F46" s="62"/>
      <c r="G46" s="62"/>
      <c r="H46" s="62"/>
      <c r="I46" s="62"/>
      <c r="J46" s="62"/>
      <c r="K46" s="62"/>
      <c r="L46" s="65" t="str">
        <f>IF(E11="","",E11)</f>
        <v>Město Mikulov</v>
      </c>
      <c r="M46" s="62"/>
      <c r="N46" s="62"/>
      <c r="O46" s="62"/>
      <c r="P46" s="62"/>
      <c r="Q46" s="62"/>
      <c r="R46" s="62"/>
      <c r="S46" s="62"/>
      <c r="T46" s="62"/>
      <c r="U46" s="62"/>
      <c r="V46" s="62"/>
      <c r="W46" s="62"/>
      <c r="X46" s="62"/>
      <c r="Y46" s="62"/>
      <c r="Z46" s="62"/>
      <c r="AA46" s="62"/>
      <c r="AB46" s="62"/>
      <c r="AC46" s="62"/>
      <c r="AD46" s="62"/>
      <c r="AE46" s="62"/>
      <c r="AF46" s="62"/>
      <c r="AG46" s="62"/>
      <c r="AH46" s="62"/>
      <c r="AI46" s="64" t="s">
        <v>796</v>
      </c>
      <c r="AJ46" s="62"/>
      <c r="AK46" s="62"/>
      <c r="AL46" s="62"/>
      <c r="AM46" s="360" t="str">
        <f>IF(E17="","",E17)</f>
        <v>ViaDesigne s.r.o.</v>
      </c>
      <c r="AN46" s="360"/>
      <c r="AO46" s="360"/>
      <c r="AP46" s="360"/>
      <c r="AQ46" s="62"/>
      <c r="AR46" s="60"/>
      <c r="AS46" s="361" t="s">
        <v>815</v>
      </c>
      <c r="AT46" s="362"/>
      <c r="AU46" s="73"/>
      <c r="AV46" s="73"/>
      <c r="AW46" s="73"/>
      <c r="AX46" s="73"/>
      <c r="AY46" s="73"/>
      <c r="AZ46" s="73"/>
      <c r="BA46" s="73"/>
      <c r="BB46" s="73"/>
      <c r="BC46" s="73"/>
      <c r="BD46" s="74"/>
    </row>
    <row r="47" spans="2:56" s="1" customFormat="1" ht="15">
      <c r="B47" s="40"/>
      <c r="C47" s="64" t="s">
        <v>794</v>
      </c>
      <c r="D47" s="62"/>
      <c r="E47" s="62"/>
      <c r="F47" s="62"/>
      <c r="G47" s="62"/>
      <c r="H47" s="62"/>
      <c r="I47" s="62"/>
      <c r="J47" s="62"/>
      <c r="K47" s="62"/>
      <c r="L47" s="65" t="str">
        <f>IF(E14="Vyplň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63"/>
      <c r="AT47" s="364"/>
      <c r="AU47" s="75"/>
      <c r="AV47" s="75"/>
      <c r="AW47" s="75"/>
      <c r="AX47" s="75"/>
      <c r="AY47" s="75"/>
      <c r="AZ47" s="75"/>
      <c r="BA47" s="75"/>
      <c r="BB47" s="75"/>
      <c r="BC47" s="75"/>
      <c r="BD47" s="76"/>
    </row>
    <row r="48" spans="2:56" s="1" customFormat="1" ht="10.9"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65"/>
      <c r="AT48" s="366"/>
      <c r="AU48" s="41"/>
      <c r="AV48" s="41"/>
      <c r="AW48" s="41"/>
      <c r="AX48" s="41"/>
      <c r="AY48" s="41"/>
      <c r="AZ48" s="41"/>
      <c r="BA48" s="41"/>
      <c r="BB48" s="41"/>
      <c r="BC48" s="41"/>
      <c r="BD48" s="77"/>
    </row>
    <row r="49" spans="2:56" s="1" customFormat="1" ht="29.25" customHeight="1">
      <c r="B49" s="40"/>
      <c r="C49" s="367" t="s">
        <v>816</v>
      </c>
      <c r="D49" s="368"/>
      <c r="E49" s="368"/>
      <c r="F49" s="368"/>
      <c r="G49" s="368"/>
      <c r="H49" s="52"/>
      <c r="I49" s="369" t="s">
        <v>817</v>
      </c>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70" t="s">
        <v>818</v>
      </c>
      <c r="AH49" s="368"/>
      <c r="AI49" s="368"/>
      <c r="AJ49" s="368"/>
      <c r="AK49" s="368"/>
      <c r="AL49" s="368"/>
      <c r="AM49" s="368"/>
      <c r="AN49" s="369" t="s">
        <v>819</v>
      </c>
      <c r="AO49" s="368"/>
      <c r="AP49" s="368"/>
      <c r="AQ49" s="78" t="s">
        <v>820</v>
      </c>
      <c r="AR49" s="60"/>
      <c r="AS49" s="79" t="s">
        <v>821</v>
      </c>
      <c r="AT49" s="80" t="s">
        <v>822</v>
      </c>
      <c r="AU49" s="80" t="s">
        <v>823</v>
      </c>
      <c r="AV49" s="80" t="s">
        <v>824</v>
      </c>
      <c r="AW49" s="80" t="s">
        <v>825</v>
      </c>
      <c r="AX49" s="80" t="s">
        <v>826</v>
      </c>
      <c r="AY49" s="80" t="s">
        <v>827</v>
      </c>
      <c r="AZ49" s="80" t="s">
        <v>828</v>
      </c>
      <c r="BA49" s="80" t="s">
        <v>829</v>
      </c>
      <c r="BB49" s="80" t="s">
        <v>830</v>
      </c>
      <c r="BC49" s="80" t="s">
        <v>831</v>
      </c>
      <c r="BD49" s="81" t="s">
        <v>832</v>
      </c>
    </row>
    <row r="50" spans="2:56" s="1" customFormat="1" ht="10.9"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2"/>
      <c r="AT50" s="83"/>
      <c r="AU50" s="83"/>
      <c r="AV50" s="83"/>
      <c r="AW50" s="83"/>
      <c r="AX50" s="83"/>
      <c r="AY50" s="83"/>
      <c r="AZ50" s="83"/>
      <c r="BA50" s="83"/>
      <c r="BB50" s="83"/>
      <c r="BC50" s="83"/>
      <c r="BD50" s="84"/>
    </row>
    <row r="51" spans="2:90" s="4" customFormat="1" ht="32.45" customHeight="1">
      <c r="B51" s="67"/>
      <c r="C51" s="85" t="s">
        <v>833</v>
      </c>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375">
        <f>ROUND(AG52+AG54+AG56,2)</f>
        <v>0</v>
      </c>
      <c r="AH51" s="375"/>
      <c r="AI51" s="375"/>
      <c r="AJ51" s="375"/>
      <c r="AK51" s="375"/>
      <c r="AL51" s="375"/>
      <c r="AM51" s="375"/>
      <c r="AN51" s="376">
        <f aca="true" t="shared" si="0" ref="AN51:AN57">SUM(AG51,AT51)</f>
        <v>0</v>
      </c>
      <c r="AO51" s="376"/>
      <c r="AP51" s="376"/>
      <c r="AQ51" s="87" t="s">
        <v>781</v>
      </c>
      <c r="AR51" s="70"/>
      <c r="AS51" s="88">
        <f>ROUND(AS52+AS54+AS56,2)</f>
        <v>0</v>
      </c>
      <c r="AT51" s="89">
        <f aca="true" t="shared" si="1" ref="AT51:AT57">ROUND(SUM(AV51:AW51),2)</f>
        <v>0</v>
      </c>
      <c r="AU51" s="90">
        <f>ROUND(AU52+AU54+AU56,5)</f>
        <v>0</v>
      </c>
      <c r="AV51" s="89">
        <f>ROUND(AZ51*L26,2)</f>
        <v>0</v>
      </c>
      <c r="AW51" s="89">
        <f>ROUND(BA51*L27,2)</f>
        <v>0</v>
      </c>
      <c r="AX51" s="89">
        <f>ROUND(BB51*L26,2)</f>
        <v>0</v>
      </c>
      <c r="AY51" s="89">
        <f>ROUND(BC51*L27,2)</f>
        <v>0</v>
      </c>
      <c r="AZ51" s="89">
        <f>ROUND(AZ52+AZ54+AZ56,2)</f>
        <v>0</v>
      </c>
      <c r="BA51" s="89">
        <f>ROUND(BA52+BA54+BA56,2)</f>
        <v>0</v>
      </c>
      <c r="BB51" s="89">
        <f>ROUND(BB52+BB54+BB56,2)</f>
        <v>0</v>
      </c>
      <c r="BC51" s="89">
        <f>ROUND(BC52+BC54+BC56,2)</f>
        <v>0</v>
      </c>
      <c r="BD51" s="91">
        <f>ROUND(BD52+BD54+BD56,2)</f>
        <v>0</v>
      </c>
      <c r="BS51" s="92" t="s">
        <v>834</v>
      </c>
      <c r="BT51" s="92" t="s">
        <v>835</v>
      </c>
      <c r="BU51" s="93" t="s">
        <v>836</v>
      </c>
      <c r="BV51" s="92" t="s">
        <v>837</v>
      </c>
      <c r="BW51" s="92" t="s">
        <v>766</v>
      </c>
      <c r="BX51" s="92" t="s">
        <v>838</v>
      </c>
      <c r="CL51" s="92" t="s">
        <v>781</v>
      </c>
    </row>
    <row r="52" spans="2:91" s="5" customFormat="1" ht="22.5" customHeight="1">
      <c r="B52" s="94"/>
      <c r="C52" s="95"/>
      <c r="D52" s="371" t="s">
        <v>839</v>
      </c>
      <c r="E52" s="371"/>
      <c r="F52" s="371"/>
      <c r="G52" s="371"/>
      <c r="H52" s="371"/>
      <c r="I52" s="96"/>
      <c r="J52" s="371" t="s">
        <v>840</v>
      </c>
      <c r="K52" s="371"/>
      <c r="L52" s="371"/>
      <c r="M52" s="371"/>
      <c r="N52" s="371"/>
      <c r="O52" s="371"/>
      <c r="P52" s="371"/>
      <c r="Q52" s="371"/>
      <c r="R52" s="371"/>
      <c r="S52" s="371"/>
      <c r="T52" s="371"/>
      <c r="U52" s="371"/>
      <c r="V52" s="371"/>
      <c r="W52" s="371"/>
      <c r="X52" s="371"/>
      <c r="Y52" s="371"/>
      <c r="Z52" s="371"/>
      <c r="AA52" s="371"/>
      <c r="AB52" s="371"/>
      <c r="AC52" s="371"/>
      <c r="AD52" s="371"/>
      <c r="AE52" s="371"/>
      <c r="AF52" s="371"/>
      <c r="AG52" s="380">
        <f>ROUND(AG53,2)</f>
        <v>0</v>
      </c>
      <c r="AH52" s="379"/>
      <c r="AI52" s="379"/>
      <c r="AJ52" s="379"/>
      <c r="AK52" s="379"/>
      <c r="AL52" s="379"/>
      <c r="AM52" s="379"/>
      <c r="AN52" s="378">
        <f t="shared" si="0"/>
        <v>0</v>
      </c>
      <c r="AO52" s="379"/>
      <c r="AP52" s="379"/>
      <c r="AQ52" s="97" t="s">
        <v>841</v>
      </c>
      <c r="AR52" s="98"/>
      <c r="AS52" s="99">
        <f>ROUND(AS53,2)</f>
        <v>0</v>
      </c>
      <c r="AT52" s="100">
        <f t="shared" si="1"/>
        <v>0</v>
      </c>
      <c r="AU52" s="101">
        <f>ROUND(AU53,5)</f>
        <v>0</v>
      </c>
      <c r="AV52" s="100">
        <f>ROUND(AZ52*L26,2)</f>
        <v>0</v>
      </c>
      <c r="AW52" s="100">
        <f>ROUND(BA52*L27,2)</f>
        <v>0</v>
      </c>
      <c r="AX52" s="100">
        <f>ROUND(BB52*L26,2)</f>
        <v>0</v>
      </c>
      <c r="AY52" s="100">
        <f>ROUND(BC52*L27,2)</f>
        <v>0</v>
      </c>
      <c r="AZ52" s="100">
        <f>ROUND(AZ53,2)</f>
        <v>0</v>
      </c>
      <c r="BA52" s="100">
        <f>ROUND(BA53,2)</f>
        <v>0</v>
      </c>
      <c r="BB52" s="100">
        <f>ROUND(BB53,2)</f>
        <v>0</v>
      </c>
      <c r="BC52" s="100">
        <f>ROUND(BC53,2)</f>
        <v>0</v>
      </c>
      <c r="BD52" s="102">
        <f>ROUND(BD53,2)</f>
        <v>0</v>
      </c>
      <c r="BS52" s="103" t="s">
        <v>834</v>
      </c>
      <c r="BT52" s="103" t="s">
        <v>783</v>
      </c>
      <c r="BU52" s="103" t="s">
        <v>836</v>
      </c>
      <c r="BV52" s="103" t="s">
        <v>837</v>
      </c>
      <c r="BW52" s="103" t="s">
        <v>842</v>
      </c>
      <c r="BX52" s="103" t="s">
        <v>766</v>
      </c>
      <c r="CL52" s="103" t="s">
        <v>781</v>
      </c>
      <c r="CM52" s="103" t="s">
        <v>843</v>
      </c>
    </row>
    <row r="53" spans="1:90" s="6" customFormat="1" ht="22.5" customHeight="1">
      <c r="A53" s="104" t="s">
        <v>844</v>
      </c>
      <c r="B53" s="105"/>
      <c r="C53" s="106"/>
      <c r="D53" s="106"/>
      <c r="E53" s="374" t="s">
        <v>839</v>
      </c>
      <c r="F53" s="374"/>
      <c r="G53" s="374"/>
      <c r="H53" s="374"/>
      <c r="I53" s="374"/>
      <c r="J53" s="106"/>
      <c r="K53" s="374" t="s">
        <v>840</v>
      </c>
      <c r="L53" s="374"/>
      <c r="M53" s="374"/>
      <c r="N53" s="374"/>
      <c r="O53" s="374"/>
      <c r="P53" s="374"/>
      <c r="Q53" s="374"/>
      <c r="R53" s="374"/>
      <c r="S53" s="374"/>
      <c r="T53" s="374"/>
      <c r="U53" s="374"/>
      <c r="V53" s="374"/>
      <c r="W53" s="374"/>
      <c r="X53" s="374"/>
      <c r="Y53" s="374"/>
      <c r="Z53" s="374"/>
      <c r="AA53" s="374"/>
      <c r="AB53" s="374"/>
      <c r="AC53" s="374"/>
      <c r="AD53" s="374"/>
      <c r="AE53" s="374"/>
      <c r="AF53" s="374"/>
      <c r="AG53" s="372">
        <f ca="1">'SO 101 - Parkoviště'!J29</f>
        <v>0</v>
      </c>
      <c r="AH53" s="373"/>
      <c r="AI53" s="373"/>
      <c r="AJ53" s="373"/>
      <c r="AK53" s="373"/>
      <c r="AL53" s="373"/>
      <c r="AM53" s="373"/>
      <c r="AN53" s="372">
        <f t="shared" si="0"/>
        <v>0</v>
      </c>
      <c r="AO53" s="373"/>
      <c r="AP53" s="373"/>
      <c r="AQ53" s="107" t="s">
        <v>845</v>
      </c>
      <c r="AR53" s="108"/>
      <c r="AS53" s="109">
        <v>0</v>
      </c>
      <c r="AT53" s="110">
        <f t="shared" si="1"/>
        <v>0</v>
      </c>
      <c r="AU53" s="111">
        <f ca="1">'SO 101 - Parkoviště'!P99</f>
        <v>0</v>
      </c>
      <c r="AV53" s="110">
        <f ca="1">'SO 101 - Parkoviště'!J32</f>
        <v>0</v>
      </c>
      <c r="AW53" s="110">
        <f ca="1">'SO 101 - Parkoviště'!J33</f>
        <v>0</v>
      </c>
      <c r="AX53" s="110">
        <f ca="1">'SO 101 - Parkoviště'!J34</f>
        <v>0</v>
      </c>
      <c r="AY53" s="110">
        <f ca="1">'SO 101 - Parkoviště'!J35</f>
        <v>0</v>
      </c>
      <c r="AZ53" s="110">
        <f ca="1">'SO 101 - Parkoviště'!F32</f>
        <v>0</v>
      </c>
      <c r="BA53" s="110">
        <f ca="1">'SO 101 - Parkoviště'!F33</f>
        <v>0</v>
      </c>
      <c r="BB53" s="110">
        <f ca="1">'SO 101 - Parkoviště'!F34</f>
        <v>0</v>
      </c>
      <c r="BC53" s="110">
        <f ca="1">'SO 101 - Parkoviště'!F35</f>
        <v>0</v>
      </c>
      <c r="BD53" s="112">
        <f ca="1">'SO 101 - Parkoviště'!F36</f>
        <v>0</v>
      </c>
      <c r="BT53" s="113" t="s">
        <v>843</v>
      </c>
      <c r="BV53" s="113" t="s">
        <v>837</v>
      </c>
      <c r="BW53" s="113" t="s">
        <v>846</v>
      </c>
      <c r="BX53" s="113" t="s">
        <v>842</v>
      </c>
      <c r="CL53" s="113" t="s">
        <v>781</v>
      </c>
    </row>
    <row r="54" spans="2:91" s="5" customFormat="1" ht="22.5" customHeight="1">
      <c r="B54" s="94"/>
      <c r="C54" s="95"/>
      <c r="D54" s="371" t="s">
        <v>847</v>
      </c>
      <c r="E54" s="371"/>
      <c r="F54" s="371"/>
      <c r="G54" s="371"/>
      <c r="H54" s="371"/>
      <c r="I54" s="96"/>
      <c r="J54" s="371" t="s">
        <v>848</v>
      </c>
      <c r="K54" s="371"/>
      <c r="L54" s="371"/>
      <c r="M54" s="371"/>
      <c r="N54" s="371"/>
      <c r="O54" s="371"/>
      <c r="P54" s="371"/>
      <c r="Q54" s="371"/>
      <c r="R54" s="371"/>
      <c r="S54" s="371"/>
      <c r="T54" s="371"/>
      <c r="U54" s="371"/>
      <c r="V54" s="371"/>
      <c r="W54" s="371"/>
      <c r="X54" s="371"/>
      <c r="Y54" s="371"/>
      <c r="Z54" s="371"/>
      <c r="AA54" s="371"/>
      <c r="AB54" s="371"/>
      <c r="AC54" s="371"/>
      <c r="AD54" s="371"/>
      <c r="AE54" s="371"/>
      <c r="AF54" s="371"/>
      <c r="AG54" s="380">
        <f>ROUND(AG55,2)</f>
        <v>0</v>
      </c>
      <c r="AH54" s="379"/>
      <c r="AI54" s="379"/>
      <c r="AJ54" s="379"/>
      <c r="AK54" s="379"/>
      <c r="AL54" s="379"/>
      <c r="AM54" s="379"/>
      <c r="AN54" s="378">
        <f t="shared" si="0"/>
        <v>0</v>
      </c>
      <c r="AO54" s="379"/>
      <c r="AP54" s="379"/>
      <c r="AQ54" s="97" t="s">
        <v>841</v>
      </c>
      <c r="AR54" s="98"/>
      <c r="AS54" s="99">
        <f>ROUND(AS55,2)</f>
        <v>0</v>
      </c>
      <c r="AT54" s="100">
        <f t="shared" si="1"/>
        <v>0</v>
      </c>
      <c r="AU54" s="101">
        <f>ROUND(AU55,5)</f>
        <v>0</v>
      </c>
      <c r="AV54" s="100">
        <f>ROUND(AZ54*L26,2)</f>
        <v>0</v>
      </c>
      <c r="AW54" s="100">
        <f>ROUND(BA54*L27,2)</f>
        <v>0</v>
      </c>
      <c r="AX54" s="100">
        <f>ROUND(BB54*L26,2)</f>
        <v>0</v>
      </c>
      <c r="AY54" s="100">
        <f>ROUND(BC54*L27,2)</f>
        <v>0</v>
      </c>
      <c r="AZ54" s="100">
        <f>ROUND(AZ55,2)</f>
        <v>0</v>
      </c>
      <c r="BA54" s="100">
        <f>ROUND(BA55,2)</f>
        <v>0</v>
      </c>
      <c r="BB54" s="100">
        <f>ROUND(BB55,2)</f>
        <v>0</v>
      </c>
      <c r="BC54" s="100">
        <f>ROUND(BC55,2)</f>
        <v>0</v>
      </c>
      <c r="BD54" s="102">
        <f>ROUND(BD55,2)</f>
        <v>0</v>
      </c>
      <c r="BS54" s="103" t="s">
        <v>834</v>
      </c>
      <c r="BT54" s="103" t="s">
        <v>783</v>
      </c>
      <c r="BU54" s="103" t="s">
        <v>836</v>
      </c>
      <c r="BV54" s="103" t="s">
        <v>837</v>
      </c>
      <c r="BW54" s="103" t="s">
        <v>849</v>
      </c>
      <c r="BX54" s="103" t="s">
        <v>766</v>
      </c>
      <c r="CL54" s="103" t="s">
        <v>781</v>
      </c>
      <c r="CM54" s="103" t="s">
        <v>843</v>
      </c>
    </row>
    <row r="55" spans="1:90" s="6" customFormat="1" ht="22.5" customHeight="1">
      <c r="A55" s="104" t="s">
        <v>844</v>
      </c>
      <c r="B55" s="105"/>
      <c r="C55" s="106"/>
      <c r="D55" s="106"/>
      <c r="E55" s="374" t="s">
        <v>847</v>
      </c>
      <c r="F55" s="374"/>
      <c r="G55" s="374"/>
      <c r="H55" s="374"/>
      <c r="I55" s="374"/>
      <c r="J55" s="106"/>
      <c r="K55" s="374" t="s">
        <v>848</v>
      </c>
      <c r="L55" s="374"/>
      <c r="M55" s="374"/>
      <c r="N55" s="374"/>
      <c r="O55" s="374"/>
      <c r="P55" s="374"/>
      <c r="Q55" s="374"/>
      <c r="R55" s="374"/>
      <c r="S55" s="374"/>
      <c r="T55" s="374"/>
      <c r="U55" s="374"/>
      <c r="V55" s="374"/>
      <c r="W55" s="374"/>
      <c r="X55" s="374"/>
      <c r="Y55" s="374"/>
      <c r="Z55" s="374"/>
      <c r="AA55" s="374"/>
      <c r="AB55" s="374"/>
      <c r="AC55" s="374"/>
      <c r="AD55" s="374"/>
      <c r="AE55" s="374"/>
      <c r="AF55" s="374"/>
      <c r="AG55" s="372">
        <f ca="1">'SO 701 - Přístřešek'!J29</f>
        <v>0</v>
      </c>
      <c r="AH55" s="373"/>
      <c r="AI55" s="373"/>
      <c r="AJ55" s="373"/>
      <c r="AK55" s="373"/>
      <c r="AL55" s="373"/>
      <c r="AM55" s="373"/>
      <c r="AN55" s="372">
        <f t="shared" si="0"/>
        <v>0</v>
      </c>
      <c r="AO55" s="373"/>
      <c r="AP55" s="373"/>
      <c r="AQ55" s="107" t="s">
        <v>845</v>
      </c>
      <c r="AR55" s="108"/>
      <c r="AS55" s="109">
        <v>0</v>
      </c>
      <c r="AT55" s="110">
        <f t="shared" si="1"/>
        <v>0</v>
      </c>
      <c r="AU55" s="111">
        <f ca="1">'SO 701 - Přístřešek'!P95</f>
        <v>0</v>
      </c>
      <c r="AV55" s="110">
        <f ca="1">'SO 701 - Přístřešek'!J32</f>
        <v>0</v>
      </c>
      <c r="AW55" s="110">
        <f ca="1">'SO 701 - Přístřešek'!J33</f>
        <v>0</v>
      </c>
      <c r="AX55" s="110">
        <f ca="1">'SO 701 - Přístřešek'!J34</f>
        <v>0</v>
      </c>
      <c r="AY55" s="110">
        <f ca="1">'SO 701 - Přístřešek'!J35</f>
        <v>0</v>
      </c>
      <c r="AZ55" s="110">
        <f ca="1">'SO 701 - Přístřešek'!F32</f>
        <v>0</v>
      </c>
      <c r="BA55" s="110">
        <f ca="1">'SO 701 - Přístřešek'!F33</f>
        <v>0</v>
      </c>
      <c r="BB55" s="110">
        <f ca="1">'SO 701 - Přístřešek'!F34</f>
        <v>0</v>
      </c>
      <c r="BC55" s="110">
        <f ca="1">'SO 701 - Přístřešek'!F35</f>
        <v>0</v>
      </c>
      <c r="BD55" s="112">
        <f ca="1">'SO 701 - Přístřešek'!F36</f>
        <v>0</v>
      </c>
      <c r="BT55" s="113" t="s">
        <v>843</v>
      </c>
      <c r="BV55" s="113" t="s">
        <v>837</v>
      </c>
      <c r="BW55" s="113" t="s">
        <v>850</v>
      </c>
      <c r="BX55" s="113" t="s">
        <v>849</v>
      </c>
      <c r="CL55" s="113" t="s">
        <v>781</v>
      </c>
    </row>
    <row r="56" spans="2:91" s="5" customFormat="1" ht="22.5" customHeight="1">
      <c r="B56" s="94"/>
      <c r="C56" s="95"/>
      <c r="D56" s="371" t="s">
        <v>851</v>
      </c>
      <c r="E56" s="371"/>
      <c r="F56" s="371"/>
      <c r="G56" s="371"/>
      <c r="H56" s="371"/>
      <c r="I56" s="96"/>
      <c r="J56" s="371" t="s">
        <v>852</v>
      </c>
      <c r="K56" s="371"/>
      <c r="L56" s="371"/>
      <c r="M56" s="371"/>
      <c r="N56" s="371"/>
      <c r="O56" s="371"/>
      <c r="P56" s="371"/>
      <c r="Q56" s="371"/>
      <c r="R56" s="371"/>
      <c r="S56" s="371"/>
      <c r="T56" s="371"/>
      <c r="U56" s="371"/>
      <c r="V56" s="371"/>
      <c r="W56" s="371"/>
      <c r="X56" s="371"/>
      <c r="Y56" s="371"/>
      <c r="Z56" s="371"/>
      <c r="AA56" s="371"/>
      <c r="AB56" s="371"/>
      <c r="AC56" s="371"/>
      <c r="AD56" s="371"/>
      <c r="AE56" s="371"/>
      <c r="AF56" s="371"/>
      <c r="AG56" s="380">
        <f>ROUND(AG57,2)</f>
        <v>0</v>
      </c>
      <c r="AH56" s="379"/>
      <c r="AI56" s="379"/>
      <c r="AJ56" s="379"/>
      <c r="AK56" s="379"/>
      <c r="AL56" s="379"/>
      <c r="AM56" s="379"/>
      <c r="AN56" s="378">
        <f t="shared" si="0"/>
        <v>0</v>
      </c>
      <c r="AO56" s="379"/>
      <c r="AP56" s="379"/>
      <c r="AQ56" s="97" t="s">
        <v>841</v>
      </c>
      <c r="AR56" s="98"/>
      <c r="AS56" s="99">
        <f>ROUND(AS57,2)</f>
        <v>0</v>
      </c>
      <c r="AT56" s="100">
        <f t="shared" si="1"/>
        <v>0</v>
      </c>
      <c r="AU56" s="101">
        <f>ROUND(AU57,5)</f>
        <v>0</v>
      </c>
      <c r="AV56" s="100">
        <f>ROUND(AZ56*L26,2)</f>
        <v>0</v>
      </c>
      <c r="AW56" s="100">
        <f>ROUND(BA56*L27,2)</f>
        <v>0</v>
      </c>
      <c r="AX56" s="100">
        <f>ROUND(BB56*L26,2)</f>
        <v>0</v>
      </c>
      <c r="AY56" s="100">
        <f>ROUND(BC56*L27,2)</f>
        <v>0</v>
      </c>
      <c r="AZ56" s="100">
        <f>ROUND(AZ57,2)</f>
        <v>0</v>
      </c>
      <c r="BA56" s="100">
        <f>ROUND(BA57,2)</f>
        <v>0</v>
      </c>
      <c r="BB56" s="100">
        <f>ROUND(BB57,2)</f>
        <v>0</v>
      </c>
      <c r="BC56" s="100">
        <f>ROUND(BC57,2)</f>
        <v>0</v>
      </c>
      <c r="BD56" s="102">
        <f>ROUND(BD57,2)</f>
        <v>0</v>
      </c>
      <c r="BS56" s="103" t="s">
        <v>834</v>
      </c>
      <c r="BT56" s="103" t="s">
        <v>783</v>
      </c>
      <c r="BU56" s="103" t="s">
        <v>836</v>
      </c>
      <c r="BV56" s="103" t="s">
        <v>837</v>
      </c>
      <c r="BW56" s="103" t="s">
        <v>853</v>
      </c>
      <c r="BX56" s="103" t="s">
        <v>766</v>
      </c>
      <c r="CL56" s="103" t="s">
        <v>781</v>
      </c>
      <c r="CM56" s="103" t="s">
        <v>843</v>
      </c>
    </row>
    <row r="57" spans="1:90" s="6" customFormat="1" ht="22.5" customHeight="1">
      <c r="A57" s="104" t="s">
        <v>844</v>
      </c>
      <c r="B57" s="105"/>
      <c r="C57" s="106"/>
      <c r="D57" s="106"/>
      <c r="E57" s="374" t="s">
        <v>851</v>
      </c>
      <c r="F57" s="374"/>
      <c r="G57" s="374"/>
      <c r="H57" s="374"/>
      <c r="I57" s="374"/>
      <c r="J57" s="106"/>
      <c r="K57" s="374" t="s">
        <v>852</v>
      </c>
      <c r="L57" s="374"/>
      <c r="M57" s="374"/>
      <c r="N57" s="374"/>
      <c r="O57" s="374"/>
      <c r="P57" s="374"/>
      <c r="Q57" s="374"/>
      <c r="R57" s="374"/>
      <c r="S57" s="374"/>
      <c r="T57" s="374"/>
      <c r="U57" s="374"/>
      <c r="V57" s="374"/>
      <c r="W57" s="374"/>
      <c r="X57" s="374"/>
      <c r="Y57" s="374"/>
      <c r="Z57" s="374"/>
      <c r="AA57" s="374"/>
      <c r="AB57" s="374"/>
      <c r="AC57" s="374"/>
      <c r="AD57" s="374"/>
      <c r="AE57" s="374"/>
      <c r="AF57" s="374"/>
      <c r="AG57" s="372">
        <f ca="1">'VRN - Vedlejší rozpočtové...'!J29</f>
        <v>0</v>
      </c>
      <c r="AH57" s="373"/>
      <c r="AI57" s="373"/>
      <c r="AJ57" s="373"/>
      <c r="AK57" s="373"/>
      <c r="AL57" s="373"/>
      <c r="AM57" s="373"/>
      <c r="AN57" s="372">
        <f t="shared" si="0"/>
        <v>0</v>
      </c>
      <c r="AO57" s="373"/>
      <c r="AP57" s="373"/>
      <c r="AQ57" s="107" t="s">
        <v>845</v>
      </c>
      <c r="AR57" s="108"/>
      <c r="AS57" s="114">
        <v>0</v>
      </c>
      <c r="AT57" s="115">
        <f t="shared" si="1"/>
        <v>0</v>
      </c>
      <c r="AU57" s="116">
        <f ca="1">'VRN - Vedlejší rozpočtové...'!P86</f>
        <v>0</v>
      </c>
      <c r="AV57" s="115">
        <f ca="1">'VRN - Vedlejší rozpočtové...'!J32</f>
        <v>0</v>
      </c>
      <c r="AW57" s="115">
        <f ca="1">'VRN - Vedlejší rozpočtové...'!J33</f>
        <v>0</v>
      </c>
      <c r="AX57" s="115">
        <f ca="1">'VRN - Vedlejší rozpočtové...'!J34</f>
        <v>0</v>
      </c>
      <c r="AY57" s="115">
        <f ca="1">'VRN - Vedlejší rozpočtové...'!J35</f>
        <v>0</v>
      </c>
      <c r="AZ57" s="115">
        <f ca="1">'VRN - Vedlejší rozpočtové...'!F32</f>
        <v>0</v>
      </c>
      <c r="BA57" s="115">
        <f ca="1">'VRN - Vedlejší rozpočtové...'!F33</f>
        <v>0</v>
      </c>
      <c r="BB57" s="115">
        <f ca="1">'VRN - Vedlejší rozpočtové...'!F34</f>
        <v>0</v>
      </c>
      <c r="BC57" s="115">
        <f ca="1">'VRN - Vedlejší rozpočtové...'!F35</f>
        <v>0</v>
      </c>
      <c r="BD57" s="117">
        <f ca="1">'VRN - Vedlejší rozpočtové...'!F36</f>
        <v>0</v>
      </c>
      <c r="BT57" s="113" t="s">
        <v>843</v>
      </c>
      <c r="BV57" s="113" t="s">
        <v>837</v>
      </c>
      <c r="BW57" s="113" t="s">
        <v>854</v>
      </c>
      <c r="BX57" s="113" t="s">
        <v>853</v>
      </c>
      <c r="CL57" s="113" t="s">
        <v>781</v>
      </c>
    </row>
    <row r="58" spans="2:44" s="1" customFormat="1" ht="30" customHeight="1">
      <c r="B58" s="40"/>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0"/>
    </row>
    <row r="59" spans="2:44" s="1" customFormat="1" ht="6.95" customHeight="1">
      <c r="B59" s="55"/>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60"/>
    </row>
  </sheetData>
  <sheetProtection password="CC35" sheet="1" objects="1" scenarios="1" formatCells="0" formatColumns="0" formatRows="0" sort="0" autoFilter="0"/>
  <mergeCells count="61">
    <mergeCell ref="AG51:AM51"/>
    <mergeCell ref="AN51:AP51"/>
    <mergeCell ref="AR2:BE2"/>
    <mergeCell ref="AN56:AP56"/>
    <mergeCell ref="AG56:AM56"/>
    <mergeCell ref="AN54:AP54"/>
    <mergeCell ref="AG54:AM54"/>
    <mergeCell ref="AN52:AP52"/>
    <mergeCell ref="AG52:AM52"/>
    <mergeCell ref="L42:AO42"/>
    <mergeCell ref="D56:H56"/>
    <mergeCell ref="J56:AF56"/>
    <mergeCell ref="AN57:AP57"/>
    <mergeCell ref="AG57:AM57"/>
    <mergeCell ref="E57:I57"/>
    <mergeCell ref="K57:AF57"/>
    <mergeCell ref="D54:H54"/>
    <mergeCell ref="J54:AF54"/>
    <mergeCell ref="AN55:AP55"/>
    <mergeCell ref="AG55:AM55"/>
    <mergeCell ref="E55:I55"/>
    <mergeCell ref="K55:AF55"/>
    <mergeCell ref="D52:H52"/>
    <mergeCell ref="J52:AF52"/>
    <mergeCell ref="AN53:AP53"/>
    <mergeCell ref="AG53:AM53"/>
    <mergeCell ref="E53:I53"/>
    <mergeCell ref="K53:AF53"/>
    <mergeCell ref="X32:AB32"/>
    <mergeCell ref="AK32:AO32"/>
    <mergeCell ref="AM44:AN44"/>
    <mergeCell ref="AM46:AP46"/>
    <mergeCell ref="AS46:AT48"/>
    <mergeCell ref="C49:G49"/>
    <mergeCell ref="I49:AF49"/>
    <mergeCell ref="AG49:AM49"/>
    <mergeCell ref="AN49:AP49"/>
    <mergeCell ref="L29:O29"/>
    <mergeCell ref="W29:AE29"/>
    <mergeCell ref="AK29:AO29"/>
    <mergeCell ref="L28:O28"/>
    <mergeCell ref="L30:O30"/>
    <mergeCell ref="W30:AE30"/>
    <mergeCell ref="AK30:AO30"/>
    <mergeCell ref="AK23:AO23"/>
    <mergeCell ref="L25:O25"/>
    <mergeCell ref="W25:AE25"/>
    <mergeCell ref="AK25:AO25"/>
    <mergeCell ref="L26:O26"/>
    <mergeCell ref="W28:AE28"/>
    <mergeCell ref="AK28:AO28"/>
    <mergeCell ref="W26:AE26"/>
    <mergeCell ref="AK26:AO26"/>
    <mergeCell ref="L27:O27"/>
    <mergeCell ref="W27:AE27"/>
    <mergeCell ref="AK27:AO27"/>
    <mergeCell ref="BE5:BE32"/>
    <mergeCell ref="K5:AO5"/>
    <mergeCell ref="K6:AO6"/>
    <mergeCell ref="E14:AJ14"/>
    <mergeCell ref="E20:AN20"/>
  </mergeCells>
  <hyperlinks>
    <hyperlink ref="K1:S1" location="C2" display="1) Rekapitulace stavby"/>
    <hyperlink ref="W1:AI1" location="C51" display="2) Rekapitulace objektů stavby a soupisů prací"/>
    <hyperlink ref="A53" location="'SO 101 - Parkoviště'!C2" display="/"/>
    <hyperlink ref="A55" location="'SO 701 - Přístřešek'!C2" display="/"/>
    <hyperlink ref="A57" location="'VRN - Vedlejší rozpočtové...'!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34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9"/>
      <c r="C1" s="119"/>
      <c r="D1" s="120" t="s">
        <v>760</v>
      </c>
      <c r="E1" s="119"/>
      <c r="F1" s="121" t="s">
        <v>855</v>
      </c>
      <c r="G1" s="390" t="s">
        <v>856</v>
      </c>
      <c r="H1" s="390"/>
      <c r="I1" s="122"/>
      <c r="J1" s="121" t="s">
        <v>857</v>
      </c>
      <c r="K1" s="120" t="s">
        <v>858</v>
      </c>
      <c r="L1" s="121" t="s">
        <v>859</v>
      </c>
      <c r="M1" s="121"/>
      <c r="N1" s="121"/>
      <c r="O1" s="121"/>
      <c r="P1" s="121"/>
      <c r="Q1" s="121"/>
      <c r="R1" s="121"/>
      <c r="S1" s="121"/>
      <c r="T1" s="12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77"/>
      <c r="M2" s="377"/>
      <c r="N2" s="377"/>
      <c r="O2" s="377"/>
      <c r="P2" s="377"/>
      <c r="Q2" s="377"/>
      <c r="R2" s="377"/>
      <c r="S2" s="377"/>
      <c r="T2" s="377"/>
      <c r="U2" s="377"/>
      <c r="V2" s="377"/>
      <c r="AT2" s="23" t="s">
        <v>846</v>
      </c>
    </row>
    <row r="3" spans="2:46" ht="6.95" customHeight="1">
      <c r="B3" s="24"/>
      <c r="C3" s="25"/>
      <c r="D3" s="25"/>
      <c r="E3" s="25"/>
      <c r="F3" s="25"/>
      <c r="G3" s="25"/>
      <c r="H3" s="25"/>
      <c r="I3" s="123"/>
      <c r="J3" s="25"/>
      <c r="K3" s="26"/>
      <c r="AT3" s="23" t="s">
        <v>843</v>
      </c>
    </row>
    <row r="4" spans="2:46" ht="36.95" customHeight="1">
      <c r="B4" s="27"/>
      <c r="C4" s="28"/>
      <c r="D4" s="29" t="s">
        <v>860</v>
      </c>
      <c r="E4" s="28"/>
      <c r="F4" s="28"/>
      <c r="G4" s="28"/>
      <c r="H4" s="28"/>
      <c r="I4" s="124"/>
      <c r="J4" s="28"/>
      <c r="K4" s="30"/>
      <c r="M4" s="31" t="s">
        <v>771</v>
      </c>
      <c r="AT4" s="23" t="s">
        <v>765</v>
      </c>
    </row>
    <row r="5" spans="2:11" ht="6.95" customHeight="1">
      <c r="B5" s="27"/>
      <c r="C5" s="28"/>
      <c r="D5" s="28"/>
      <c r="E5" s="28"/>
      <c r="F5" s="28"/>
      <c r="G5" s="28"/>
      <c r="H5" s="28"/>
      <c r="I5" s="124"/>
      <c r="J5" s="28"/>
      <c r="K5" s="30"/>
    </row>
    <row r="6" spans="2:11" ht="15">
      <c r="B6" s="27"/>
      <c r="C6" s="28"/>
      <c r="D6" s="36" t="s">
        <v>777</v>
      </c>
      <c r="E6" s="28"/>
      <c r="F6" s="28"/>
      <c r="G6" s="28"/>
      <c r="H6" s="28"/>
      <c r="I6" s="124"/>
      <c r="J6" s="28"/>
      <c r="K6" s="30"/>
    </row>
    <row r="7" spans="2:11" ht="22.5" customHeight="1">
      <c r="B7" s="27"/>
      <c r="C7" s="28"/>
      <c r="D7" s="28"/>
      <c r="E7" s="386" t="str">
        <f ca="1">'Rekapitulace stavby'!K6</f>
        <v>Mikulov, parkoviště - Vrchlického</v>
      </c>
      <c r="F7" s="387"/>
      <c r="G7" s="387"/>
      <c r="H7" s="387"/>
      <c r="I7" s="124"/>
      <c r="J7" s="28"/>
      <c r="K7" s="30"/>
    </row>
    <row r="8" spans="2:11" ht="15">
      <c r="B8" s="27"/>
      <c r="C8" s="28"/>
      <c r="D8" s="36" t="s">
        <v>861</v>
      </c>
      <c r="E8" s="28"/>
      <c r="F8" s="28"/>
      <c r="G8" s="28"/>
      <c r="H8" s="28"/>
      <c r="I8" s="124"/>
      <c r="J8" s="28"/>
      <c r="K8" s="30"/>
    </row>
    <row r="9" spans="2:11" s="1" customFormat="1" ht="22.5" customHeight="1">
      <c r="B9" s="40"/>
      <c r="C9" s="41"/>
      <c r="D9" s="41"/>
      <c r="E9" s="386" t="s">
        <v>862</v>
      </c>
      <c r="F9" s="388"/>
      <c r="G9" s="388"/>
      <c r="H9" s="388"/>
      <c r="I9" s="125"/>
      <c r="J9" s="41"/>
      <c r="K9" s="44"/>
    </row>
    <row r="10" spans="2:11" s="1" customFormat="1" ht="15">
      <c r="B10" s="40"/>
      <c r="C10" s="41"/>
      <c r="D10" s="36" t="s">
        <v>863</v>
      </c>
      <c r="E10" s="41"/>
      <c r="F10" s="41"/>
      <c r="G10" s="41"/>
      <c r="H10" s="41"/>
      <c r="I10" s="125"/>
      <c r="J10" s="41"/>
      <c r="K10" s="44"/>
    </row>
    <row r="11" spans="2:11" s="1" customFormat="1" ht="36.95" customHeight="1">
      <c r="B11" s="40"/>
      <c r="C11" s="41"/>
      <c r="D11" s="41"/>
      <c r="E11" s="389" t="s">
        <v>862</v>
      </c>
      <c r="F11" s="388"/>
      <c r="G11" s="388"/>
      <c r="H11" s="388"/>
      <c r="I11" s="125"/>
      <c r="J11" s="41"/>
      <c r="K11" s="44"/>
    </row>
    <row r="12" spans="2:11" s="1" customFormat="1" ht="13.5">
      <c r="B12" s="40"/>
      <c r="C12" s="41"/>
      <c r="D12" s="41"/>
      <c r="E12" s="41"/>
      <c r="F12" s="41"/>
      <c r="G12" s="41"/>
      <c r="H12" s="41"/>
      <c r="I12" s="125"/>
      <c r="J12" s="41"/>
      <c r="K12" s="44"/>
    </row>
    <row r="13" spans="2:11" s="1" customFormat="1" ht="14.45" customHeight="1">
      <c r="B13" s="40"/>
      <c r="C13" s="41"/>
      <c r="D13" s="36" t="s">
        <v>780</v>
      </c>
      <c r="E13" s="41"/>
      <c r="F13" s="34" t="s">
        <v>781</v>
      </c>
      <c r="G13" s="41"/>
      <c r="H13" s="41"/>
      <c r="I13" s="126" t="s">
        <v>782</v>
      </c>
      <c r="J13" s="34" t="s">
        <v>781</v>
      </c>
      <c r="K13" s="44"/>
    </row>
    <row r="14" spans="2:11" s="1" customFormat="1" ht="14.45" customHeight="1">
      <c r="B14" s="40"/>
      <c r="C14" s="41"/>
      <c r="D14" s="36" t="s">
        <v>784</v>
      </c>
      <c r="E14" s="41"/>
      <c r="F14" s="34" t="s">
        <v>785</v>
      </c>
      <c r="G14" s="41"/>
      <c r="H14" s="41"/>
      <c r="I14" s="126" t="s">
        <v>786</v>
      </c>
      <c r="J14" s="127" t="str">
        <f ca="1">'Rekapitulace stavby'!AN8</f>
        <v>17. 8. 2016</v>
      </c>
      <c r="K14" s="44"/>
    </row>
    <row r="15" spans="2:11" s="1" customFormat="1" ht="10.9" customHeight="1">
      <c r="B15" s="40"/>
      <c r="C15" s="41"/>
      <c r="D15" s="41"/>
      <c r="E15" s="41"/>
      <c r="F15" s="41"/>
      <c r="G15" s="41"/>
      <c r="H15" s="41"/>
      <c r="I15" s="125"/>
      <c r="J15" s="41"/>
      <c r="K15" s="44"/>
    </row>
    <row r="16" spans="2:11" s="1" customFormat="1" ht="14.45" customHeight="1">
      <c r="B16" s="40"/>
      <c r="C16" s="41"/>
      <c r="D16" s="36" t="s">
        <v>790</v>
      </c>
      <c r="E16" s="41"/>
      <c r="F16" s="41"/>
      <c r="G16" s="41"/>
      <c r="H16" s="41"/>
      <c r="I16" s="126" t="s">
        <v>791</v>
      </c>
      <c r="J16" s="34" t="s">
        <v>781</v>
      </c>
      <c r="K16" s="44"/>
    </row>
    <row r="17" spans="2:11" s="1" customFormat="1" ht="18" customHeight="1">
      <c r="B17" s="40"/>
      <c r="C17" s="41"/>
      <c r="D17" s="41"/>
      <c r="E17" s="34" t="s">
        <v>792</v>
      </c>
      <c r="F17" s="41"/>
      <c r="G17" s="41"/>
      <c r="H17" s="41"/>
      <c r="I17" s="126" t="s">
        <v>793</v>
      </c>
      <c r="J17" s="34" t="s">
        <v>781</v>
      </c>
      <c r="K17" s="44"/>
    </row>
    <row r="18" spans="2:11" s="1" customFormat="1" ht="6.95" customHeight="1">
      <c r="B18" s="40"/>
      <c r="C18" s="41"/>
      <c r="D18" s="41"/>
      <c r="E18" s="41"/>
      <c r="F18" s="41"/>
      <c r="G18" s="41"/>
      <c r="H18" s="41"/>
      <c r="I18" s="125"/>
      <c r="J18" s="41"/>
      <c r="K18" s="44"/>
    </row>
    <row r="19" spans="2:11" s="1" customFormat="1" ht="14.45" customHeight="1">
      <c r="B19" s="40"/>
      <c r="C19" s="41"/>
      <c r="D19" s="36" t="s">
        <v>794</v>
      </c>
      <c r="E19" s="41"/>
      <c r="F19" s="41"/>
      <c r="G19" s="41"/>
      <c r="H19" s="41"/>
      <c r="I19" s="126" t="s">
        <v>791</v>
      </c>
      <c r="J19" s="34" t="str">
        <f ca="1">IF('Rekapitulace stavby'!AN13="Vyplň údaj","",IF('Rekapitulace stavby'!AN13="","",'Rekapitulace stavby'!AN13))</f>
        <v/>
      </c>
      <c r="K19" s="44"/>
    </row>
    <row r="20" spans="2:11" s="1" customFormat="1" ht="18" customHeight="1">
      <c r="B20" s="40"/>
      <c r="C20" s="41"/>
      <c r="D20" s="41"/>
      <c r="E20" s="34" t="str">
        <f ca="1">IF('Rekapitulace stavby'!E14="Vyplň údaj","",IF('Rekapitulace stavby'!E14="","",'Rekapitulace stavby'!E14))</f>
        <v/>
      </c>
      <c r="F20" s="41"/>
      <c r="G20" s="41"/>
      <c r="H20" s="41"/>
      <c r="I20" s="126" t="s">
        <v>793</v>
      </c>
      <c r="J20" s="34" t="str">
        <f ca="1">IF('Rekapitulace stavby'!AN14="Vyplň údaj","",IF('Rekapitulace stavby'!AN14="","",'Rekapitulace stavby'!AN14))</f>
        <v/>
      </c>
      <c r="K20" s="44"/>
    </row>
    <row r="21" spans="2:11" s="1" customFormat="1" ht="6.95" customHeight="1">
      <c r="B21" s="40"/>
      <c r="C21" s="41"/>
      <c r="D21" s="41"/>
      <c r="E21" s="41"/>
      <c r="F21" s="41"/>
      <c r="G21" s="41"/>
      <c r="H21" s="41"/>
      <c r="I21" s="125"/>
      <c r="J21" s="41"/>
      <c r="K21" s="44"/>
    </row>
    <row r="22" spans="2:11" s="1" customFormat="1" ht="14.45" customHeight="1">
      <c r="B22" s="40"/>
      <c r="C22" s="41"/>
      <c r="D22" s="36" t="s">
        <v>796</v>
      </c>
      <c r="E22" s="41"/>
      <c r="F22" s="41"/>
      <c r="G22" s="41"/>
      <c r="H22" s="41"/>
      <c r="I22" s="126" t="s">
        <v>791</v>
      </c>
      <c r="J22" s="34" t="s">
        <v>781</v>
      </c>
      <c r="K22" s="44"/>
    </row>
    <row r="23" spans="2:11" s="1" customFormat="1" ht="18" customHeight="1">
      <c r="B23" s="40"/>
      <c r="C23" s="41"/>
      <c r="D23" s="41"/>
      <c r="E23" s="34" t="s">
        <v>797</v>
      </c>
      <c r="F23" s="41"/>
      <c r="G23" s="41"/>
      <c r="H23" s="41"/>
      <c r="I23" s="126" t="s">
        <v>793</v>
      </c>
      <c r="J23" s="34" t="s">
        <v>781</v>
      </c>
      <c r="K23" s="44"/>
    </row>
    <row r="24" spans="2:11" s="1" customFormat="1" ht="6.95" customHeight="1">
      <c r="B24" s="40"/>
      <c r="C24" s="41"/>
      <c r="D24" s="41"/>
      <c r="E24" s="41"/>
      <c r="F24" s="41"/>
      <c r="G24" s="41"/>
      <c r="H24" s="41"/>
      <c r="I24" s="125"/>
      <c r="J24" s="41"/>
      <c r="K24" s="44"/>
    </row>
    <row r="25" spans="2:11" s="1" customFormat="1" ht="14.45" customHeight="1">
      <c r="B25" s="40"/>
      <c r="C25" s="41"/>
      <c r="D25" s="36" t="s">
        <v>799</v>
      </c>
      <c r="E25" s="41"/>
      <c r="F25" s="41"/>
      <c r="G25" s="41"/>
      <c r="H25" s="41"/>
      <c r="I25" s="125"/>
      <c r="J25" s="41"/>
      <c r="K25" s="44"/>
    </row>
    <row r="26" spans="2:11" s="7" customFormat="1" ht="22.5" customHeight="1">
      <c r="B26" s="128"/>
      <c r="C26" s="129"/>
      <c r="D26" s="129"/>
      <c r="E26" s="351" t="s">
        <v>781</v>
      </c>
      <c r="F26" s="351"/>
      <c r="G26" s="351"/>
      <c r="H26" s="351"/>
      <c r="I26" s="130"/>
      <c r="J26" s="129"/>
      <c r="K26" s="131"/>
    </row>
    <row r="27" spans="2:11" s="1" customFormat="1" ht="6.95" customHeight="1">
      <c r="B27" s="40"/>
      <c r="C27" s="41"/>
      <c r="D27" s="41"/>
      <c r="E27" s="41"/>
      <c r="F27" s="41"/>
      <c r="G27" s="41"/>
      <c r="H27" s="41"/>
      <c r="I27" s="125"/>
      <c r="J27" s="41"/>
      <c r="K27" s="44"/>
    </row>
    <row r="28" spans="2:11" s="1" customFormat="1" ht="6.95" customHeight="1">
      <c r="B28" s="40"/>
      <c r="C28" s="41"/>
      <c r="D28" s="83"/>
      <c r="E28" s="83"/>
      <c r="F28" s="83"/>
      <c r="G28" s="83"/>
      <c r="H28" s="83"/>
      <c r="I28" s="132"/>
      <c r="J28" s="83"/>
      <c r="K28" s="133"/>
    </row>
    <row r="29" spans="2:11" s="1" customFormat="1" ht="25.35" customHeight="1">
      <c r="B29" s="40"/>
      <c r="C29" s="41"/>
      <c r="D29" s="134" t="s">
        <v>801</v>
      </c>
      <c r="E29" s="41"/>
      <c r="F29" s="41"/>
      <c r="G29" s="41"/>
      <c r="H29" s="41"/>
      <c r="I29" s="125"/>
      <c r="J29" s="135">
        <f>ROUND(J99,2)</f>
        <v>0</v>
      </c>
      <c r="K29" s="44"/>
    </row>
    <row r="30" spans="2:11" s="1" customFormat="1" ht="6.95" customHeight="1">
      <c r="B30" s="40"/>
      <c r="C30" s="41"/>
      <c r="D30" s="83"/>
      <c r="E30" s="83"/>
      <c r="F30" s="83"/>
      <c r="G30" s="83"/>
      <c r="H30" s="83"/>
      <c r="I30" s="132"/>
      <c r="J30" s="83"/>
      <c r="K30" s="133"/>
    </row>
    <row r="31" spans="2:11" s="1" customFormat="1" ht="14.45" customHeight="1">
      <c r="B31" s="40"/>
      <c r="C31" s="41"/>
      <c r="D31" s="41"/>
      <c r="E31" s="41"/>
      <c r="F31" s="45" t="s">
        <v>803</v>
      </c>
      <c r="G31" s="41"/>
      <c r="H31" s="41"/>
      <c r="I31" s="136" t="s">
        <v>802</v>
      </c>
      <c r="J31" s="45" t="s">
        <v>804</v>
      </c>
      <c r="K31" s="44"/>
    </row>
    <row r="32" spans="2:11" s="1" customFormat="1" ht="14.45" customHeight="1">
      <c r="B32" s="40"/>
      <c r="C32" s="41"/>
      <c r="D32" s="48" t="s">
        <v>805</v>
      </c>
      <c r="E32" s="48" t="s">
        <v>806</v>
      </c>
      <c r="F32" s="137">
        <f>ROUND(SUM(BE99:BE346),2)</f>
        <v>0</v>
      </c>
      <c r="G32" s="41"/>
      <c r="H32" s="41"/>
      <c r="I32" s="138">
        <v>0.21</v>
      </c>
      <c r="J32" s="137">
        <f>ROUND(ROUND((SUM(BE99:BE346)),2)*I32,2)</f>
        <v>0</v>
      </c>
      <c r="K32" s="44"/>
    </row>
    <row r="33" spans="2:11" s="1" customFormat="1" ht="14.45" customHeight="1">
      <c r="B33" s="40"/>
      <c r="C33" s="41"/>
      <c r="D33" s="41"/>
      <c r="E33" s="48" t="s">
        <v>807</v>
      </c>
      <c r="F33" s="137">
        <f>ROUND(SUM(BF99:BF346),2)</f>
        <v>0</v>
      </c>
      <c r="G33" s="41"/>
      <c r="H33" s="41"/>
      <c r="I33" s="138">
        <v>0.15</v>
      </c>
      <c r="J33" s="137">
        <f>ROUND(ROUND((SUM(BF99:BF346)),2)*I33,2)</f>
        <v>0</v>
      </c>
      <c r="K33" s="44"/>
    </row>
    <row r="34" spans="2:11" s="1" customFormat="1" ht="14.45" customHeight="1" hidden="1">
      <c r="B34" s="40"/>
      <c r="C34" s="41"/>
      <c r="D34" s="41"/>
      <c r="E34" s="48" t="s">
        <v>808</v>
      </c>
      <c r="F34" s="137">
        <f>ROUND(SUM(BG99:BG346),2)</f>
        <v>0</v>
      </c>
      <c r="G34" s="41"/>
      <c r="H34" s="41"/>
      <c r="I34" s="138">
        <v>0.21</v>
      </c>
      <c r="J34" s="137">
        <v>0</v>
      </c>
      <c r="K34" s="44"/>
    </row>
    <row r="35" spans="2:11" s="1" customFormat="1" ht="14.45" customHeight="1" hidden="1">
      <c r="B35" s="40"/>
      <c r="C35" s="41"/>
      <c r="D35" s="41"/>
      <c r="E35" s="48" t="s">
        <v>809</v>
      </c>
      <c r="F35" s="137">
        <f>ROUND(SUM(BH99:BH346),2)</f>
        <v>0</v>
      </c>
      <c r="G35" s="41"/>
      <c r="H35" s="41"/>
      <c r="I35" s="138">
        <v>0.15</v>
      </c>
      <c r="J35" s="137">
        <v>0</v>
      </c>
      <c r="K35" s="44"/>
    </row>
    <row r="36" spans="2:11" s="1" customFormat="1" ht="14.45" customHeight="1" hidden="1">
      <c r="B36" s="40"/>
      <c r="C36" s="41"/>
      <c r="D36" s="41"/>
      <c r="E36" s="48" t="s">
        <v>810</v>
      </c>
      <c r="F36" s="137">
        <f>ROUND(SUM(BI99:BI346),2)</f>
        <v>0</v>
      </c>
      <c r="G36" s="41"/>
      <c r="H36" s="41"/>
      <c r="I36" s="138">
        <v>0</v>
      </c>
      <c r="J36" s="137">
        <v>0</v>
      </c>
      <c r="K36" s="44"/>
    </row>
    <row r="37" spans="2:11" s="1" customFormat="1" ht="6.95" customHeight="1">
      <c r="B37" s="40"/>
      <c r="C37" s="41"/>
      <c r="D37" s="41"/>
      <c r="E37" s="41"/>
      <c r="F37" s="41"/>
      <c r="G37" s="41"/>
      <c r="H37" s="41"/>
      <c r="I37" s="125"/>
      <c r="J37" s="41"/>
      <c r="K37" s="44"/>
    </row>
    <row r="38" spans="2:11" s="1" customFormat="1" ht="25.35" customHeight="1">
      <c r="B38" s="40"/>
      <c r="C38" s="50"/>
      <c r="D38" s="51" t="s">
        <v>811</v>
      </c>
      <c r="E38" s="52"/>
      <c r="F38" s="52"/>
      <c r="G38" s="139" t="s">
        <v>812</v>
      </c>
      <c r="H38" s="53" t="s">
        <v>813</v>
      </c>
      <c r="I38" s="140"/>
      <c r="J38" s="141">
        <f>SUM(J29:J36)</f>
        <v>0</v>
      </c>
      <c r="K38" s="142"/>
    </row>
    <row r="39" spans="2:11" s="1" customFormat="1" ht="14.45" customHeight="1">
      <c r="B39" s="55"/>
      <c r="C39" s="56"/>
      <c r="D39" s="56"/>
      <c r="E39" s="56"/>
      <c r="F39" s="56"/>
      <c r="G39" s="56"/>
      <c r="H39" s="56"/>
      <c r="I39" s="143"/>
      <c r="J39" s="56"/>
      <c r="K39" s="57"/>
    </row>
    <row r="43" spans="2:11" s="1" customFormat="1" ht="6.95" customHeight="1">
      <c r="B43" s="144"/>
      <c r="C43" s="145"/>
      <c r="D43" s="145"/>
      <c r="E43" s="145"/>
      <c r="F43" s="145"/>
      <c r="G43" s="145"/>
      <c r="H43" s="145"/>
      <c r="I43" s="146"/>
      <c r="J43" s="145"/>
      <c r="K43" s="147"/>
    </row>
    <row r="44" spans="2:11" s="1" customFormat="1" ht="36.95" customHeight="1">
      <c r="B44" s="40"/>
      <c r="C44" s="29" t="s">
        <v>864</v>
      </c>
      <c r="D44" s="41"/>
      <c r="E44" s="41"/>
      <c r="F44" s="41"/>
      <c r="G44" s="41"/>
      <c r="H44" s="41"/>
      <c r="I44" s="125"/>
      <c r="J44" s="41"/>
      <c r="K44" s="44"/>
    </row>
    <row r="45" spans="2:11" s="1" customFormat="1" ht="6.95" customHeight="1">
      <c r="B45" s="40"/>
      <c r="C45" s="41"/>
      <c r="D45" s="41"/>
      <c r="E45" s="41"/>
      <c r="F45" s="41"/>
      <c r="G45" s="41"/>
      <c r="H45" s="41"/>
      <c r="I45" s="125"/>
      <c r="J45" s="41"/>
      <c r="K45" s="44"/>
    </row>
    <row r="46" spans="2:11" s="1" customFormat="1" ht="14.45" customHeight="1">
      <c r="B46" s="40"/>
      <c r="C46" s="36" t="s">
        <v>777</v>
      </c>
      <c r="D46" s="41"/>
      <c r="E46" s="41"/>
      <c r="F46" s="41"/>
      <c r="G46" s="41"/>
      <c r="H46" s="41"/>
      <c r="I46" s="125"/>
      <c r="J46" s="41"/>
      <c r="K46" s="44"/>
    </row>
    <row r="47" spans="2:11" s="1" customFormat="1" ht="22.5" customHeight="1">
      <c r="B47" s="40"/>
      <c r="C47" s="41"/>
      <c r="D47" s="41"/>
      <c r="E47" s="386" t="str">
        <f>E7</f>
        <v>Mikulov, parkoviště - Vrchlického</v>
      </c>
      <c r="F47" s="387"/>
      <c r="G47" s="387"/>
      <c r="H47" s="387"/>
      <c r="I47" s="125"/>
      <c r="J47" s="41"/>
      <c r="K47" s="44"/>
    </row>
    <row r="48" spans="2:11" ht="15">
      <c r="B48" s="27"/>
      <c r="C48" s="36" t="s">
        <v>861</v>
      </c>
      <c r="D48" s="28"/>
      <c r="E48" s="28"/>
      <c r="F48" s="28"/>
      <c r="G48" s="28"/>
      <c r="H48" s="28"/>
      <c r="I48" s="124"/>
      <c r="J48" s="28"/>
      <c r="K48" s="30"/>
    </row>
    <row r="49" spans="2:11" s="1" customFormat="1" ht="22.5" customHeight="1">
      <c r="B49" s="40"/>
      <c r="C49" s="41"/>
      <c r="D49" s="41"/>
      <c r="E49" s="386" t="s">
        <v>862</v>
      </c>
      <c r="F49" s="388"/>
      <c r="G49" s="388"/>
      <c r="H49" s="388"/>
      <c r="I49" s="125"/>
      <c r="J49" s="41"/>
      <c r="K49" s="44"/>
    </row>
    <row r="50" spans="2:11" s="1" customFormat="1" ht="14.45" customHeight="1">
      <c r="B50" s="40"/>
      <c r="C50" s="36" t="s">
        <v>863</v>
      </c>
      <c r="D50" s="41"/>
      <c r="E50" s="41"/>
      <c r="F50" s="41"/>
      <c r="G50" s="41"/>
      <c r="H50" s="41"/>
      <c r="I50" s="125"/>
      <c r="J50" s="41"/>
      <c r="K50" s="44"/>
    </row>
    <row r="51" spans="2:11" s="1" customFormat="1" ht="23.25" customHeight="1">
      <c r="B51" s="40"/>
      <c r="C51" s="41"/>
      <c r="D51" s="41"/>
      <c r="E51" s="389" t="str">
        <f>E11</f>
        <v>SO 101 - Parkoviště</v>
      </c>
      <c r="F51" s="388"/>
      <c r="G51" s="388"/>
      <c r="H51" s="388"/>
      <c r="I51" s="125"/>
      <c r="J51" s="41"/>
      <c r="K51" s="44"/>
    </row>
    <row r="52" spans="2:11" s="1" customFormat="1" ht="6.95" customHeight="1">
      <c r="B52" s="40"/>
      <c r="C52" s="41"/>
      <c r="D52" s="41"/>
      <c r="E52" s="41"/>
      <c r="F52" s="41"/>
      <c r="G52" s="41"/>
      <c r="H52" s="41"/>
      <c r="I52" s="125"/>
      <c r="J52" s="41"/>
      <c r="K52" s="44"/>
    </row>
    <row r="53" spans="2:11" s="1" customFormat="1" ht="18" customHeight="1">
      <c r="B53" s="40"/>
      <c r="C53" s="36" t="s">
        <v>784</v>
      </c>
      <c r="D53" s="41"/>
      <c r="E53" s="41"/>
      <c r="F53" s="34" t="str">
        <f>F14</f>
        <v>Mikulov</v>
      </c>
      <c r="G53" s="41"/>
      <c r="H53" s="41"/>
      <c r="I53" s="126" t="s">
        <v>786</v>
      </c>
      <c r="J53" s="127" t="str">
        <f>IF(J14="","",J14)</f>
        <v>17. 8. 2016</v>
      </c>
      <c r="K53" s="44"/>
    </row>
    <row r="54" spans="2:11" s="1" customFormat="1" ht="6.95" customHeight="1">
      <c r="B54" s="40"/>
      <c r="C54" s="41"/>
      <c r="D54" s="41"/>
      <c r="E54" s="41"/>
      <c r="F54" s="41"/>
      <c r="G54" s="41"/>
      <c r="H54" s="41"/>
      <c r="I54" s="125"/>
      <c r="J54" s="41"/>
      <c r="K54" s="44"/>
    </row>
    <row r="55" spans="2:11" s="1" customFormat="1" ht="15">
      <c r="B55" s="40"/>
      <c r="C55" s="36" t="s">
        <v>790</v>
      </c>
      <c r="D55" s="41"/>
      <c r="E55" s="41"/>
      <c r="F55" s="34" t="str">
        <f>E17</f>
        <v>Město Mikulov</v>
      </c>
      <c r="G55" s="41"/>
      <c r="H55" s="41"/>
      <c r="I55" s="126" t="s">
        <v>796</v>
      </c>
      <c r="J55" s="34" t="str">
        <f>E23</f>
        <v>ViaDesigne s.r.o.</v>
      </c>
      <c r="K55" s="44"/>
    </row>
    <row r="56" spans="2:11" s="1" customFormat="1" ht="14.45" customHeight="1">
      <c r="B56" s="40"/>
      <c r="C56" s="36" t="s">
        <v>794</v>
      </c>
      <c r="D56" s="41"/>
      <c r="E56" s="41"/>
      <c r="F56" s="34" t="str">
        <f>IF(E20="","",E20)</f>
        <v/>
      </c>
      <c r="G56" s="41"/>
      <c r="H56" s="41"/>
      <c r="I56" s="125"/>
      <c r="J56" s="41"/>
      <c r="K56" s="44"/>
    </row>
    <row r="57" spans="2:11" s="1" customFormat="1" ht="10.35" customHeight="1">
      <c r="B57" s="40"/>
      <c r="C57" s="41"/>
      <c r="D57" s="41"/>
      <c r="E57" s="41"/>
      <c r="F57" s="41"/>
      <c r="G57" s="41"/>
      <c r="H57" s="41"/>
      <c r="I57" s="125"/>
      <c r="J57" s="41"/>
      <c r="K57" s="44"/>
    </row>
    <row r="58" spans="2:11" s="1" customFormat="1" ht="29.25" customHeight="1">
      <c r="B58" s="40"/>
      <c r="C58" s="148" t="s">
        <v>865</v>
      </c>
      <c r="D58" s="50"/>
      <c r="E58" s="50"/>
      <c r="F58" s="50"/>
      <c r="G58" s="50"/>
      <c r="H58" s="50"/>
      <c r="I58" s="149"/>
      <c r="J58" s="150" t="s">
        <v>866</v>
      </c>
      <c r="K58" s="54"/>
    </row>
    <row r="59" spans="2:11" s="1" customFormat="1" ht="10.35" customHeight="1">
      <c r="B59" s="40"/>
      <c r="C59" s="41"/>
      <c r="D59" s="41"/>
      <c r="E59" s="41"/>
      <c r="F59" s="41"/>
      <c r="G59" s="41"/>
      <c r="H59" s="41"/>
      <c r="I59" s="125"/>
      <c r="J59" s="41"/>
      <c r="K59" s="44"/>
    </row>
    <row r="60" spans="2:47" s="1" customFormat="1" ht="29.25" customHeight="1">
      <c r="B60" s="40"/>
      <c r="C60" s="151" t="s">
        <v>867</v>
      </c>
      <c r="D60" s="41"/>
      <c r="E60" s="41"/>
      <c r="F60" s="41"/>
      <c r="G60" s="41"/>
      <c r="H60" s="41"/>
      <c r="I60" s="125"/>
      <c r="J60" s="135">
        <f>J99</f>
        <v>0</v>
      </c>
      <c r="K60" s="44"/>
      <c r="AU60" s="23" t="s">
        <v>868</v>
      </c>
    </row>
    <row r="61" spans="2:11" s="8" customFormat="1" ht="24.95" customHeight="1">
      <c r="B61" s="152"/>
      <c r="C61" s="153"/>
      <c r="D61" s="154" t="s">
        <v>869</v>
      </c>
      <c r="E61" s="155"/>
      <c r="F61" s="155"/>
      <c r="G61" s="155"/>
      <c r="H61" s="155"/>
      <c r="I61" s="156"/>
      <c r="J61" s="157">
        <f>J100</f>
        <v>0</v>
      </c>
      <c r="K61" s="158"/>
    </row>
    <row r="62" spans="2:11" s="9" customFormat="1" ht="19.9" customHeight="1">
      <c r="B62" s="159"/>
      <c r="C62" s="160"/>
      <c r="D62" s="161" t="s">
        <v>870</v>
      </c>
      <c r="E62" s="162"/>
      <c r="F62" s="162"/>
      <c r="G62" s="162"/>
      <c r="H62" s="162"/>
      <c r="I62" s="163"/>
      <c r="J62" s="164">
        <f>J101</f>
        <v>0</v>
      </c>
      <c r="K62" s="165"/>
    </row>
    <row r="63" spans="2:11" s="9" customFormat="1" ht="19.9" customHeight="1">
      <c r="B63" s="159"/>
      <c r="C63" s="160"/>
      <c r="D63" s="161" t="s">
        <v>871</v>
      </c>
      <c r="E63" s="162"/>
      <c r="F63" s="162"/>
      <c r="G63" s="162"/>
      <c r="H63" s="162"/>
      <c r="I63" s="163"/>
      <c r="J63" s="164">
        <f>J173</f>
        <v>0</v>
      </c>
      <c r="K63" s="165"/>
    </row>
    <row r="64" spans="2:11" s="9" customFormat="1" ht="19.9" customHeight="1">
      <c r="B64" s="159"/>
      <c r="C64" s="160"/>
      <c r="D64" s="161" t="s">
        <v>872</v>
      </c>
      <c r="E64" s="162"/>
      <c r="F64" s="162"/>
      <c r="G64" s="162"/>
      <c r="H64" s="162"/>
      <c r="I64" s="163"/>
      <c r="J64" s="164">
        <f>J201</f>
        <v>0</v>
      </c>
      <c r="K64" s="165"/>
    </row>
    <row r="65" spans="2:11" s="9" customFormat="1" ht="19.9" customHeight="1">
      <c r="B65" s="159"/>
      <c r="C65" s="160"/>
      <c r="D65" s="161" t="s">
        <v>873</v>
      </c>
      <c r="E65" s="162"/>
      <c r="F65" s="162"/>
      <c r="G65" s="162"/>
      <c r="H65" s="162"/>
      <c r="I65" s="163"/>
      <c r="J65" s="164">
        <f>J206</f>
        <v>0</v>
      </c>
      <c r="K65" s="165"/>
    </row>
    <row r="66" spans="2:11" s="9" customFormat="1" ht="19.9" customHeight="1">
      <c r="B66" s="159"/>
      <c r="C66" s="160"/>
      <c r="D66" s="161" t="s">
        <v>874</v>
      </c>
      <c r="E66" s="162"/>
      <c r="F66" s="162"/>
      <c r="G66" s="162"/>
      <c r="H66" s="162"/>
      <c r="I66" s="163"/>
      <c r="J66" s="164">
        <f>J223</f>
        <v>0</v>
      </c>
      <c r="K66" s="165"/>
    </row>
    <row r="67" spans="2:11" s="9" customFormat="1" ht="19.9" customHeight="1">
      <c r="B67" s="159"/>
      <c r="C67" s="160"/>
      <c r="D67" s="161" t="s">
        <v>875</v>
      </c>
      <c r="E67" s="162"/>
      <c r="F67" s="162"/>
      <c r="G67" s="162"/>
      <c r="H67" s="162"/>
      <c r="I67" s="163"/>
      <c r="J67" s="164">
        <f>J232</f>
        <v>0</v>
      </c>
      <c r="K67" s="165"/>
    </row>
    <row r="68" spans="2:11" s="9" customFormat="1" ht="19.9" customHeight="1">
      <c r="B68" s="159"/>
      <c r="C68" s="160"/>
      <c r="D68" s="161" t="s">
        <v>876</v>
      </c>
      <c r="E68" s="162"/>
      <c r="F68" s="162"/>
      <c r="G68" s="162"/>
      <c r="H68" s="162"/>
      <c r="I68" s="163"/>
      <c r="J68" s="164">
        <f>J256</f>
        <v>0</v>
      </c>
      <c r="K68" s="165"/>
    </row>
    <row r="69" spans="2:11" s="9" customFormat="1" ht="19.9" customHeight="1">
      <c r="B69" s="159"/>
      <c r="C69" s="160"/>
      <c r="D69" s="161" t="s">
        <v>877</v>
      </c>
      <c r="E69" s="162"/>
      <c r="F69" s="162"/>
      <c r="G69" s="162"/>
      <c r="H69" s="162"/>
      <c r="I69" s="163"/>
      <c r="J69" s="164">
        <f>J276</f>
        <v>0</v>
      </c>
      <c r="K69" s="165"/>
    </row>
    <row r="70" spans="2:11" s="9" customFormat="1" ht="19.9" customHeight="1">
      <c r="B70" s="159"/>
      <c r="C70" s="160"/>
      <c r="D70" s="161" t="s">
        <v>878</v>
      </c>
      <c r="E70" s="162"/>
      <c r="F70" s="162"/>
      <c r="G70" s="162"/>
      <c r="H70" s="162"/>
      <c r="I70" s="163"/>
      <c r="J70" s="164">
        <f>J305</f>
        <v>0</v>
      </c>
      <c r="K70" s="165"/>
    </row>
    <row r="71" spans="2:11" s="8" customFormat="1" ht="24.95" customHeight="1">
      <c r="B71" s="152"/>
      <c r="C71" s="153"/>
      <c r="D71" s="154" t="s">
        <v>879</v>
      </c>
      <c r="E71" s="155"/>
      <c r="F71" s="155"/>
      <c r="G71" s="155"/>
      <c r="H71" s="155"/>
      <c r="I71" s="156"/>
      <c r="J71" s="157">
        <f>J307</f>
        <v>0</v>
      </c>
      <c r="K71" s="158"/>
    </row>
    <row r="72" spans="2:11" s="9" customFormat="1" ht="19.9" customHeight="1">
      <c r="B72" s="159"/>
      <c r="C72" s="160"/>
      <c r="D72" s="161" t="s">
        <v>880</v>
      </c>
      <c r="E72" s="162"/>
      <c r="F72" s="162"/>
      <c r="G72" s="162"/>
      <c r="H72" s="162"/>
      <c r="I72" s="163"/>
      <c r="J72" s="164">
        <f>J308</f>
        <v>0</v>
      </c>
      <c r="K72" s="165"/>
    </row>
    <row r="73" spans="2:11" s="9" customFormat="1" ht="19.9" customHeight="1">
      <c r="B73" s="159"/>
      <c r="C73" s="160"/>
      <c r="D73" s="161" t="s">
        <v>881</v>
      </c>
      <c r="E73" s="162"/>
      <c r="F73" s="162"/>
      <c r="G73" s="162"/>
      <c r="H73" s="162"/>
      <c r="I73" s="163"/>
      <c r="J73" s="164">
        <f>J320</f>
        <v>0</v>
      </c>
      <c r="K73" s="165"/>
    </row>
    <row r="74" spans="2:11" s="9" customFormat="1" ht="19.9" customHeight="1">
      <c r="B74" s="159"/>
      <c r="C74" s="160"/>
      <c r="D74" s="161" t="s">
        <v>882</v>
      </c>
      <c r="E74" s="162"/>
      <c r="F74" s="162"/>
      <c r="G74" s="162"/>
      <c r="H74" s="162"/>
      <c r="I74" s="163"/>
      <c r="J74" s="164">
        <f>J322</f>
        <v>0</v>
      </c>
      <c r="K74" s="165"/>
    </row>
    <row r="75" spans="2:11" s="9" customFormat="1" ht="19.9" customHeight="1">
      <c r="B75" s="159"/>
      <c r="C75" s="160"/>
      <c r="D75" s="161" t="s">
        <v>883</v>
      </c>
      <c r="E75" s="162"/>
      <c r="F75" s="162"/>
      <c r="G75" s="162"/>
      <c r="H75" s="162"/>
      <c r="I75" s="163"/>
      <c r="J75" s="164">
        <f>J327</f>
        <v>0</v>
      </c>
      <c r="K75" s="165"/>
    </row>
    <row r="76" spans="2:11" s="9" customFormat="1" ht="19.9" customHeight="1">
      <c r="B76" s="159"/>
      <c r="C76" s="160"/>
      <c r="D76" s="161" t="s">
        <v>884</v>
      </c>
      <c r="E76" s="162"/>
      <c r="F76" s="162"/>
      <c r="G76" s="162"/>
      <c r="H76" s="162"/>
      <c r="I76" s="163"/>
      <c r="J76" s="164">
        <f>J330</f>
        <v>0</v>
      </c>
      <c r="K76" s="165"/>
    </row>
    <row r="77" spans="2:11" s="9" customFormat="1" ht="19.9" customHeight="1">
      <c r="B77" s="159"/>
      <c r="C77" s="160"/>
      <c r="D77" s="161" t="s">
        <v>885</v>
      </c>
      <c r="E77" s="162"/>
      <c r="F77" s="162"/>
      <c r="G77" s="162"/>
      <c r="H77" s="162"/>
      <c r="I77" s="163"/>
      <c r="J77" s="164">
        <f>J337</f>
        <v>0</v>
      </c>
      <c r="K77" s="165"/>
    </row>
    <row r="78" spans="2:11" s="1" customFormat="1" ht="21.75" customHeight="1">
      <c r="B78" s="40"/>
      <c r="C78" s="41"/>
      <c r="D78" s="41"/>
      <c r="E78" s="41"/>
      <c r="F78" s="41"/>
      <c r="G78" s="41"/>
      <c r="H78" s="41"/>
      <c r="I78" s="125"/>
      <c r="J78" s="41"/>
      <c r="K78" s="44"/>
    </row>
    <row r="79" spans="2:11" s="1" customFormat="1" ht="6.95" customHeight="1">
      <c r="B79" s="55"/>
      <c r="C79" s="56"/>
      <c r="D79" s="56"/>
      <c r="E79" s="56"/>
      <c r="F79" s="56"/>
      <c r="G79" s="56"/>
      <c r="H79" s="56"/>
      <c r="I79" s="143"/>
      <c r="J79" s="56"/>
      <c r="K79" s="57"/>
    </row>
    <row r="83" spans="2:12" s="1" customFormat="1" ht="6.95" customHeight="1">
      <c r="B83" s="58"/>
      <c r="C83" s="59"/>
      <c r="D83" s="59"/>
      <c r="E83" s="59"/>
      <c r="F83" s="59"/>
      <c r="G83" s="59"/>
      <c r="H83" s="59"/>
      <c r="I83" s="146"/>
      <c r="J83" s="59"/>
      <c r="K83" s="59"/>
      <c r="L83" s="60"/>
    </row>
    <row r="84" spans="2:12" s="1" customFormat="1" ht="36.95" customHeight="1">
      <c r="B84" s="40"/>
      <c r="C84" s="61" t="s">
        <v>886</v>
      </c>
      <c r="D84" s="62"/>
      <c r="E84" s="62"/>
      <c r="F84" s="62"/>
      <c r="G84" s="62"/>
      <c r="H84" s="62"/>
      <c r="I84" s="166"/>
      <c r="J84" s="62"/>
      <c r="K84" s="62"/>
      <c r="L84" s="60"/>
    </row>
    <row r="85" spans="2:12" s="1" customFormat="1" ht="6.95" customHeight="1">
      <c r="B85" s="40"/>
      <c r="C85" s="62"/>
      <c r="D85" s="62"/>
      <c r="E85" s="62"/>
      <c r="F85" s="62"/>
      <c r="G85" s="62"/>
      <c r="H85" s="62"/>
      <c r="I85" s="166"/>
      <c r="J85" s="62"/>
      <c r="K85" s="62"/>
      <c r="L85" s="60"/>
    </row>
    <row r="86" spans="2:12" s="1" customFormat="1" ht="14.45" customHeight="1">
      <c r="B86" s="40"/>
      <c r="C86" s="64" t="s">
        <v>777</v>
      </c>
      <c r="D86" s="62"/>
      <c r="E86" s="62"/>
      <c r="F86" s="62"/>
      <c r="G86" s="62"/>
      <c r="H86" s="62"/>
      <c r="I86" s="166"/>
      <c r="J86" s="62"/>
      <c r="K86" s="62"/>
      <c r="L86" s="60"/>
    </row>
    <row r="87" spans="2:12" s="1" customFormat="1" ht="22.5" customHeight="1">
      <c r="B87" s="40"/>
      <c r="C87" s="62"/>
      <c r="D87" s="62"/>
      <c r="E87" s="383" t="str">
        <f>E7</f>
        <v>Mikulov, parkoviště - Vrchlického</v>
      </c>
      <c r="F87" s="384"/>
      <c r="G87" s="384"/>
      <c r="H87" s="384"/>
      <c r="I87" s="166"/>
      <c r="J87" s="62"/>
      <c r="K87" s="62"/>
      <c r="L87" s="60"/>
    </row>
    <row r="88" spans="2:12" ht="15">
      <c r="B88" s="27"/>
      <c r="C88" s="64" t="s">
        <v>861</v>
      </c>
      <c r="D88" s="167"/>
      <c r="E88" s="167"/>
      <c r="F88" s="167"/>
      <c r="G88" s="167"/>
      <c r="H88" s="167"/>
      <c r="J88" s="167"/>
      <c r="K88" s="167"/>
      <c r="L88" s="168"/>
    </row>
    <row r="89" spans="2:12" s="1" customFormat="1" ht="22.5" customHeight="1">
      <c r="B89" s="40"/>
      <c r="C89" s="62"/>
      <c r="D89" s="62"/>
      <c r="E89" s="383" t="s">
        <v>862</v>
      </c>
      <c r="F89" s="385"/>
      <c r="G89" s="385"/>
      <c r="H89" s="385"/>
      <c r="I89" s="166"/>
      <c r="J89" s="62"/>
      <c r="K89" s="62"/>
      <c r="L89" s="60"/>
    </row>
    <row r="90" spans="2:12" s="1" customFormat="1" ht="14.45" customHeight="1">
      <c r="B90" s="40"/>
      <c r="C90" s="64" t="s">
        <v>863</v>
      </c>
      <c r="D90" s="62"/>
      <c r="E90" s="62"/>
      <c r="F90" s="62"/>
      <c r="G90" s="62"/>
      <c r="H90" s="62"/>
      <c r="I90" s="166"/>
      <c r="J90" s="62"/>
      <c r="K90" s="62"/>
      <c r="L90" s="60"/>
    </row>
    <row r="91" spans="2:12" s="1" customFormat="1" ht="23.25" customHeight="1">
      <c r="B91" s="40"/>
      <c r="C91" s="62"/>
      <c r="D91" s="62"/>
      <c r="E91" s="381" t="str">
        <f>E11</f>
        <v>SO 101 - Parkoviště</v>
      </c>
      <c r="F91" s="385"/>
      <c r="G91" s="385"/>
      <c r="H91" s="385"/>
      <c r="I91" s="166"/>
      <c r="J91" s="62"/>
      <c r="K91" s="62"/>
      <c r="L91" s="60"/>
    </row>
    <row r="92" spans="2:12" s="1" customFormat="1" ht="6.95" customHeight="1">
      <c r="B92" s="40"/>
      <c r="C92" s="62"/>
      <c r="D92" s="62"/>
      <c r="E92" s="62"/>
      <c r="F92" s="62"/>
      <c r="G92" s="62"/>
      <c r="H92" s="62"/>
      <c r="I92" s="166"/>
      <c r="J92" s="62"/>
      <c r="K92" s="62"/>
      <c r="L92" s="60"/>
    </row>
    <row r="93" spans="2:12" s="1" customFormat="1" ht="18" customHeight="1">
      <c r="B93" s="40"/>
      <c r="C93" s="64" t="s">
        <v>784</v>
      </c>
      <c r="D93" s="62"/>
      <c r="E93" s="62"/>
      <c r="F93" s="169" t="str">
        <f>F14</f>
        <v>Mikulov</v>
      </c>
      <c r="G93" s="62"/>
      <c r="H93" s="62"/>
      <c r="I93" s="170" t="s">
        <v>786</v>
      </c>
      <c r="J93" s="72" t="str">
        <f>IF(J14="","",J14)</f>
        <v>17. 8. 2016</v>
      </c>
      <c r="K93" s="62"/>
      <c r="L93" s="60"/>
    </row>
    <row r="94" spans="2:12" s="1" customFormat="1" ht="6.95" customHeight="1">
      <c r="B94" s="40"/>
      <c r="C94" s="62"/>
      <c r="D94" s="62"/>
      <c r="E94" s="62"/>
      <c r="F94" s="62"/>
      <c r="G94" s="62"/>
      <c r="H94" s="62"/>
      <c r="I94" s="166"/>
      <c r="J94" s="62"/>
      <c r="K94" s="62"/>
      <c r="L94" s="60"/>
    </row>
    <row r="95" spans="2:12" s="1" customFormat="1" ht="15">
      <c r="B95" s="40"/>
      <c r="C95" s="64" t="s">
        <v>790</v>
      </c>
      <c r="D95" s="62"/>
      <c r="E95" s="62"/>
      <c r="F95" s="169" t="str">
        <f>E17</f>
        <v>Město Mikulov</v>
      </c>
      <c r="G95" s="62"/>
      <c r="H95" s="62"/>
      <c r="I95" s="170" t="s">
        <v>796</v>
      </c>
      <c r="J95" s="169" t="str">
        <f>E23</f>
        <v>ViaDesigne s.r.o.</v>
      </c>
      <c r="K95" s="62"/>
      <c r="L95" s="60"/>
    </row>
    <row r="96" spans="2:12" s="1" customFormat="1" ht="14.45" customHeight="1">
      <c r="B96" s="40"/>
      <c r="C96" s="64" t="s">
        <v>794</v>
      </c>
      <c r="D96" s="62"/>
      <c r="E96" s="62"/>
      <c r="F96" s="169" t="str">
        <f>IF(E20="","",E20)</f>
        <v/>
      </c>
      <c r="G96" s="62"/>
      <c r="H96" s="62"/>
      <c r="I96" s="166"/>
      <c r="J96" s="62"/>
      <c r="K96" s="62"/>
      <c r="L96" s="60"/>
    </row>
    <row r="97" spans="2:12" s="1" customFormat="1" ht="10.35" customHeight="1">
      <c r="B97" s="40"/>
      <c r="C97" s="62"/>
      <c r="D97" s="62"/>
      <c r="E97" s="62"/>
      <c r="F97" s="62"/>
      <c r="G97" s="62"/>
      <c r="H97" s="62"/>
      <c r="I97" s="166"/>
      <c r="J97" s="62"/>
      <c r="K97" s="62"/>
      <c r="L97" s="60"/>
    </row>
    <row r="98" spans="2:20" s="10" customFormat="1" ht="29.25" customHeight="1">
      <c r="B98" s="171"/>
      <c r="C98" s="172" t="s">
        <v>887</v>
      </c>
      <c r="D98" s="173" t="s">
        <v>820</v>
      </c>
      <c r="E98" s="173" t="s">
        <v>816</v>
      </c>
      <c r="F98" s="173" t="s">
        <v>888</v>
      </c>
      <c r="G98" s="173" t="s">
        <v>889</v>
      </c>
      <c r="H98" s="173" t="s">
        <v>890</v>
      </c>
      <c r="I98" s="174" t="s">
        <v>891</v>
      </c>
      <c r="J98" s="173" t="s">
        <v>866</v>
      </c>
      <c r="K98" s="175" t="s">
        <v>892</v>
      </c>
      <c r="L98" s="176"/>
      <c r="M98" s="79" t="s">
        <v>893</v>
      </c>
      <c r="N98" s="80" t="s">
        <v>805</v>
      </c>
      <c r="O98" s="80" t="s">
        <v>894</v>
      </c>
      <c r="P98" s="80" t="s">
        <v>895</v>
      </c>
      <c r="Q98" s="80" t="s">
        <v>896</v>
      </c>
      <c r="R98" s="80" t="s">
        <v>897</v>
      </c>
      <c r="S98" s="80" t="s">
        <v>898</v>
      </c>
      <c r="T98" s="81" t="s">
        <v>899</v>
      </c>
    </row>
    <row r="99" spans="2:63" s="1" customFormat="1" ht="29.25" customHeight="1">
      <c r="B99" s="40"/>
      <c r="C99" s="85" t="s">
        <v>867</v>
      </c>
      <c r="D99" s="62"/>
      <c r="E99" s="62"/>
      <c r="F99" s="62"/>
      <c r="G99" s="62"/>
      <c r="H99" s="62"/>
      <c r="I99" s="166"/>
      <c r="J99" s="177">
        <f>BK99</f>
        <v>0</v>
      </c>
      <c r="K99" s="62"/>
      <c r="L99" s="60"/>
      <c r="M99" s="82"/>
      <c r="N99" s="83"/>
      <c r="O99" s="83"/>
      <c r="P99" s="178">
        <f>P100+P307</f>
        <v>0</v>
      </c>
      <c r="Q99" s="83"/>
      <c r="R99" s="178">
        <f>R100+R307</f>
        <v>155.86005871999998</v>
      </c>
      <c r="S99" s="83"/>
      <c r="T99" s="179">
        <f>T100+T307</f>
        <v>307.1018</v>
      </c>
      <c r="AT99" s="23" t="s">
        <v>834</v>
      </c>
      <c r="AU99" s="23" t="s">
        <v>868</v>
      </c>
      <c r="BK99" s="180">
        <f>BK100+BK307</f>
        <v>0</v>
      </c>
    </row>
    <row r="100" spans="2:63" s="11" customFormat="1" ht="37.35" customHeight="1">
      <c r="B100" s="181"/>
      <c r="C100" s="182"/>
      <c r="D100" s="183" t="s">
        <v>834</v>
      </c>
      <c r="E100" s="184" t="s">
        <v>900</v>
      </c>
      <c r="F100" s="184" t="s">
        <v>901</v>
      </c>
      <c r="G100" s="182"/>
      <c r="H100" s="182"/>
      <c r="I100" s="185"/>
      <c r="J100" s="186">
        <f>BK100</f>
        <v>0</v>
      </c>
      <c r="K100" s="182"/>
      <c r="L100" s="187"/>
      <c r="M100" s="188"/>
      <c r="N100" s="189"/>
      <c r="O100" s="189"/>
      <c r="P100" s="190">
        <f>P101+P173+P201+P206+P223+P232+P256+P276+P305</f>
        <v>0</v>
      </c>
      <c r="Q100" s="189"/>
      <c r="R100" s="190">
        <f>R101+R173+R201+R206+R223+R232+R256+R276+R305</f>
        <v>154.86783071999997</v>
      </c>
      <c r="S100" s="189"/>
      <c r="T100" s="191">
        <f>T101+T173+T201+T206+T223+T232+T256+T276+T305</f>
        <v>306.9828</v>
      </c>
      <c r="AR100" s="192" t="s">
        <v>783</v>
      </c>
      <c r="AT100" s="193" t="s">
        <v>834</v>
      </c>
      <c r="AU100" s="193" t="s">
        <v>835</v>
      </c>
      <c r="AY100" s="192" t="s">
        <v>902</v>
      </c>
      <c r="BK100" s="194">
        <f>BK101+BK173+BK201+BK206+BK223+BK232+BK256+BK276+BK305</f>
        <v>0</v>
      </c>
    </row>
    <row r="101" spans="2:63" s="11" customFormat="1" ht="19.9" customHeight="1">
      <c r="B101" s="181"/>
      <c r="C101" s="182"/>
      <c r="D101" s="195" t="s">
        <v>834</v>
      </c>
      <c r="E101" s="196" t="s">
        <v>783</v>
      </c>
      <c r="F101" s="196" t="s">
        <v>903</v>
      </c>
      <c r="G101" s="182"/>
      <c r="H101" s="182"/>
      <c r="I101" s="185"/>
      <c r="J101" s="197">
        <f>BK101</f>
        <v>0</v>
      </c>
      <c r="K101" s="182"/>
      <c r="L101" s="187"/>
      <c r="M101" s="188"/>
      <c r="N101" s="189"/>
      <c r="O101" s="189"/>
      <c r="P101" s="190">
        <f>SUM(P102:P172)</f>
        <v>0</v>
      </c>
      <c r="Q101" s="189"/>
      <c r="R101" s="190">
        <f>SUM(R102:R172)</f>
        <v>19.93328</v>
      </c>
      <c r="S101" s="189"/>
      <c r="T101" s="191">
        <f>SUM(T102:T172)</f>
        <v>235.585</v>
      </c>
      <c r="AR101" s="192" t="s">
        <v>783</v>
      </c>
      <c r="AT101" s="193" t="s">
        <v>834</v>
      </c>
      <c r="AU101" s="193" t="s">
        <v>783</v>
      </c>
      <c r="AY101" s="192" t="s">
        <v>902</v>
      </c>
      <c r="BK101" s="194">
        <f>SUM(BK102:BK172)</f>
        <v>0</v>
      </c>
    </row>
    <row r="102" spans="2:65" s="1" customFormat="1" ht="44.25" customHeight="1">
      <c r="B102" s="40"/>
      <c r="C102" s="198" t="s">
        <v>783</v>
      </c>
      <c r="D102" s="198" t="s">
        <v>904</v>
      </c>
      <c r="E102" s="199" t="s">
        <v>905</v>
      </c>
      <c r="F102" s="200" t="s">
        <v>906</v>
      </c>
      <c r="G102" s="201" t="s">
        <v>907</v>
      </c>
      <c r="H102" s="202">
        <v>11.5</v>
      </c>
      <c r="I102" s="203"/>
      <c r="J102" s="204">
        <f>ROUND(I102*H102,2)</f>
        <v>0</v>
      </c>
      <c r="K102" s="200" t="s">
        <v>908</v>
      </c>
      <c r="L102" s="60"/>
      <c r="M102" s="205" t="s">
        <v>781</v>
      </c>
      <c r="N102" s="206" t="s">
        <v>806</v>
      </c>
      <c r="O102" s="41"/>
      <c r="P102" s="207">
        <f>O102*H102</f>
        <v>0</v>
      </c>
      <c r="Q102" s="207">
        <v>0</v>
      </c>
      <c r="R102" s="207">
        <f>Q102*H102</f>
        <v>0</v>
      </c>
      <c r="S102" s="207">
        <v>0.26</v>
      </c>
      <c r="T102" s="208">
        <f>S102*H102</f>
        <v>2.99</v>
      </c>
      <c r="AR102" s="23" t="s">
        <v>909</v>
      </c>
      <c r="AT102" s="23" t="s">
        <v>904</v>
      </c>
      <c r="AU102" s="23" t="s">
        <v>843</v>
      </c>
      <c r="AY102" s="23" t="s">
        <v>902</v>
      </c>
      <c r="BE102" s="209">
        <f>IF(N102="základní",J102,0)</f>
        <v>0</v>
      </c>
      <c r="BF102" s="209">
        <f>IF(N102="snížená",J102,0)</f>
        <v>0</v>
      </c>
      <c r="BG102" s="209">
        <f>IF(N102="zákl. přenesená",J102,0)</f>
        <v>0</v>
      </c>
      <c r="BH102" s="209">
        <f>IF(N102="sníž. přenesená",J102,0)</f>
        <v>0</v>
      </c>
      <c r="BI102" s="209">
        <f>IF(N102="nulová",J102,0)</f>
        <v>0</v>
      </c>
      <c r="BJ102" s="23" t="s">
        <v>783</v>
      </c>
      <c r="BK102" s="209">
        <f>ROUND(I102*H102,2)</f>
        <v>0</v>
      </c>
      <c r="BL102" s="23" t="s">
        <v>909</v>
      </c>
      <c r="BM102" s="23" t="s">
        <v>910</v>
      </c>
    </row>
    <row r="103" spans="2:47" s="1" customFormat="1" ht="175.5">
      <c r="B103" s="40"/>
      <c r="C103" s="62"/>
      <c r="D103" s="210" t="s">
        <v>911</v>
      </c>
      <c r="E103" s="62"/>
      <c r="F103" s="211" t="s">
        <v>912</v>
      </c>
      <c r="G103" s="62"/>
      <c r="H103" s="62"/>
      <c r="I103" s="166"/>
      <c r="J103" s="62"/>
      <c r="K103" s="62"/>
      <c r="L103" s="60"/>
      <c r="M103" s="212"/>
      <c r="N103" s="41"/>
      <c r="O103" s="41"/>
      <c r="P103" s="41"/>
      <c r="Q103" s="41"/>
      <c r="R103" s="41"/>
      <c r="S103" s="41"/>
      <c r="T103" s="77"/>
      <c r="AT103" s="23" t="s">
        <v>911</v>
      </c>
      <c r="AU103" s="23" t="s">
        <v>843</v>
      </c>
    </row>
    <row r="104" spans="2:51" s="12" customFormat="1" ht="13.5">
      <c r="B104" s="213"/>
      <c r="C104" s="214"/>
      <c r="D104" s="215" t="s">
        <v>913</v>
      </c>
      <c r="E104" s="216" t="s">
        <v>781</v>
      </c>
      <c r="F104" s="217" t="s">
        <v>914</v>
      </c>
      <c r="G104" s="214"/>
      <c r="H104" s="218">
        <v>11.5</v>
      </c>
      <c r="I104" s="219"/>
      <c r="J104" s="214"/>
      <c r="K104" s="214"/>
      <c r="L104" s="220"/>
      <c r="M104" s="221"/>
      <c r="N104" s="222"/>
      <c r="O104" s="222"/>
      <c r="P104" s="222"/>
      <c r="Q104" s="222"/>
      <c r="R104" s="222"/>
      <c r="S104" s="222"/>
      <c r="T104" s="223"/>
      <c r="AT104" s="224" t="s">
        <v>913</v>
      </c>
      <c r="AU104" s="224" t="s">
        <v>843</v>
      </c>
      <c r="AV104" s="12" t="s">
        <v>843</v>
      </c>
      <c r="AW104" s="12" t="s">
        <v>798</v>
      </c>
      <c r="AX104" s="12" t="s">
        <v>783</v>
      </c>
      <c r="AY104" s="224" t="s">
        <v>902</v>
      </c>
    </row>
    <row r="105" spans="2:65" s="1" customFormat="1" ht="44.25" customHeight="1">
      <c r="B105" s="40"/>
      <c r="C105" s="198" t="s">
        <v>843</v>
      </c>
      <c r="D105" s="198" t="s">
        <v>904</v>
      </c>
      <c r="E105" s="199" t="s">
        <v>915</v>
      </c>
      <c r="F105" s="200" t="s">
        <v>916</v>
      </c>
      <c r="G105" s="201" t="s">
        <v>907</v>
      </c>
      <c r="H105" s="202">
        <v>11.5</v>
      </c>
      <c r="I105" s="203"/>
      <c r="J105" s="204">
        <f>ROUND(I105*H105,2)</f>
        <v>0</v>
      </c>
      <c r="K105" s="200" t="s">
        <v>908</v>
      </c>
      <c r="L105" s="60"/>
      <c r="M105" s="205" t="s">
        <v>781</v>
      </c>
      <c r="N105" s="206" t="s">
        <v>806</v>
      </c>
      <c r="O105" s="41"/>
      <c r="P105" s="207">
        <f>O105*H105</f>
        <v>0</v>
      </c>
      <c r="Q105" s="207">
        <v>0</v>
      </c>
      <c r="R105" s="207">
        <f>Q105*H105</f>
        <v>0</v>
      </c>
      <c r="S105" s="207">
        <v>0.44</v>
      </c>
      <c r="T105" s="208">
        <f>S105*H105</f>
        <v>5.06</v>
      </c>
      <c r="AR105" s="23" t="s">
        <v>909</v>
      </c>
      <c r="AT105" s="23" t="s">
        <v>904</v>
      </c>
      <c r="AU105" s="23" t="s">
        <v>843</v>
      </c>
      <c r="AY105" s="23" t="s">
        <v>902</v>
      </c>
      <c r="BE105" s="209">
        <f>IF(N105="základní",J105,0)</f>
        <v>0</v>
      </c>
      <c r="BF105" s="209">
        <f>IF(N105="snížená",J105,0)</f>
        <v>0</v>
      </c>
      <c r="BG105" s="209">
        <f>IF(N105="zákl. přenesená",J105,0)</f>
        <v>0</v>
      </c>
      <c r="BH105" s="209">
        <f>IF(N105="sníž. přenesená",J105,0)</f>
        <v>0</v>
      </c>
      <c r="BI105" s="209">
        <f>IF(N105="nulová",J105,0)</f>
        <v>0</v>
      </c>
      <c r="BJ105" s="23" t="s">
        <v>783</v>
      </c>
      <c r="BK105" s="209">
        <f>ROUND(I105*H105,2)</f>
        <v>0</v>
      </c>
      <c r="BL105" s="23" t="s">
        <v>909</v>
      </c>
      <c r="BM105" s="23" t="s">
        <v>917</v>
      </c>
    </row>
    <row r="106" spans="2:47" s="1" customFormat="1" ht="175.5">
      <c r="B106" s="40"/>
      <c r="C106" s="62"/>
      <c r="D106" s="210" t="s">
        <v>911</v>
      </c>
      <c r="E106" s="62"/>
      <c r="F106" s="211" t="s">
        <v>918</v>
      </c>
      <c r="G106" s="62"/>
      <c r="H106" s="62"/>
      <c r="I106" s="166"/>
      <c r="J106" s="62"/>
      <c r="K106" s="62"/>
      <c r="L106" s="60"/>
      <c r="M106" s="212"/>
      <c r="N106" s="41"/>
      <c r="O106" s="41"/>
      <c r="P106" s="41"/>
      <c r="Q106" s="41"/>
      <c r="R106" s="41"/>
      <c r="S106" s="41"/>
      <c r="T106" s="77"/>
      <c r="AT106" s="23" t="s">
        <v>911</v>
      </c>
      <c r="AU106" s="23" t="s">
        <v>843</v>
      </c>
    </row>
    <row r="107" spans="2:51" s="12" customFormat="1" ht="13.5">
      <c r="B107" s="213"/>
      <c r="C107" s="214"/>
      <c r="D107" s="215" t="s">
        <v>913</v>
      </c>
      <c r="E107" s="216" t="s">
        <v>781</v>
      </c>
      <c r="F107" s="217" t="s">
        <v>919</v>
      </c>
      <c r="G107" s="214"/>
      <c r="H107" s="218">
        <v>11.5</v>
      </c>
      <c r="I107" s="219"/>
      <c r="J107" s="214"/>
      <c r="K107" s="214"/>
      <c r="L107" s="220"/>
      <c r="M107" s="221"/>
      <c r="N107" s="222"/>
      <c r="O107" s="222"/>
      <c r="P107" s="222"/>
      <c r="Q107" s="222"/>
      <c r="R107" s="222"/>
      <c r="S107" s="222"/>
      <c r="T107" s="223"/>
      <c r="AT107" s="224" t="s">
        <v>913</v>
      </c>
      <c r="AU107" s="224" t="s">
        <v>843</v>
      </c>
      <c r="AV107" s="12" t="s">
        <v>843</v>
      </c>
      <c r="AW107" s="12" t="s">
        <v>798</v>
      </c>
      <c r="AX107" s="12" t="s">
        <v>783</v>
      </c>
      <c r="AY107" s="224" t="s">
        <v>902</v>
      </c>
    </row>
    <row r="108" spans="2:65" s="1" customFormat="1" ht="44.25" customHeight="1">
      <c r="B108" s="40"/>
      <c r="C108" s="198" t="s">
        <v>920</v>
      </c>
      <c r="D108" s="198" t="s">
        <v>904</v>
      </c>
      <c r="E108" s="199" t="s">
        <v>921</v>
      </c>
      <c r="F108" s="200" t="s">
        <v>922</v>
      </c>
      <c r="G108" s="201" t="s">
        <v>907</v>
      </c>
      <c r="H108" s="202">
        <v>90</v>
      </c>
      <c r="I108" s="203"/>
      <c r="J108" s="204">
        <f>ROUND(I108*H108,2)</f>
        <v>0</v>
      </c>
      <c r="K108" s="200" t="s">
        <v>908</v>
      </c>
      <c r="L108" s="60"/>
      <c r="M108" s="205" t="s">
        <v>781</v>
      </c>
      <c r="N108" s="206" t="s">
        <v>806</v>
      </c>
      <c r="O108" s="41"/>
      <c r="P108" s="207">
        <f>O108*H108</f>
        <v>0</v>
      </c>
      <c r="Q108" s="207">
        <v>0</v>
      </c>
      <c r="R108" s="207">
        <f>Q108*H108</f>
        <v>0</v>
      </c>
      <c r="S108" s="207">
        <v>0.44</v>
      </c>
      <c r="T108" s="208">
        <f>S108*H108</f>
        <v>39.6</v>
      </c>
      <c r="AR108" s="23" t="s">
        <v>909</v>
      </c>
      <c r="AT108" s="23" t="s">
        <v>904</v>
      </c>
      <c r="AU108" s="23" t="s">
        <v>843</v>
      </c>
      <c r="AY108" s="23" t="s">
        <v>902</v>
      </c>
      <c r="BE108" s="209">
        <f>IF(N108="základní",J108,0)</f>
        <v>0</v>
      </c>
      <c r="BF108" s="209">
        <f>IF(N108="snížená",J108,0)</f>
        <v>0</v>
      </c>
      <c r="BG108" s="209">
        <f>IF(N108="zákl. přenesená",J108,0)</f>
        <v>0</v>
      </c>
      <c r="BH108" s="209">
        <f>IF(N108="sníž. přenesená",J108,0)</f>
        <v>0</v>
      </c>
      <c r="BI108" s="209">
        <f>IF(N108="nulová",J108,0)</f>
        <v>0</v>
      </c>
      <c r="BJ108" s="23" t="s">
        <v>783</v>
      </c>
      <c r="BK108" s="209">
        <f>ROUND(I108*H108,2)</f>
        <v>0</v>
      </c>
      <c r="BL108" s="23" t="s">
        <v>909</v>
      </c>
      <c r="BM108" s="23" t="s">
        <v>923</v>
      </c>
    </row>
    <row r="109" spans="2:47" s="1" customFormat="1" ht="175.5">
      <c r="B109" s="40"/>
      <c r="C109" s="62"/>
      <c r="D109" s="210" t="s">
        <v>911</v>
      </c>
      <c r="E109" s="62"/>
      <c r="F109" s="211" t="s">
        <v>918</v>
      </c>
      <c r="G109" s="62"/>
      <c r="H109" s="62"/>
      <c r="I109" s="166"/>
      <c r="J109" s="62"/>
      <c r="K109" s="62"/>
      <c r="L109" s="60"/>
      <c r="M109" s="212"/>
      <c r="N109" s="41"/>
      <c r="O109" s="41"/>
      <c r="P109" s="41"/>
      <c r="Q109" s="41"/>
      <c r="R109" s="41"/>
      <c r="S109" s="41"/>
      <c r="T109" s="77"/>
      <c r="AT109" s="23" t="s">
        <v>911</v>
      </c>
      <c r="AU109" s="23" t="s">
        <v>843</v>
      </c>
    </row>
    <row r="110" spans="2:51" s="12" customFormat="1" ht="13.5">
      <c r="B110" s="213"/>
      <c r="C110" s="214"/>
      <c r="D110" s="210" t="s">
        <v>913</v>
      </c>
      <c r="E110" s="225" t="s">
        <v>781</v>
      </c>
      <c r="F110" s="226" t="s">
        <v>924</v>
      </c>
      <c r="G110" s="214"/>
      <c r="H110" s="227">
        <v>45</v>
      </c>
      <c r="I110" s="219"/>
      <c r="J110" s="214"/>
      <c r="K110" s="214"/>
      <c r="L110" s="220"/>
      <c r="M110" s="221"/>
      <c r="N110" s="222"/>
      <c r="O110" s="222"/>
      <c r="P110" s="222"/>
      <c r="Q110" s="222"/>
      <c r="R110" s="222"/>
      <c r="S110" s="222"/>
      <c r="T110" s="223"/>
      <c r="AT110" s="224" t="s">
        <v>913</v>
      </c>
      <c r="AU110" s="224" t="s">
        <v>843</v>
      </c>
      <c r="AV110" s="12" t="s">
        <v>843</v>
      </c>
      <c r="AW110" s="12" t="s">
        <v>798</v>
      </c>
      <c r="AX110" s="12" t="s">
        <v>835</v>
      </c>
      <c r="AY110" s="224" t="s">
        <v>902</v>
      </c>
    </row>
    <row r="111" spans="2:51" s="12" customFormat="1" ht="13.5">
      <c r="B111" s="213"/>
      <c r="C111" s="214"/>
      <c r="D111" s="210" t="s">
        <v>913</v>
      </c>
      <c r="E111" s="225" t="s">
        <v>781</v>
      </c>
      <c r="F111" s="226" t="s">
        <v>925</v>
      </c>
      <c r="G111" s="214"/>
      <c r="H111" s="227">
        <v>45</v>
      </c>
      <c r="I111" s="219"/>
      <c r="J111" s="214"/>
      <c r="K111" s="214"/>
      <c r="L111" s="220"/>
      <c r="M111" s="221"/>
      <c r="N111" s="222"/>
      <c r="O111" s="222"/>
      <c r="P111" s="222"/>
      <c r="Q111" s="222"/>
      <c r="R111" s="222"/>
      <c r="S111" s="222"/>
      <c r="T111" s="223"/>
      <c r="AT111" s="224" t="s">
        <v>913</v>
      </c>
      <c r="AU111" s="224" t="s">
        <v>843</v>
      </c>
      <c r="AV111" s="12" t="s">
        <v>843</v>
      </c>
      <c r="AW111" s="12" t="s">
        <v>798</v>
      </c>
      <c r="AX111" s="12" t="s">
        <v>835</v>
      </c>
      <c r="AY111" s="224" t="s">
        <v>902</v>
      </c>
    </row>
    <row r="112" spans="2:51" s="13" customFormat="1" ht="13.5">
      <c r="B112" s="228"/>
      <c r="C112" s="229"/>
      <c r="D112" s="215" t="s">
        <v>913</v>
      </c>
      <c r="E112" s="230" t="s">
        <v>781</v>
      </c>
      <c r="F112" s="231" t="s">
        <v>926</v>
      </c>
      <c r="G112" s="229"/>
      <c r="H112" s="232">
        <v>90</v>
      </c>
      <c r="I112" s="233"/>
      <c r="J112" s="229"/>
      <c r="K112" s="229"/>
      <c r="L112" s="234"/>
      <c r="M112" s="235"/>
      <c r="N112" s="236"/>
      <c r="O112" s="236"/>
      <c r="P112" s="236"/>
      <c r="Q112" s="236"/>
      <c r="R112" s="236"/>
      <c r="S112" s="236"/>
      <c r="T112" s="237"/>
      <c r="AT112" s="238" t="s">
        <v>913</v>
      </c>
      <c r="AU112" s="238" t="s">
        <v>843</v>
      </c>
      <c r="AV112" s="13" t="s">
        <v>909</v>
      </c>
      <c r="AW112" s="13" t="s">
        <v>798</v>
      </c>
      <c r="AX112" s="13" t="s">
        <v>783</v>
      </c>
      <c r="AY112" s="238" t="s">
        <v>902</v>
      </c>
    </row>
    <row r="113" spans="2:65" s="1" customFormat="1" ht="44.25" customHeight="1">
      <c r="B113" s="40"/>
      <c r="C113" s="198" t="s">
        <v>909</v>
      </c>
      <c r="D113" s="198" t="s">
        <v>904</v>
      </c>
      <c r="E113" s="199" t="s">
        <v>927</v>
      </c>
      <c r="F113" s="200" t="s">
        <v>928</v>
      </c>
      <c r="G113" s="201" t="s">
        <v>907</v>
      </c>
      <c r="H113" s="202">
        <v>201</v>
      </c>
      <c r="I113" s="203"/>
      <c r="J113" s="204">
        <f>ROUND(I113*H113,2)</f>
        <v>0</v>
      </c>
      <c r="K113" s="200" t="s">
        <v>908</v>
      </c>
      <c r="L113" s="60"/>
      <c r="M113" s="205" t="s">
        <v>781</v>
      </c>
      <c r="N113" s="206" t="s">
        <v>806</v>
      </c>
      <c r="O113" s="41"/>
      <c r="P113" s="207">
        <f>O113*H113</f>
        <v>0</v>
      </c>
      <c r="Q113" s="207">
        <v>0</v>
      </c>
      <c r="R113" s="207">
        <f>Q113*H113</f>
        <v>0</v>
      </c>
      <c r="S113" s="207">
        <v>0.58</v>
      </c>
      <c r="T113" s="208">
        <f>S113*H113</f>
        <v>116.58</v>
      </c>
      <c r="AR113" s="23" t="s">
        <v>909</v>
      </c>
      <c r="AT113" s="23" t="s">
        <v>904</v>
      </c>
      <c r="AU113" s="23" t="s">
        <v>843</v>
      </c>
      <c r="AY113" s="23" t="s">
        <v>902</v>
      </c>
      <c r="BE113" s="209">
        <f>IF(N113="základní",J113,0)</f>
        <v>0</v>
      </c>
      <c r="BF113" s="209">
        <f>IF(N113="snížená",J113,0)</f>
        <v>0</v>
      </c>
      <c r="BG113" s="209">
        <f>IF(N113="zákl. přenesená",J113,0)</f>
        <v>0</v>
      </c>
      <c r="BH113" s="209">
        <f>IF(N113="sníž. přenesená",J113,0)</f>
        <v>0</v>
      </c>
      <c r="BI113" s="209">
        <f>IF(N113="nulová",J113,0)</f>
        <v>0</v>
      </c>
      <c r="BJ113" s="23" t="s">
        <v>783</v>
      </c>
      <c r="BK113" s="209">
        <f>ROUND(I113*H113,2)</f>
        <v>0</v>
      </c>
      <c r="BL113" s="23" t="s">
        <v>909</v>
      </c>
      <c r="BM113" s="23" t="s">
        <v>929</v>
      </c>
    </row>
    <row r="114" spans="2:47" s="1" customFormat="1" ht="175.5">
      <c r="B114" s="40"/>
      <c r="C114" s="62"/>
      <c r="D114" s="210" t="s">
        <v>911</v>
      </c>
      <c r="E114" s="62"/>
      <c r="F114" s="211" t="s">
        <v>918</v>
      </c>
      <c r="G114" s="62"/>
      <c r="H114" s="62"/>
      <c r="I114" s="166"/>
      <c r="J114" s="62"/>
      <c r="K114" s="62"/>
      <c r="L114" s="60"/>
      <c r="M114" s="212"/>
      <c r="N114" s="41"/>
      <c r="O114" s="41"/>
      <c r="P114" s="41"/>
      <c r="Q114" s="41"/>
      <c r="R114" s="41"/>
      <c r="S114" s="41"/>
      <c r="T114" s="77"/>
      <c r="AT114" s="23" t="s">
        <v>911</v>
      </c>
      <c r="AU114" s="23" t="s">
        <v>843</v>
      </c>
    </row>
    <row r="115" spans="2:51" s="12" customFormat="1" ht="13.5">
      <c r="B115" s="213"/>
      <c r="C115" s="214"/>
      <c r="D115" s="215" t="s">
        <v>913</v>
      </c>
      <c r="E115" s="216" t="s">
        <v>781</v>
      </c>
      <c r="F115" s="217" t="s">
        <v>930</v>
      </c>
      <c r="G115" s="214"/>
      <c r="H115" s="218">
        <v>201</v>
      </c>
      <c r="I115" s="219"/>
      <c r="J115" s="214"/>
      <c r="K115" s="214"/>
      <c r="L115" s="220"/>
      <c r="M115" s="221"/>
      <c r="N115" s="222"/>
      <c r="O115" s="222"/>
      <c r="P115" s="222"/>
      <c r="Q115" s="222"/>
      <c r="R115" s="222"/>
      <c r="S115" s="222"/>
      <c r="T115" s="223"/>
      <c r="AT115" s="224" t="s">
        <v>913</v>
      </c>
      <c r="AU115" s="224" t="s">
        <v>843</v>
      </c>
      <c r="AV115" s="12" t="s">
        <v>843</v>
      </c>
      <c r="AW115" s="12" t="s">
        <v>798</v>
      </c>
      <c r="AX115" s="12" t="s">
        <v>783</v>
      </c>
      <c r="AY115" s="224" t="s">
        <v>902</v>
      </c>
    </row>
    <row r="116" spans="2:65" s="1" customFormat="1" ht="31.5" customHeight="1">
      <c r="B116" s="40"/>
      <c r="C116" s="198" t="s">
        <v>931</v>
      </c>
      <c r="D116" s="198" t="s">
        <v>904</v>
      </c>
      <c r="E116" s="199" t="s">
        <v>932</v>
      </c>
      <c r="F116" s="200" t="s">
        <v>933</v>
      </c>
      <c r="G116" s="201" t="s">
        <v>907</v>
      </c>
      <c r="H116" s="202">
        <v>201</v>
      </c>
      <c r="I116" s="203"/>
      <c r="J116" s="204">
        <f>ROUND(I116*H116,2)</f>
        <v>0</v>
      </c>
      <c r="K116" s="200" t="s">
        <v>908</v>
      </c>
      <c r="L116" s="60"/>
      <c r="M116" s="205" t="s">
        <v>781</v>
      </c>
      <c r="N116" s="206" t="s">
        <v>806</v>
      </c>
      <c r="O116" s="41"/>
      <c r="P116" s="207">
        <f>O116*H116</f>
        <v>0</v>
      </c>
      <c r="Q116" s="207">
        <v>0</v>
      </c>
      <c r="R116" s="207">
        <f>Q116*H116</f>
        <v>0</v>
      </c>
      <c r="S116" s="207">
        <v>0.355</v>
      </c>
      <c r="T116" s="208">
        <f>S116*H116</f>
        <v>71.35499999999999</v>
      </c>
      <c r="AR116" s="23" t="s">
        <v>909</v>
      </c>
      <c r="AT116" s="23" t="s">
        <v>904</v>
      </c>
      <c r="AU116" s="23" t="s">
        <v>843</v>
      </c>
      <c r="AY116" s="23" t="s">
        <v>902</v>
      </c>
      <c r="BE116" s="209">
        <f>IF(N116="základní",J116,0)</f>
        <v>0</v>
      </c>
      <c r="BF116" s="209">
        <f>IF(N116="snížená",J116,0)</f>
        <v>0</v>
      </c>
      <c r="BG116" s="209">
        <f>IF(N116="zákl. přenesená",J116,0)</f>
        <v>0</v>
      </c>
      <c r="BH116" s="209">
        <f>IF(N116="sníž. přenesená",J116,0)</f>
        <v>0</v>
      </c>
      <c r="BI116" s="209">
        <f>IF(N116="nulová",J116,0)</f>
        <v>0</v>
      </c>
      <c r="BJ116" s="23" t="s">
        <v>783</v>
      </c>
      <c r="BK116" s="209">
        <f>ROUND(I116*H116,2)</f>
        <v>0</v>
      </c>
      <c r="BL116" s="23" t="s">
        <v>909</v>
      </c>
      <c r="BM116" s="23" t="s">
        <v>934</v>
      </c>
    </row>
    <row r="117" spans="2:47" s="1" customFormat="1" ht="40.5">
      <c r="B117" s="40"/>
      <c r="C117" s="62"/>
      <c r="D117" s="210" t="s">
        <v>911</v>
      </c>
      <c r="E117" s="62"/>
      <c r="F117" s="211" t="s">
        <v>935</v>
      </c>
      <c r="G117" s="62"/>
      <c r="H117" s="62"/>
      <c r="I117" s="166"/>
      <c r="J117" s="62"/>
      <c r="K117" s="62"/>
      <c r="L117" s="60"/>
      <c r="M117" s="212"/>
      <c r="N117" s="41"/>
      <c r="O117" s="41"/>
      <c r="P117" s="41"/>
      <c r="Q117" s="41"/>
      <c r="R117" s="41"/>
      <c r="S117" s="41"/>
      <c r="T117" s="77"/>
      <c r="AT117" s="23" t="s">
        <v>911</v>
      </c>
      <c r="AU117" s="23" t="s">
        <v>843</v>
      </c>
    </row>
    <row r="118" spans="2:51" s="12" customFormat="1" ht="13.5">
      <c r="B118" s="213"/>
      <c r="C118" s="214"/>
      <c r="D118" s="215" t="s">
        <v>913</v>
      </c>
      <c r="E118" s="216" t="s">
        <v>781</v>
      </c>
      <c r="F118" s="217" t="s">
        <v>936</v>
      </c>
      <c r="G118" s="214"/>
      <c r="H118" s="218">
        <v>201</v>
      </c>
      <c r="I118" s="219"/>
      <c r="J118" s="214"/>
      <c r="K118" s="214"/>
      <c r="L118" s="220"/>
      <c r="M118" s="221"/>
      <c r="N118" s="222"/>
      <c r="O118" s="222"/>
      <c r="P118" s="222"/>
      <c r="Q118" s="222"/>
      <c r="R118" s="222"/>
      <c r="S118" s="222"/>
      <c r="T118" s="223"/>
      <c r="AT118" s="224" t="s">
        <v>913</v>
      </c>
      <c r="AU118" s="224" t="s">
        <v>843</v>
      </c>
      <c r="AV118" s="12" t="s">
        <v>843</v>
      </c>
      <c r="AW118" s="12" t="s">
        <v>798</v>
      </c>
      <c r="AX118" s="12" t="s">
        <v>783</v>
      </c>
      <c r="AY118" s="224" t="s">
        <v>902</v>
      </c>
    </row>
    <row r="119" spans="2:65" s="1" customFormat="1" ht="31.5" customHeight="1">
      <c r="B119" s="40"/>
      <c r="C119" s="198" t="s">
        <v>937</v>
      </c>
      <c r="D119" s="198" t="s">
        <v>904</v>
      </c>
      <c r="E119" s="199" t="s">
        <v>938</v>
      </c>
      <c r="F119" s="200" t="s">
        <v>939</v>
      </c>
      <c r="G119" s="201" t="s">
        <v>940</v>
      </c>
      <c r="H119" s="202">
        <v>69.338</v>
      </c>
      <c r="I119" s="203"/>
      <c r="J119" s="204">
        <f>ROUND(I119*H119,2)</f>
        <v>0</v>
      </c>
      <c r="K119" s="200" t="s">
        <v>908</v>
      </c>
      <c r="L119" s="60"/>
      <c r="M119" s="205" t="s">
        <v>781</v>
      </c>
      <c r="N119" s="206" t="s">
        <v>806</v>
      </c>
      <c r="O119" s="41"/>
      <c r="P119" s="207">
        <f>O119*H119</f>
        <v>0</v>
      </c>
      <c r="Q119" s="207">
        <v>0</v>
      </c>
      <c r="R119" s="207">
        <f>Q119*H119</f>
        <v>0</v>
      </c>
      <c r="S119" s="207">
        <v>0</v>
      </c>
      <c r="T119" s="208">
        <f>S119*H119</f>
        <v>0</v>
      </c>
      <c r="AR119" s="23" t="s">
        <v>909</v>
      </c>
      <c r="AT119" s="23" t="s">
        <v>904</v>
      </c>
      <c r="AU119" s="23" t="s">
        <v>843</v>
      </c>
      <c r="AY119" s="23" t="s">
        <v>902</v>
      </c>
      <c r="BE119" s="209">
        <f>IF(N119="základní",J119,0)</f>
        <v>0</v>
      </c>
      <c r="BF119" s="209">
        <f>IF(N119="snížená",J119,0)</f>
        <v>0</v>
      </c>
      <c r="BG119" s="209">
        <f>IF(N119="zákl. přenesená",J119,0)</f>
        <v>0</v>
      </c>
      <c r="BH119" s="209">
        <f>IF(N119="sníž. přenesená",J119,0)</f>
        <v>0</v>
      </c>
      <c r="BI119" s="209">
        <f>IF(N119="nulová",J119,0)</f>
        <v>0</v>
      </c>
      <c r="BJ119" s="23" t="s">
        <v>783</v>
      </c>
      <c r="BK119" s="209">
        <f>ROUND(I119*H119,2)</f>
        <v>0</v>
      </c>
      <c r="BL119" s="23" t="s">
        <v>909</v>
      </c>
      <c r="BM119" s="23" t="s">
        <v>941</v>
      </c>
    </row>
    <row r="120" spans="2:47" s="1" customFormat="1" ht="94.5">
      <c r="B120" s="40"/>
      <c r="C120" s="62"/>
      <c r="D120" s="210" t="s">
        <v>911</v>
      </c>
      <c r="E120" s="62"/>
      <c r="F120" s="211" t="s">
        <v>942</v>
      </c>
      <c r="G120" s="62"/>
      <c r="H120" s="62"/>
      <c r="I120" s="166"/>
      <c r="J120" s="62"/>
      <c r="K120" s="62"/>
      <c r="L120" s="60"/>
      <c r="M120" s="212"/>
      <c r="N120" s="41"/>
      <c r="O120" s="41"/>
      <c r="P120" s="41"/>
      <c r="Q120" s="41"/>
      <c r="R120" s="41"/>
      <c r="S120" s="41"/>
      <c r="T120" s="77"/>
      <c r="AT120" s="23" t="s">
        <v>911</v>
      </c>
      <c r="AU120" s="23" t="s">
        <v>843</v>
      </c>
    </row>
    <row r="121" spans="2:51" s="12" customFormat="1" ht="13.5">
      <c r="B121" s="213"/>
      <c r="C121" s="214"/>
      <c r="D121" s="210" t="s">
        <v>913</v>
      </c>
      <c r="E121" s="225" t="s">
        <v>781</v>
      </c>
      <c r="F121" s="226" t="s">
        <v>943</v>
      </c>
      <c r="G121" s="214"/>
      <c r="H121" s="227">
        <v>69</v>
      </c>
      <c r="I121" s="219"/>
      <c r="J121" s="214"/>
      <c r="K121" s="214"/>
      <c r="L121" s="220"/>
      <c r="M121" s="221"/>
      <c r="N121" s="222"/>
      <c r="O121" s="222"/>
      <c r="P121" s="222"/>
      <c r="Q121" s="222"/>
      <c r="R121" s="222"/>
      <c r="S121" s="222"/>
      <c r="T121" s="223"/>
      <c r="AT121" s="224" t="s">
        <v>913</v>
      </c>
      <c r="AU121" s="224" t="s">
        <v>843</v>
      </c>
      <c r="AV121" s="12" t="s">
        <v>843</v>
      </c>
      <c r="AW121" s="12" t="s">
        <v>798</v>
      </c>
      <c r="AX121" s="12" t="s">
        <v>835</v>
      </c>
      <c r="AY121" s="224" t="s">
        <v>902</v>
      </c>
    </row>
    <row r="122" spans="2:51" s="12" customFormat="1" ht="13.5">
      <c r="B122" s="213"/>
      <c r="C122" s="214"/>
      <c r="D122" s="210" t="s">
        <v>913</v>
      </c>
      <c r="E122" s="225" t="s">
        <v>781</v>
      </c>
      <c r="F122" s="226" t="s">
        <v>944</v>
      </c>
      <c r="G122" s="214"/>
      <c r="H122" s="227">
        <v>0.338</v>
      </c>
      <c r="I122" s="219"/>
      <c r="J122" s="214"/>
      <c r="K122" s="214"/>
      <c r="L122" s="220"/>
      <c r="M122" s="221"/>
      <c r="N122" s="222"/>
      <c r="O122" s="222"/>
      <c r="P122" s="222"/>
      <c r="Q122" s="222"/>
      <c r="R122" s="222"/>
      <c r="S122" s="222"/>
      <c r="T122" s="223"/>
      <c r="AT122" s="224" t="s">
        <v>913</v>
      </c>
      <c r="AU122" s="224" t="s">
        <v>843</v>
      </c>
      <c r="AV122" s="12" t="s">
        <v>843</v>
      </c>
      <c r="AW122" s="12" t="s">
        <v>798</v>
      </c>
      <c r="AX122" s="12" t="s">
        <v>835</v>
      </c>
      <c r="AY122" s="224" t="s">
        <v>902</v>
      </c>
    </row>
    <row r="123" spans="2:51" s="13" customFormat="1" ht="13.5">
      <c r="B123" s="228"/>
      <c r="C123" s="229"/>
      <c r="D123" s="215" t="s">
        <v>913</v>
      </c>
      <c r="E123" s="230" t="s">
        <v>781</v>
      </c>
      <c r="F123" s="231" t="s">
        <v>926</v>
      </c>
      <c r="G123" s="229"/>
      <c r="H123" s="232">
        <v>69.338</v>
      </c>
      <c r="I123" s="233"/>
      <c r="J123" s="229"/>
      <c r="K123" s="229"/>
      <c r="L123" s="234"/>
      <c r="M123" s="235"/>
      <c r="N123" s="236"/>
      <c r="O123" s="236"/>
      <c r="P123" s="236"/>
      <c r="Q123" s="236"/>
      <c r="R123" s="236"/>
      <c r="S123" s="236"/>
      <c r="T123" s="237"/>
      <c r="AT123" s="238" t="s">
        <v>913</v>
      </c>
      <c r="AU123" s="238" t="s">
        <v>843</v>
      </c>
      <c r="AV123" s="13" t="s">
        <v>909</v>
      </c>
      <c r="AW123" s="13" t="s">
        <v>798</v>
      </c>
      <c r="AX123" s="13" t="s">
        <v>783</v>
      </c>
      <c r="AY123" s="238" t="s">
        <v>902</v>
      </c>
    </row>
    <row r="124" spans="2:65" s="1" customFormat="1" ht="44.25" customHeight="1">
      <c r="B124" s="40"/>
      <c r="C124" s="198" t="s">
        <v>945</v>
      </c>
      <c r="D124" s="198" t="s">
        <v>904</v>
      </c>
      <c r="E124" s="199" t="s">
        <v>946</v>
      </c>
      <c r="F124" s="200" t="s">
        <v>947</v>
      </c>
      <c r="G124" s="201" t="s">
        <v>940</v>
      </c>
      <c r="H124" s="202">
        <v>69.338</v>
      </c>
      <c r="I124" s="203"/>
      <c r="J124" s="204">
        <f>ROUND(I124*H124,2)</f>
        <v>0</v>
      </c>
      <c r="K124" s="200" t="s">
        <v>908</v>
      </c>
      <c r="L124" s="60"/>
      <c r="M124" s="205" t="s">
        <v>781</v>
      </c>
      <c r="N124" s="206" t="s">
        <v>806</v>
      </c>
      <c r="O124" s="41"/>
      <c r="P124" s="207">
        <f>O124*H124</f>
        <v>0</v>
      </c>
      <c r="Q124" s="207">
        <v>0</v>
      </c>
      <c r="R124" s="207">
        <f>Q124*H124</f>
        <v>0</v>
      </c>
      <c r="S124" s="207">
        <v>0</v>
      </c>
      <c r="T124" s="208">
        <f>S124*H124</f>
        <v>0</v>
      </c>
      <c r="AR124" s="23" t="s">
        <v>909</v>
      </c>
      <c r="AT124" s="23" t="s">
        <v>904</v>
      </c>
      <c r="AU124" s="23" t="s">
        <v>843</v>
      </c>
      <c r="AY124" s="23" t="s">
        <v>902</v>
      </c>
      <c r="BE124" s="209">
        <f>IF(N124="základní",J124,0)</f>
        <v>0</v>
      </c>
      <c r="BF124" s="209">
        <f>IF(N124="snížená",J124,0)</f>
        <v>0</v>
      </c>
      <c r="BG124" s="209">
        <f>IF(N124="zákl. přenesená",J124,0)</f>
        <v>0</v>
      </c>
      <c r="BH124" s="209">
        <f>IF(N124="sníž. přenesená",J124,0)</f>
        <v>0</v>
      </c>
      <c r="BI124" s="209">
        <f>IF(N124="nulová",J124,0)</f>
        <v>0</v>
      </c>
      <c r="BJ124" s="23" t="s">
        <v>783</v>
      </c>
      <c r="BK124" s="209">
        <f>ROUND(I124*H124,2)</f>
        <v>0</v>
      </c>
      <c r="BL124" s="23" t="s">
        <v>909</v>
      </c>
      <c r="BM124" s="23" t="s">
        <v>948</v>
      </c>
    </row>
    <row r="125" spans="2:47" s="1" customFormat="1" ht="94.5">
      <c r="B125" s="40"/>
      <c r="C125" s="62"/>
      <c r="D125" s="210" t="s">
        <v>911</v>
      </c>
      <c r="E125" s="62"/>
      <c r="F125" s="211" t="s">
        <v>942</v>
      </c>
      <c r="G125" s="62"/>
      <c r="H125" s="62"/>
      <c r="I125" s="166"/>
      <c r="J125" s="62"/>
      <c r="K125" s="62"/>
      <c r="L125" s="60"/>
      <c r="M125" s="212"/>
      <c r="N125" s="41"/>
      <c r="O125" s="41"/>
      <c r="P125" s="41"/>
      <c r="Q125" s="41"/>
      <c r="R125" s="41"/>
      <c r="S125" s="41"/>
      <c r="T125" s="77"/>
      <c r="AT125" s="23" t="s">
        <v>911</v>
      </c>
      <c r="AU125" s="23" t="s">
        <v>843</v>
      </c>
    </row>
    <row r="126" spans="2:51" s="12" customFormat="1" ht="13.5">
      <c r="B126" s="213"/>
      <c r="C126" s="214"/>
      <c r="D126" s="215" t="s">
        <v>913</v>
      </c>
      <c r="E126" s="216" t="s">
        <v>781</v>
      </c>
      <c r="F126" s="217" t="s">
        <v>949</v>
      </c>
      <c r="G126" s="214"/>
      <c r="H126" s="218">
        <v>69.338</v>
      </c>
      <c r="I126" s="219"/>
      <c r="J126" s="214"/>
      <c r="K126" s="214"/>
      <c r="L126" s="220"/>
      <c r="M126" s="221"/>
      <c r="N126" s="222"/>
      <c r="O126" s="222"/>
      <c r="P126" s="222"/>
      <c r="Q126" s="222"/>
      <c r="R126" s="222"/>
      <c r="S126" s="222"/>
      <c r="T126" s="223"/>
      <c r="AT126" s="224" t="s">
        <v>913</v>
      </c>
      <c r="AU126" s="224" t="s">
        <v>843</v>
      </c>
      <c r="AV126" s="12" t="s">
        <v>843</v>
      </c>
      <c r="AW126" s="12" t="s">
        <v>798</v>
      </c>
      <c r="AX126" s="12" t="s">
        <v>783</v>
      </c>
      <c r="AY126" s="224" t="s">
        <v>902</v>
      </c>
    </row>
    <row r="127" spans="2:65" s="1" customFormat="1" ht="31.5" customHeight="1">
      <c r="B127" s="40"/>
      <c r="C127" s="198" t="s">
        <v>950</v>
      </c>
      <c r="D127" s="198" t="s">
        <v>904</v>
      </c>
      <c r="E127" s="199" t="s">
        <v>951</v>
      </c>
      <c r="F127" s="200" t="s">
        <v>952</v>
      </c>
      <c r="G127" s="201" t="s">
        <v>940</v>
      </c>
      <c r="H127" s="202">
        <v>4.766</v>
      </c>
      <c r="I127" s="203"/>
      <c r="J127" s="204">
        <f>ROUND(I127*H127,2)</f>
        <v>0</v>
      </c>
      <c r="K127" s="200" t="s">
        <v>908</v>
      </c>
      <c r="L127" s="60"/>
      <c r="M127" s="205" t="s">
        <v>781</v>
      </c>
      <c r="N127" s="206" t="s">
        <v>806</v>
      </c>
      <c r="O127" s="41"/>
      <c r="P127" s="207">
        <f>O127*H127</f>
        <v>0</v>
      </c>
      <c r="Q127" s="207">
        <v>0</v>
      </c>
      <c r="R127" s="207">
        <f>Q127*H127</f>
        <v>0</v>
      </c>
      <c r="S127" s="207">
        <v>0</v>
      </c>
      <c r="T127" s="208">
        <f>S127*H127</f>
        <v>0</v>
      </c>
      <c r="AR127" s="23" t="s">
        <v>909</v>
      </c>
      <c r="AT127" s="23" t="s">
        <v>904</v>
      </c>
      <c r="AU127" s="23" t="s">
        <v>843</v>
      </c>
      <c r="AY127" s="23" t="s">
        <v>902</v>
      </c>
      <c r="BE127" s="209">
        <f>IF(N127="základní",J127,0)</f>
        <v>0</v>
      </c>
      <c r="BF127" s="209">
        <f>IF(N127="snížená",J127,0)</f>
        <v>0</v>
      </c>
      <c r="BG127" s="209">
        <f>IF(N127="zákl. přenesená",J127,0)</f>
        <v>0</v>
      </c>
      <c r="BH127" s="209">
        <f>IF(N127="sníž. přenesená",J127,0)</f>
        <v>0</v>
      </c>
      <c r="BI127" s="209">
        <f>IF(N127="nulová",J127,0)</f>
        <v>0</v>
      </c>
      <c r="BJ127" s="23" t="s">
        <v>783</v>
      </c>
      <c r="BK127" s="209">
        <f>ROUND(I127*H127,2)</f>
        <v>0</v>
      </c>
      <c r="BL127" s="23" t="s">
        <v>909</v>
      </c>
      <c r="BM127" s="23" t="s">
        <v>953</v>
      </c>
    </row>
    <row r="128" spans="2:47" s="1" customFormat="1" ht="94.5">
      <c r="B128" s="40"/>
      <c r="C128" s="62"/>
      <c r="D128" s="210" t="s">
        <v>911</v>
      </c>
      <c r="E128" s="62"/>
      <c r="F128" s="211" t="s">
        <v>954</v>
      </c>
      <c r="G128" s="62"/>
      <c r="H128" s="62"/>
      <c r="I128" s="166"/>
      <c r="J128" s="62"/>
      <c r="K128" s="62"/>
      <c r="L128" s="60"/>
      <c r="M128" s="212"/>
      <c r="N128" s="41"/>
      <c r="O128" s="41"/>
      <c r="P128" s="41"/>
      <c r="Q128" s="41"/>
      <c r="R128" s="41"/>
      <c r="S128" s="41"/>
      <c r="T128" s="77"/>
      <c r="AT128" s="23" t="s">
        <v>911</v>
      </c>
      <c r="AU128" s="23" t="s">
        <v>843</v>
      </c>
    </row>
    <row r="129" spans="2:51" s="12" customFormat="1" ht="13.5">
      <c r="B129" s="213"/>
      <c r="C129" s="214"/>
      <c r="D129" s="210" t="s">
        <v>913</v>
      </c>
      <c r="E129" s="225" t="s">
        <v>781</v>
      </c>
      <c r="F129" s="226" t="s">
        <v>955</v>
      </c>
      <c r="G129" s="214"/>
      <c r="H129" s="227">
        <v>3.2</v>
      </c>
      <c r="I129" s="219"/>
      <c r="J129" s="214"/>
      <c r="K129" s="214"/>
      <c r="L129" s="220"/>
      <c r="M129" s="221"/>
      <c r="N129" s="222"/>
      <c r="O129" s="222"/>
      <c r="P129" s="222"/>
      <c r="Q129" s="222"/>
      <c r="R129" s="222"/>
      <c r="S129" s="222"/>
      <c r="T129" s="223"/>
      <c r="AT129" s="224" t="s">
        <v>913</v>
      </c>
      <c r="AU129" s="224" t="s">
        <v>843</v>
      </c>
      <c r="AV129" s="12" t="s">
        <v>843</v>
      </c>
      <c r="AW129" s="12" t="s">
        <v>798</v>
      </c>
      <c r="AX129" s="12" t="s">
        <v>835</v>
      </c>
      <c r="AY129" s="224" t="s">
        <v>902</v>
      </c>
    </row>
    <row r="130" spans="2:51" s="12" customFormat="1" ht="13.5">
      <c r="B130" s="213"/>
      <c r="C130" s="214"/>
      <c r="D130" s="210" t="s">
        <v>913</v>
      </c>
      <c r="E130" s="225" t="s">
        <v>781</v>
      </c>
      <c r="F130" s="226" t="s">
        <v>956</v>
      </c>
      <c r="G130" s="214"/>
      <c r="H130" s="227">
        <v>1.566</v>
      </c>
      <c r="I130" s="219"/>
      <c r="J130" s="214"/>
      <c r="K130" s="214"/>
      <c r="L130" s="220"/>
      <c r="M130" s="221"/>
      <c r="N130" s="222"/>
      <c r="O130" s="222"/>
      <c r="P130" s="222"/>
      <c r="Q130" s="222"/>
      <c r="R130" s="222"/>
      <c r="S130" s="222"/>
      <c r="T130" s="223"/>
      <c r="AT130" s="224" t="s">
        <v>913</v>
      </c>
      <c r="AU130" s="224" t="s">
        <v>843</v>
      </c>
      <c r="AV130" s="12" t="s">
        <v>843</v>
      </c>
      <c r="AW130" s="12" t="s">
        <v>798</v>
      </c>
      <c r="AX130" s="12" t="s">
        <v>835</v>
      </c>
      <c r="AY130" s="224" t="s">
        <v>902</v>
      </c>
    </row>
    <row r="131" spans="2:51" s="13" customFormat="1" ht="13.5">
      <c r="B131" s="228"/>
      <c r="C131" s="229"/>
      <c r="D131" s="215" t="s">
        <v>913</v>
      </c>
      <c r="E131" s="230" t="s">
        <v>781</v>
      </c>
      <c r="F131" s="231" t="s">
        <v>926</v>
      </c>
      <c r="G131" s="229"/>
      <c r="H131" s="232">
        <v>4.766</v>
      </c>
      <c r="I131" s="233"/>
      <c r="J131" s="229"/>
      <c r="K131" s="229"/>
      <c r="L131" s="234"/>
      <c r="M131" s="235"/>
      <c r="N131" s="236"/>
      <c r="O131" s="236"/>
      <c r="P131" s="236"/>
      <c r="Q131" s="236"/>
      <c r="R131" s="236"/>
      <c r="S131" s="236"/>
      <c r="T131" s="237"/>
      <c r="AT131" s="238" t="s">
        <v>913</v>
      </c>
      <c r="AU131" s="238" t="s">
        <v>843</v>
      </c>
      <c r="AV131" s="13" t="s">
        <v>909</v>
      </c>
      <c r="AW131" s="13" t="s">
        <v>798</v>
      </c>
      <c r="AX131" s="13" t="s">
        <v>783</v>
      </c>
      <c r="AY131" s="238" t="s">
        <v>902</v>
      </c>
    </row>
    <row r="132" spans="2:65" s="1" customFormat="1" ht="31.5" customHeight="1">
      <c r="B132" s="40"/>
      <c r="C132" s="198" t="s">
        <v>957</v>
      </c>
      <c r="D132" s="198" t="s">
        <v>904</v>
      </c>
      <c r="E132" s="199" t="s">
        <v>958</v>
      </c>
      <c r="F132" s="200" t="s">
        <v>959</v>
      </c>
      <c r="G132" s="201" t="s">
        <v>940</v>
      </c>
      <c r="H132" s="202">
        <v>4.766</v>
      </c>
      <c r="I132" s="203"/>
      <c r="J132" s="204">
        <f>ROUND(I132*H132,2)</f>
        <v>0</v>
      </c>
      <c r="K132" s="200" t="s">
        <v>908</v>
      </c>
      <c r="L132" s="60"/>
      <c r="M132" s="205" t="s">
        <v>781</v>
      </c>
      <c r="N132" s="206" t="s">
        <v>806</v>
      </c>
      <c r="O132" s="41"/>
      <c r="P132" s="207">
        <f>O132*H132</f>
        <v>0</v>
      </c>
      <c r="Q132" s="207">
        <v>0</v>
      </c>
      <c r="R132" s="207">
        <f>Q132*H132</f>
        <v>0</v>
      </c>
      <c r="S132" s="207">
        <v>0</v>
      </c>
      <c r="T132" s="208">
        <f>S132*H132</f>
        <v>0</v>
      </c>
      <c r="AR132" s="23" t="s">
        <v>909</v>
      </c>
      <c r="AT132" s="23" t="s">
        <v>904</v>
      </c>
      <c r="AU132" s="23" t="s">
        <v>843</v>
      </c>
      <c r="AY132" s="23" t="s">
        <v>902</v>
      </c>
      <c r="BE132" s="209">
        <f>IF(N132="základní",J132,0)</f>
        <v>0</v>
      </c>
      <c r="BF132" s="209">
        <f>IF(N132="snížená",J132,0)</f>
        <v>0</v>
      </c>
      <c r="BG132" s="209">
        <f>IF(N132="zákl. přenesená",J132,0)</f>
        <v>0</v>
      </c>
      <c r="BH132" s="209">
        <f>IF(N132="sníž. přenesená",J132,0)</f>
        <v>0</v>
      </c>
      <c r="BI132" s="209">
        <f>IF(N132="nulová",J132,0)</f>
        <v>0</v>
      </c>
      <c r="BJ132" s="23" t="s">
        <v>783</v>
      </c>
      <c r="BK132" s="209">
        <f>ROUND(I132*H132,2)</f>
        <v>0</v>
      </c>
      <c r="BL132" s="23" t="s">
        <v>909</v>
      </c>
      <c r="BM132" s="23" t="s">
        <v>960</v>
      </c>
    </row>
    <row r="133" spans="2:47" s="1" customFormat="1" ht="94.5">
      <c r="B133" s="40"/>
      <c r="C133" s="62"/>
      <c r="D133" s="210" t="s">
        <v>911</v>
      </c>
      <c r="E133" s="62"/>
      <c r="F133" s="211" t="s">
        <v>954</v>
      </c>
      <c r="G133" s="62"/>
      <c r="H133" s="62"/>
      <c r="I133" s="166"/>
      <c r="J133" s="62"/>
      <c r="K133" s="62"/>
      <c r="L133" s="60"/>
      <c r="M133" s="212"/>
      <c r="N133" s="41"/>
      <c r="O133" s="41"/>
      <c r="P133" s="41"/>
      <c r="Q133" s="41"/>
      <c r="R133" s="41"/>
      <c r="S133" s="41"/>
      <c r="T133" s="77"/>
      <c r="AT133" s="23" t="s">
        <v>911</v>
      </c>
      <c r="AU133" s="23" t="s">
        <v>843</v>
      </c>
    </row>
    <row r="134" spans="2:51" s="12" customFormat="1" ht="13.5">
      <c r="B134" s="213"/>
      <c r="C134" s="214"/>
      <c r="D134" s="215" t="s">
        <v>913</v>
      </c>
      <c r="E134" s="216" t="s">
        <v>781</v>
      </c>
      <c r="F134" s="217" t="s">
        <v>961</v>
      </c>
      <c r="G134" s="214"/>
      <c r="H134" s="218">
        <v>4.766</v>
      </c>
      <c r="I134" s="219"/>
      <c r="J134" s="214"/>
      <c r="K134" s="214"/>
      <c r="L134" s="220"/>
      <c r="M134" s="221"/>
      <c r="N134" s="222"/>
      <c r="O134" s="222"/>
      <c r="P134" s="222"/>
      <c r="Q134" s="222"/>
      <c r="R134" s="222"/>
      <c r="S134" s="222"/>
      <c r="T134" s="223"/>
      <c r="AT134" s="224" t="s">
        <v>913</v>
      </c>
      <c r="AU134" s="224" t="s">
        <v>843</v>
      </c>
      <c r="AV134" s="12" t="s">
        <v>843</v>
      </c>
      <c r="AW134" s="12" t="s">
        <v>798</v>
      </c>
      <c r="AX134" s="12" t="s">
        <v>783</v>
      </c>
      <c r="AY134" s="224" t="s">
        <v>902</v>
      </c>
    </row>
    <row r="135" spans="2:65" s="1" customFormat="1" ht="44.25" customHeight="1">
      <c r="B135" s="40"/>
      <c r="C135" s="198" t="s">
        <v>788</v>
      </c>
      <c r="D135" s="198" t="s">
        <v>904</v>
      </c>
      <c r="E135" s="199" t="s">
        <v>962</v>
      </c>
      <c r="F135" s="200" t="s">
        <v>963</v>
      </c>
      <c r="G135" s="201" t="s">
        <v>940</v>
      </c>
      <c r="H135" s="202">
        <v>58.404</v>
      </c>
      <c r="I135" s="203"/>
      <c r="J135" s="204">
        <f>ROUND(I135*H135,2)</f>
        <v>0</v>
      </c>
      <c r="K135" s="200" t="s">
        <v>908</v>
      </c>
      <c r="L135" s="60"/>
      <c r="M135" s="205" t="s">
        <v>781</v>
      </c>
      <c r="N135" s="206" t="s">
        <v>806</v>
      </c>
      <c r="O135" s="41"/>
      <c r="P135" s="207">
        <f>O135*H135</f>
        <v>0</v>
      </c>
      <c r="Q135" s="207">
        <v>0</v>
      </c>
      <c r="R135" s="207">
        <f>Q135*H135</f>
        <v>0</v>
      </c>
      <c r="S135" s="207">
        <v>0</v>
      </c>
      <c r="T135" s="208">
        <f>S135*H135</f>
        <v>0</v>
      </c>
      <c r="AR135" s="23" t="s">
        <v>909</v>
      </c>
      <c r="AT135" s="23" t="s">
        <v>904</v>
      </c>
      <c r="AU135" s="23" t="s">
        <v>843</v>
      </c>
      <c r="AY135" s="23" t="s">
        <v>902</v>
      </c>
      <c r="BE135" s="209">
        <f>IF(N135="základní",J135,0)</f>
        <v>0</v>
      </c>
      <c r="BF135" s="209">
        <f>IF(N135="snížená",J135,0)</f>
        <v>0</v>
      </c>
      <c r="BG135" s="209">
        <f>IF(N135="zákl. přenesená",J135,0)</f>
        <v>0</v>
      </c>
      <c r="BH135" s="209">
        <f>IF(N135="sníž. přenesená",J135,0)</f>
        <v>0</v>
      </c>
      <c r="BI135" s="209">
        <f>IF(N135="nulová",J135,0)</f>
        <v>0</v>
      </c>
      <c r="BJ135" s="23" t="s">
        <v>783</v>
      </c>
      <c r="BK135" s="209">
        <f>ROUND(I135*H135,2)</f>
        <v>0</v>
      </c>
      <c r="BL135" s="23" t="s">
        <v>909</v>
      </c>
      <c r="BM135" s="23" t="s">
        <v>964</v>
      </c>
    </row>
    <row r="136" spans="2:47" s="1" customFormat="1" ht="175.5">
      <c r="B136" s="40"/>
      <c r="C136" s="62"/>
      <c r="D136" s="210" t="s">
        <v>911</v>
      </c>
      <c r="E136" s="62"/>
      <c r="F136" s="211" t="s">
        <v>965</v>
      </c>
      <c r="G136" s="62"/>
      <c r="H136" s="62"/>
      <c r="I136" s="166"/>
      <c r="J136" s="62"/>
      <c r="K136" s="62"/>
      <c r="L136" s="60"/>
      <c r="M136" s="212"/>
      <c r="N136" s="41"/>
      <c r="O136" s="41"/>
      <c r="P136" s="41"/>
      <c r="Q136" s="41"/>
      <c r="R136" s="41"/>
      <c r="S136" s="41"/>
      <c r="T136" s="77"/>
      <c r="AT136" s="23" t="s">
        <v>911</v>
      </c>
      <c r="AU136" s="23" t="s">
        <v>843</v>
      </c>
    </row>
    <row r="137" spans="2:51" s="12" customFormat="1" ht="13.5">
      <c r="B137" s="213"/>
      <c r="C137" s="214"/>
      <c r="D137" s="210" t="s">
        <v>913</v>
      </c>
      <c r="E137" s="225" t="s">
        <v>781</v>
      </c>
      <c r="F137" s="226" t="s">
        <v>966</v>
      </c>
      <c r="G137" s="214"/>
      <c r="H137" s="227">
        <v>74.104</v>
      </c>
      <c r="I137" s="219"/>
      <c r="J137" s="214"/>
      <c r="K137" s="214"/>
      <c r="L137" s="220"/>
      <c r="M137" s="221"/>
      <c r="N137" s="222"/>
      <c r="O137" s="222"/>
      <c r="P137" s="222"/>
      <c r="Q137" s="222"/>
      <c r="R137" s="222"/>
      <c r="S137" s="222"/>
      <c r="T137" s="223"/>
      <c r="AT137" s="224" t="s">
        <v>913</v>
      </c>
      <c r="AU137" s="224" t="s">
        <v>843</v>
      </c>
      <c r="AV137" s="12" t="s">
        <v>843</v>
      </c>
      <c r="AW137" s="12" t="s">
        <v>798</v>
      </c>
      <c r="AX137" s="12" t="s">
        <v>835</v>
      </c>
      <c r="AY137" s="224" t="s">
        <v>902</v>
      </c>
    </row>
    <row r="138" spans="2:51" s="12" customFormat="1" ht="13.5">
      <c r="B138" s="213"/>
      <c r="C138" s="214"/>
      <c r="D138" s="210" t="s">
        <v>913</v>
      </c>
      <c r="E138" s="225" t="s">
        <v>781</v>
      </c>
      <c r="F138" s="226" t="s">
        <v>967</v>
      </c>
      <c r="G138" s="214"/>
      <c r="H138" s="227">
        <v>-15.7</v>
      </c>
      <c r="I138" s="219"/>
      <c r="J138" s="214"/>
      <c r="K138" s="214"/>
      <c r="L138" s="220"/>
      <c r="M138" s="221"/>
      <c r="N138" s="222"/>
      <c r="O138" s="222"/>
      <c r="P138" s="222"/>
      <c r="Q138" s="222"/>
      <c r="R138" s="222"/>
      <c r="S138" s="222"/>
      <c r="T138" s="223"/>
      <c r="AT138" s="224" t="s">
        <v>913</v>
      </c>
      <c r="AU138" s="224" t="s">
        <v>843</v>
      </c>
      <c r="AV138" s="12" t="s">
        <v>843</v>
      </c>
      <c r="AW138" s="12" t="s">
        <v>798</v>
      </c>
      <c r="AX138" s="12" t="s">
        <v>835</v>
      </c>
      <c r="AY138" s="224" t="s">
        <v>902</v>
      </c>
    </row>
    <row r="139" spans="2:51" s="13" customFormat="1" ht="13.5">
      <c r="B139" s="228"/>
      <c r="C139" s="229"/>
      <c r="D139" s="215" t="s">
        <v>913</v>
      </c>
      <c r="E139" s="230" t="s">
        <v>781</v>
      </c>
      <c r="F139" s="231" t="s">
        <v>926</v>
      </c>
      <c r="G139" s="229"/>
      <c r="H139" s="232">
        <v>58.404</v>
      </c>
      <c r="I139" s="233"/>
      <c r="J139" s="229"/>
      <c r="K139" s="229"/>
      <c r="L139" s="234"/>
      <c r="M139" s="235"/>
      <c r="N139" s="236"/>
      <c r="O139" s="236"/>
      <c r="P139" s="236"/>
      <c r="Q139" s="236"/>
      <c r="R139" s="236"/>
      <c r="S139" s="236"/>
      <c r="T139" s="237"/>
      <c r="AT139" s="238" t="s">
        <v>913</v>
      </c>
      <c r="AU139" s="238" t="s">
        <v>843</v>
      </c>
      <c r="AV139" s="13" t="s">
        <v>909</v>
      </c>
      <c r="AW139" s="13" t="s">
        <v>798</v>
      </c>
      <c r="AX139" s="13" t="s">
        <v>783</v>
      </c>
      <c r="AY139" s="238" t="s">
        <v>902</v>
      </c>
    </row>
    <row r="140" spans="2:65" s="1" customFormat="1" ht="44.25" customHeight="1">
      <c r="B140" s="40"/>
      <c r="C140" s="198" t="s">
        <v>968</v>
      </c>
      <c r="D140" s="198" t="s">
        <v>904</v>
      </c>
      <c r="E140" s="199" t="s">
        <v>969</v>
      </c>
      <c r="F140" s="200" t="s">
        <v>970</v>
      </c>
      <c r="G140" s="201" t="s">
        <v>940</v>
      </c>
      <c r="H140" s="202">
        <v>759.252</v>
      </c>
      <c r="I140" s="203"/>
      <c r="J140" s="204">
        <f>ROUND(I140*H140,2)</f>
        <v>0</v>
      </c>
      <c r="K140" s="200" t="s">
        <v>908</v>
      </c>
      <c r="L140" s="60"/>
      <c r="M140" s="205" t="s">
        <v>781</v>
      </c>
      <c r="N140" s="206" t="s">
        <v>806</v>
      </c>
      <c r="O140" s="41"/>
      <c r="P140" s="207">
        <f>O140*H140</f>
        <v>0</v>
      </c>
      <c r="Q140" s="207">
        <v>0</v>
      </c>
      <c r="R140" s="207">
        <f>Q140*H140</f>
        <v>0</v>
      </c>
      <c r="S140" s="207">
        <v>0</v>
      </c>
      <c r="T140" s="208">
        <f>S140*H140</f>
        <v>0</v>
      </c>
      <c r="AR140" s="23" t="s">
        <v>909</v>
      </c>
      <c r="AT140" s="23" t="s">
        <v>904</v>
      </c>
      <c r="AU140" s="23" t="s">
        <v>843</v>
      </c>
      <c r="AY140" s="23" t="s">
        <v>902</v>
      </c>
      <c r="BE140" s="209">
        <f>IF(N140="základní",J140,0)</f>
        <v>0</v>
      </c>
      <c r="BF140" s="209">
        <f>IF(N140="snížená",J140,0)</f>
        <v>0</v>
      </c>
      <c r="BG140" s="209">
        <f>IF(N140="zákl. přenesená",J140,0)</f>
        <v>0</v>
      </c>
      <c r="BH140" s="209">
        <f>IF(N140="sníž. přenesená",J140,0)</f>
        <v>0</v>
      </c>
      <c r="BI140" s="209">
        <f>IF(N140="nulová",J140,0)</f>
        <v>0</v>
      </c>
      <c r="BJ140" s="23" t="s">
        <v>783</v>
      </c>
      <c r="BK140" s="209">
        <f>ROUND(I140*H140,2)</f>
        <v>0</v>
      </c>
      <c r="BL140" s="23" t="s">
        <v>909</v>
      </c>
      <c r="BM140" s="23" t="s">
        <v>971</v>
      </c>
    </row>
    <row r="141" spans="2:47" s="1" customFormat="1" ht="175.5">
      <c r="B141" s="40"/>
      <c r="C141" s="62"/>
      <c r="D141" s="210" t="s">
        <v>911</v>
      </c>
      <c r="E141" s="62"/>
      <c r="F141" s="211" t="s">
        <v>965</v>
      </c>
      <c r="G141" s="62"/>
      <c r="H141" s="62"/>
      <c r="I141" s="166"/>
      <c r="J141" s="62"/>
      <c r="K141" s="62"/>
      <c r="L141" s="60"/>
      <c r="M141" s="212"/>
      <c r="N141" s="41"/>
      <c r="O141" s="41"/>
      <c r="P141" s="41"/>
      <c r="Q141" s="41"/>
      <c r="R141" s="41"/>
      <c r="S141" s="41"/>
      <c r="T141" s="77"/>
      <c r="AT141" s="23" t="s">
        <v>911</v>
      </c>
      <c r="AU141" s="23" t="s">
        <v>843</v>
      </c>
    </row>
    <row r="142" spans="2:51" s="12" customFormat="1" ht="13.5">
      <c r="B142" s="213"/>
      <c r="C142" s="214"/>
      <c r="D142" s="215" t="s">
        <v>913</v>
      </c>
      <c r="E142" s="216" t="s">
        <v>781</v>
      </c>
      <c r="F142" s="217" t="s">
        <v>972</v>
      </c>
      <c r="G142" s="214"/>
      <c r="H142" s="218">
        <v>759.252</v>
      </c>
      <c r="I142" s="219"/>
      <c r="J142" s="214"/>
      <c r="K142" s="214"/>
      <c r="L142" s="220"/>
      <c r="M142" s="221"/>
      <c r="N142" s="222"/>
      <c r="O142" s="222"/>
      <c r="P142" s="222"/>
      <c r="Q142" s="222"/>
      <c r="R142" s="222"/>
      <c r="S142" s="222"/>
      <c r="T142" s="223"/>
      <c r="AT142" s="224" t="s">
        <v>913</v>
      </c>
      <c r="AU142" s="224" t="s">
        <v>843</v>
      </c>
      <c r="AV142" s="12" t="s">
        <v>843</v>
      </c>
      <c r="AW142" s="12" t="s">
        <v>798</v>
      </c>
      <c r="AX142" s="12" t="s">
        <v>783</v>
      </c>
      <c r="AY142" s="224" t="s">
        <v>902</v>
      </c>
    </row>
    <row r="143" spans="2:65" s="1" customFormat="1" ht="22.5" customHeight="1">
      <c r="B143" s="40"/>
      <c r="C143" s="198" t="s">
        <v>973</v>
      </c>
      <c r="D143" s="198" t="s">
        <v>904</v>
      </c>
      <c r="E143" s="199" t="s">
        <v>974</v>
      </c>
      <c r="F143" s="200" t="s">
        <v>975</v>
      </c>
      <c r="G143" s="201" t="s">
        <v>940</v>
      </c>
      <c r="H143" s="202">
        <v>58.404</v>
      </c>
      <c r="I143" s="203"/>
      <c r="J143" s="204">
        <f>ROUND(I143*H143,2)</f>
        <v>0</v>
      </c>
      <c r="K143" s="200" t="s">
        <v>908</v>
      </c>
      <c r="L143" s="60"/>
      <c r="M143" s="205" t="s">
        <v>781</v>
      </c>
      <c r="N143" s="206" t="s">
        <v>806</v>
      </c>
      <c r="O143" s="41"/>
      <c r="P143" s="207">
        <f>O143*H143</f>
        <v>0</v>
      </c>
      <c r="Q143" s="207">
        <v>0</v>
      </c>
      <c r="R143" s="207">
        <f>Q143*H143</f>
        <v>0</v>
      </c>
      <c r="S143" s="207">
        <v>0</v>
      </c>
      <c r="T143" s="208">
        <f>S143*H143</f>
        <v>0</v>
      </c>
      <c r="AR143" s="23" t="s">
        <v>909</v>
      </c>
      <c r="AT143" s="23" t="s">
        <v>904</v>
      </c>
      <c r="AU143" s="23" t="s">
        <v>843</v>
      </c>
      <c r="AY143" s="23" t="s">
        <v>902</v>
      </c>
      <c r="BE143" s="209">
        <f>IF(N143="základní",J143,0)</f>
        <v>0</v>
      </c>
      <c r="BF143" s="209">
        <f>IF(N143="snížená",J143,0)</f>
        <v>0</v>
      </c>
      <c r="BG143" s="209">
        <f>IF(N143="zákl. přenesená",J143,0)</f>
        <v>0</v>
      </c>
      <c r="BH143" s="209">
        <f>IF(N143="sníž. přenesená",J143,0)</f>
        <v>0</v>
      </c>
      <c r="BI143" s="209">
        <f>IF(N143="nulová",J143,0)</f>
        <v>0</v>
      </c>
      <c r="BJ143" s="23" t="s">
        <v>783</v>
      </c>
      <c r="BK143" s="209">
        <f>ROUND(I143*H143,2)</f>
        <v>0</v>
      </c>
      <c r="BL143" s="23" t="s">
        <v>909</v>
      </c>
      <c r="BM143" s="23" t="s">
        <v>976</v>
      </c>
    </row>
    <row r="144" spans="2:47" s="1" customFormat="1" ht="175.5">
      <c r="B144" s="40"/>
      <c r="C144" s="62"/>
      <c r="D144" s="210" t="s">
        <v>911</v>
      </c>
      <c r="E144" s="62"/>
      <c r="F144" s="211" t="s">
        <v>977</v>
      </c>
      <c r="G144" s="62"/>
      <c r="H144" s="62"/>
      <c r="I144" s="166"/>
      <c r="J144" s="62"/>
      <c r="K144" s="62"/>
      <c r="L144" s="60"/>
      <c r="M144" s="212"/>
      <c r="N144" s="41"/>
      <c r="O144" s="41"/>
      <c r="P144" s="41"/>
      <c r="Q144" s="41"/>
      <c r="R144" s="41"/>
      <c r="S144" s="41"/>
      <c r="T144" s="77"/>
      <c r="AT144" s="23" t="s">
        <v>911</v>
      </c>
      <c r="AU144" s="23" t="s">
        <v>843</v>
      </c>
    </row>
    <row r="145" spans="2:51" s="12" customFormat="1" ht="13.5">
      <c r="B145" s="213"/>
      <c r="C145" s="214"/>
      <c r="D145" s="215" t="s">
        <v>913</v>
      </c>
      <c r="E145" s="216" t="s">
        <v>781</v>
      </c>
      <c r="F145" s="217" t="s">
        <v>978</v>
      </c>
      <c r="G145" s="214"/>
      <c r="H145" s="218">
        <v>58.404</v>
      </c>
      <c r="I145" s="219"/>
      <c r="J145" s="214"/>
      <c r="K145" s="214"/>
      <c r="L145" s="220"/>
      <c r="M145" s="221"/>
      <c r="N145" s="222"/>
      <c r="O145" s="222"/>
      <c r="P145" s="222"/>
      <c r="Q145" s="222"/>
      <c r="R145" s="222"/>
      <c r="S145" s="222"/>
      <c r="T145" s="223"/>
      <c r="AT145" s="224" t="s">
        <v>913</v>
      </c>
      <c r="AU145" s="224" t="s">
        <v>843</v>
      </c>
      <c r="AV145" s="12" t="s">
        <v>843</v>
      </c>
      <c r="AW145" s="12" t="s">
        <v>798</v>
      </c>
      <c r="AX145" s="12" t="s">
        <v>783</v>
      </c>
      <c r="AY145" s="224" t="s">
        <v>902</v>
      </c>
    </row>
    <row r="146" spans="2:65" s="1" customFormat="1" ht="22.5" customHeight="1">
      <c r="B146" s="40"/>
      <c r="C146" s="198" t="s">
        <v>979</v>
      </c>
      <c r="D146" s="198" t="s">
        <v>904</v>
      </c>
      <c r="E146" s="199" t="s">
        <v>980</v>
      </c>
      <c r="F146" s="200" t="s">
        <v>981</v>
      </c>
      <c r="G146" s="201" t="s">
        <v>982</v>
      </c>
      <c r="H146" s="202">
        <v>105.127</v>
      </c>
      <c r="I146" s="203"/>
      <c r="J146" s="204">
        <f>ROUND(I146*H146,2)</f>
        <v>0</v>
      </c>
      <c r="K146" s="200" t="s">
        <v>908</v>
      </c>
      <c r="L146" s="60"/>
      <c r="M146" s="205" t="s">
        <v>781</v>
      </c>
      <c r="N146" s="206" t="s">
        <v>806</v>
      </c>
      <c r="O146" s="41"/>
      <c r="P146" s="207">
        <f>O146*H146</f>
        <v>0</v>
      </c>
      <c r="Q146" s="207">
        <v>0</v>
      </c>
      <c r="R146" s="207">
        <f>Q146*H146</f>
        <v>0</v>
      </c>
      <c r="S146" s="207">
        <v>0</v>
      </c>
      <c r="T146" s="208">
        <f>S146*H146</f>
        <v>0</v>
      </c>
      <c r="AR146" s="23" t="s">
        <v>909</v>
      </c>
      <c r="AT146" s="23" t="s">
        <v>904</v>
      </c>
      <c r="AU146" s="23" t="s">
        <v>843</v>
      </c>
      <c r="AY146" s="23" t="s">
        <v>902</v>
      </c>
      <c r="BE146" s="209">
        <f>IF(N146="základní",J146,0)</f>
        <v>0</v>
      </c>
      <c r="BF146" s="209">
        <f>IF(N146="snížená",J146,0)</f>
        <v>0</v>
      </c>
      <c r="BG146" s="209">
        <f>IF(N146="zákl. přenesená",J146,0)</f>
        <v>0</v>
      </c>
      <c r="BH146" s="209">
        <f>IF(N146="sníž. přenesená",J146,0)</f>
        <v>0</v>
      </c>
      <c r="BI146" s="209">
        <f>IF(N146="nulová",J146,0)</f>
        <v>0</v>
      </c>
      <c r="BJ146" s="23" t="s">
        <v>783</v>
      </c>
      <c r="BK146" s="209">
        <f>ROUND(I146*H146,2)</f>
        <v>0</v>
      </c>
      <c r="BL146" s="23" t="s">
        <v>909</v>
      </c>
      <c r="BM146" s="23" t="s">
        <v>983</v>
      </c>
    </row>
    <row r="147" spans="2:47" s="1" customFormat="1" ht="175.5">
      <c r="B147" s="40"/>
      <c r="C147" s="62"/>
      <c r="D147" s="210" t="s">
        <v>911</v>
      </c>
      <c r="E147" s="62"/>
      <c r="F147" s="211" t="s">
        <v>977</v>
      </c>
      <c r="G147" s="62"/>
      <c r="H147" s="62"/>
      <c r="I147" s="166"/>
      <c r="J147" s="62"/>
      <c r="K147" s="62"/>
      <c r="L147" s="60"/>
      <c r="M147" s="212"/>
      <c r="N147" s="41"/>
      <c r="O147" s="41"/>
      <c r="P147" s="41"/>
      <c r="Q147" s="41"/>
      <c r="R147" s="41"/>
      <c r="S147" s="41"/>
      <c r="T147" s="77"/>
      <c r="AT147" s="23" t="s">
        <v>911</v>
      </c>
      <c r="AU147" s="23" t="s">
        <v>843</v>
      </c>
    </row>
    <row r="148" spans="2:51" s="12" customFormat="1" ht="13.5">
      <c r="B148" s="213"/>
      <c r="C148" s="214"/>
      <c r="D148" s="215" t="s">
        <v>913</v>
      </c>
      <c r="E148" s="216" t="s">
        <v>781</v>
      </c>
      <c r="F148" s="217" t="s">
        <v>984</v>
      </c>
      <c r="G148" s="214"/>
      <c r="H148" s="218">
        <v>105.127</v>
      </c>
      <c r="I148" s="219"/>
      <c r="J148" s="214"/>
      <c r="K148" s="214"/>
      <c r="L148" s="220"/>
      <c r="M148" s="221"/>
      <c r="N148" s="222"/>
      <c r="O148" s="222"/>
      <c r="P148" s="222"/>
      <c r="Q148" s="222"/>
      <c r="R148" s="222"/>
      <c r="S148" s="222"/>
      <c r="T148" s="223"/>
      <c r="AT148" s="224" t="s">
        <v>913</v>
      </c>
      <c r="AU148" s="224" t="s">
        <v>843</v>
      </c>
      <c r="AV148" s="12" t="s">
        <v>843</v>
      </c>
      <c r="AW148" s="12" t="s">
        <v>798</v>
      </c>
      <c r="AX148" s="12" t="s">
        <v>783</v>
      </c>
      <c r="AY148" s="224" t="s">
        <v>902</v>
      </c>
    </row>
    <row r="149" spans="2:65" s="1" customFormat="1" ht="31.5" customHeight="1">
      <c r="B149" s="40"/>
      <c r="C149" s="198" t="s">
        <v>985</v>
      </c>
      <c r="D149" s="198" t="s">
        <v>904</v>
      </c>
      <c r="E149" s="199" t="s">
        <v>986</v>
      </c>
      <c r="F149" s="200" t="s">
        <v>987</v>
      </c>
      <c r="G149" s="201" t="s">
        <v>940</v>
      </c>
      <c r="H149" s="202">
        <v>22.786</v>
      </c>
      <c r="I149" s="203"/>
      <c r="J149" s="204">
        <f>ROUND(I149*H149,2)</f>
        <v>0</v>
      </c>
      <c r="K149" s="200" t="s">
        <v>908</v>
      </c>
      <c r="L149" s="60"/>
      <c r="M149" s="205" t="s">
        <v>781</v>
      </c>
      <c r="N149" s="206" t="s">
        <v>806</v>
      </c>
      <c r="O149" s="41"/>
      <c r="P149" s="207">
        <f>O149*H149</f>
        <v>0</v>
      </c>
      <c r="Q149" s="207">
        <v>0</v>
      </c>
      <c r="R149" s="207">
        <f>Q149*H149</f>
        <v>0</v>
      </c>
      <c r="S149" s="207">
        <v>0</v>
      </c>
      <c r="T149" s="208">
        <f>S149*H149</f>
        <v>0</v>
      </c>
      <c r="AR149" s="23" t="s">
        <v>909</v>
      </c>
      <c r="AT149" s="23" t="s">
        <v>904</v>
      </c>
      <c r="AU149" s="23" t="s">
        <v>843</v>
      </c>
      <c r="AY149" s="23" t="s">
        <v>902</v>
      </c>
      <c r="BE149" s="209">
        <f>IF(N149="základní",J149,0)</f>
        <v>0</v>
      </c>
      <c r="BF149" s="209">
        <f>IF(N149="snížená",J149,0)</f>
        <v>0</v>
      </c>
      <c r="BG149" s="209">
        <f>IF(N149="zákl. přenesená",J149,0)</f>
        <v>0</v>
      </c>
      <c r="BH149" s="209">
        <f>IF(N149="sníž. přenesená",J149,0)</f>
        <v>0</v>
      </c>
      <c r="BI149" s="209">
        <f>IF(N149="nulová",J149,0)</f>
        <v>0</v>
      </c>
      <c r="BJ149" s="23" t="s">
        <v>783</v>
      </c>
      <c r="BK149" s="209">
        <f>ROUND(I149*H149,2)</f>
        <v>0</v>
      </c>
      <c r="BL149" s="23" t="s">
        <v>909</v>
      </c>
      <c r="BM149" s="23" t="s">
        <v>988</v>
      </c>
    </row>
    <row r="150" spans="2:47" s="1" customFormat="1" ht="175.5">
      <c r="B150" s="40"/>
      <c r="C150" s="62"/>
      <c r="D150" s="210" t="s">
        <v>911</v>
      </c>
      <c r="E150" s="62"/>
      <c r="F150" s="211" t="s">
        <v>758</v>
      </c>
      <c r="G150" s="62"/>
      <c r="H150" s="62"/>
      <c r="I150" s="166"/>
      <c r="J150" s="62"/>
      <c r="K150" s="62"/>
      <c r="L150" s="60"/>
      <c r="M150" s="212"/>
      <c r="N150" s="41"/>
      <c r="O150" s="41"/>
      <c r="P150" s="41"/>
      <c r="Q150" s="41"/>
      <c r="R150" s="41"/>
      <c r="S150" s="41"/>
      <c r="T150" s="77"/>
      <c r="AT150" s="23" t="s">
        <v>911</v>
      </c>
      <c r="AU150" s="23" t="s">
        <v>843</v>
      </c>
    </row>
    <row r="151" spans="2:51" s="12" customFormat="1" ht="13.5">
      <c r="B151" s="213"/>
      <c r="C151" s="214"/>
      <c r="D151" s="210" t="s">
        <v>913</v>
      </c>
      <c r="E151" s="225" t="s">
        <v>781</v>
      </c>
      <c r="F151" s="226" t="s">
        <v>283</v>
      </c>
      <c r="G151" s="214"/>
      <c r="H151" s="227">
        <v>12.5</v>
      </c>
      <c r="I151" s="219"/>
      <c r="J151" s="214"/>
      <c r="K151" s="214"/>
      <c r="L151" s="220"/>
      <c r="M151" s="221"/>
      <c r="N151" s="222"/>
      <c r="O151" s="222"/>
      <c r="P151" s="222"/>
      <c r="Q151" s="222"/>
      <c r="R151" s="222"/>
      <c r="S151" s="222"/>
      <c r="T151" s="223"/>
      <c r="AT151" s="224" t="s">
        <v>913</v>
      </c>
      <c r="AU151" s="224" t="s">
        <v>843</v>
      </c>
      <c r="AV151" s="12" t="s">
        <v>843</v>
      </c>
      <c r="AW151" s="12" t="s">
        <v>798</v>
      </c>
      <c r="AX151" s="12" t="s">
        <v>835</v>
      </c>
      <c r="AY151" s="224" t="s">
        <v>902</v>
      </c>
    </row>
    <row r="152" spans="2:51" s="12" customFormat="1" ht="13.5">
      <c r="B152" s="213"/>
      <c r="C152" s="214"/>
      <c r="D152" s="210" t="s">
        <v>913</v>
      </c>
      <c r="E152" s="225" t="s">
        <v>781</v>
      </c>
      <c r="F152" s="226" t="s">
        <v>284</v>
      </c>
      <c r="G152" s="214"/>
      <c r="H152" s="227">
        <v>3.2</v>
      </c>
      <c r="I152" s="219"/>
      <c r="J152" s="214"/>
      <c r="K152" s="214"/>
      <c r="L152" s="220"/>
      <c r="M152" s="221"/>
      <c r="N152" s="222"/>
      <c r="O152" s="222"/>
      <c r="P152" s="222"/>
      <c r="Q152" s="222"/>
      <c r="R152" s="222"/>
      <c r="S152" s="222"/>
      <c r="T152" s="223"/>
      <c r="AT152" s="224" t="s">
        <v>913</v>
      </c>
      <c r="AU152" s="224" t="s">
        <v>843</v>
      </c>
      <c r="AV152" s="12" t="s">
        <v>843</v>
      </c>
      <c r="AW152" s="12" t="s">
        <v>798</v>
      </c>
      <c r="AX152" s="12" t="s">
        <v>835</v>
      </c>
      <c r="AY152" s="224" t="s">
        <v>902</v>
      </c>
    </row>
    <row r="153" spans="2:51" s="12" customFormat="1" ht="13.5">
      <c r="B153" s="213"/>
      <c r="C153" s="214"/>
      <c r="D153" s="210" t="s">
        <v>913</v>
      </c>
      <c r="E153" s="225" t="s">
        <v>781</v>
      </c>
      <c r="F153" s="226" t="s">
        <v>285</v>
      </c>
      <c r="G153" s="214"/>
      <c r="H153" s="227">
        <v>1.566</v>
      </c>
      <c r="I153" s="219"/>
      <c r="J153" s="214"/>
      <c r="K153" s="214"/>
      <c r="L153" s="220"/>
      <c r="M153" s="221"/>
      <c r="N153" s="222"/>
      <c r="O153" s="222"/>
      <c r="P153" s="222"/>
      <c r="Q153" s="222"/>
      <c r="R153" s="222"/>
      <c r="S153" s="222"/>
      <c r="T153" s="223"/>
      <c r="AT153" s="224" t="s">
        <v>913</v>
      </c>
      <c r="AU153" s="224" t="s">
        <v>843</v>
      </c>
      <c r="AV153" s="12" t="s">
        <v>843</v>
      </c>
      <c r="AW153" s="12" t="s">
        <v>798</v>
      </c>
      <c r="AX153" s="12" t="s">
        <v>835</v>
      </c>
      <c r="AY153" s="224" t="s">
        <v>902</v>
      </c>
    </row>
    <row r="154" spans="2:51" s="12" customFormat="1" ht="13.5">
      <c r="B154" s="213"/>
      <c r="C154" s="214"/>
      <c r="D154" s="210" t="s">
        <v>913</v>
      </c>
      <c r="E154" s="225" t="s">
        <v>781</v>
      </c>
      <c r="F154" s="226" t="s">
        <v>286</v>
      </c>
      <c r="G154" s="214"/>
      <c r="H154" s="227">
        <v>5.52</v>
      </c>
      <c r="I154" s="219"/>
      <c r="J154" s="214"/>
      <c r="K154" s="214"/>
      <c r="L154" s="220"/>
      <c r="M154" s="221"/>
      <c r="N154" s="222"/>
      <c r="O154" s="222"/>
      <c r="P154" s="222"/>
      <c r="Q154" s="222"/>
      <c r="R154" s="222"/>
      <c r="S154" s="222"/>
      <c r="T154" s="223"/>
      <c r="AT154" s="224" t="s">
        <v>913</v>
      </c>
      <c r="AU154" s="224" t="s">
        <v>843</v>
      </c>
      <c r="AV154" s="12" t="s">
        <v>843</v>
      </c>
      <c r="AW154" s="12" t="s">
        <v>798</v>
      </c>
      <c r="AX154" s="12" t="s">
        <v>835</v>
      </c>
      <c r="AY154" s="224" t="s">
        <v>902</v>
      </c>
    </row>
    <row r="155" spans="2:51" s="13" customFormat="1" ht="13.5">
      <c r="B155" s="228"/>
      <c r="C155" s="229"/>
      <c r="D155" s="215" t="s">
        <v>913</v>
      </c>
      <c r="E155" s="230" t="s">
        <v>781</v>
      </c>
      <c r="F155" s="231" t="s">
        <v>926</v>
      </c>
      <c r="G155" s="229"/>
      <c r="H155" s="232">
        <v>22.786</v>
      </c>
      <c r="I155" s="233"/>
      <c r="J155" s="229"/>
      <c r="K155" s="229"/>
      <c r="L155" s="234"/>
      <c r="M155" s="235"/>
      <c r="N155" s="236"/>
      <c r="O155" s="236"/>
      <c r="P155" s="236"/>
      <c r="Q155" s="236"/>
      <c r="R155" s="236"/>
      <c r="S155" s="236"/>
      <c r="T155" s="237"/>
      <c r="AT155" s="238" t="s">
        <v>913</v>
      </c>
      <c r="AU155" s="238" t="s">
        <v>843</v>
      </c>
      <c r="AV155" s="13" t="s">
        <v>909</v>
      </c>
      <c r="AW155" s="13" t="s">
        <v>798</v>
      </c>
      <c r="AX155" s="13" t="s">
        <v>783</v>
      </c>
      <c r="AY155" s="238" t="s">
        <v>902</v>
      </c>
    </row>
    <row r="156" spans="2:65" s="1" customFormat="1" ht="22.5" customHeight="1">
      <c r="B156" s="40"/>
      <c r="C156" s="239" t="s">
        <v>769</v>
      </c>
      <c r="D156" s="239" t="s">
        <v>287</v>
      </c>
      <c r="E156" s="240" t="s">
        <v>288</v>
      </c>
      <c r="F156" s="241" t="s">
        <v>289</v>
      </c>
      <c r="G156" s="242" t="s">
        <v>982</v>
      </c>
      <c r="H156" s="243">
        <v>11.04</v>
      </c>
      <c r="I156" s="244"/>
      <c r="J156" s="245">
        <f>ROUND(I156*H156,2)</f>
        <v>0</v>
      </c>
      <c r="K156" s="241" t="s">
        <v>908</v>
      </c>
      <c r="L156" s="246"/>
      <c r="M156" s="247" t="s">
        <v>781</v>
      </c>
      <c r="N156" s="248" t="s">
        <v>806</v>
      </c>
      <c r="O156" s="41"/>
      <c r="P156" s="207">
        <f>O156*H156</f>
        <v>0</v>
      </c>
      <c r="Q156" s="207">
        <v>1</v>
      </c>
      <c r="R156" s="207">
        <f>Q156*H156</f>
        <v>11.04</v>
      </c>
      <c r="S156" s="207">
        <v>0</v>
      </c>
      <c r="T156" s="208">
        <f>S156*H156</f>
        <v>0</v>
      </c>
      <c r="AR156" s="23" t="s">
        <v>950</v>
      </c>
      <c r="AT156" s="23" t="s">
        <v>287</v>
      </c>
      <c r="AU156" s="23" t="s">
        <v>843</v>
      </c>
      <c r="AY156" s="23" t="s">
        <v>902</v>
      </c>
      <c r="BE156" s="209">
        <f>IF(N156="základní",J156,0)</f>
        <v>0</v>
      </c>
      <c r="BF156" s="209">
        <f>IF(N156="snížená",J156,0)</f>
        <v>0</v>
      </c>
      <c r="BG156" s="209">
        <f>IF(N156="zákl. přenesená",J156,0)</f>
        <v>0</v>
      </c>
      <c r="BH156" s="209">
        <f>IF(N156="sníž. přenesená",J156,0)</f>
        <v>0</v>
      </c>
      <c r="BI156" s="209">
        <f>IF(N156="nulová",J156,0)</f>
        <v>0</v>
      </c>
      <c r="BJ156" s="23" t="s">
        <v>783</v>
      </c>
      <c r="BK156" s="209">
        <f>ROUND(I156*H156,2)</f>
        <v>0</v>
      </c>
      <c r="BL156" s="23" t="s">
        <v>909</v>
      </c>
      <c r="BM156" s="23" t="s">
        <v>290</v>
      </c>
    </row>
    <row r="157" spans="2:51" s="12" customFormat="1" ht="13.5">
      <c r="B157" s="213"/>
      <c r="C157" s="214"/>
      <c r="D157" s="215" t="s">
        <v>913</v>
      </c>
      <c r="E157" s="216" t="s">
        <v>781</v>
      </c>
      <c r="F157" s="217" t="s">
        <v>291</v>
      </c>
      <c r="G157" s="214"/>
      <c r="H157" s="218">
        <v>11.04</v>
      </c>
      <c r="I157" s="219"/>
      <c r="J157" s="214"/>
      <c r="K157" s="214"/>
      <c r="L157" s="220"/>
      <c r="M157" s="221"/>
      <c r="N157" s="222"/>
      <c r="O157" s="222"/>
      <c r="P157" s="222"/>
      <c r="Q157" s="222"/>
      <c r="R157" s="222"/>
      <c r="S157" s="222"/>
      <c r="T157" s="223"/>
      <c r="AT157" s="224" t="s">
        <v>913</v>
      </c>
      <c r="AU157" s="224" t="s">
        <v>843</v>
      </c>
      <c r="AV157" s="12" t="s">
        <v>843</v>
      </c>
      <c r="AW157" s="12" t="s">
        <v>798</v>
      </c>
      <c r="AX157" s="12" t="s">
        <v>783</v>
      </c>
      <c r="AY157" s="224" t="s">
        <v>902</v>
      </c>
    </row>
    <row r="158" spans="2:65" s="1" customFormat="1" ht="22.5" customHeight="1">
      <c r="B158" s="40"/>
      <c r="C158" s="239" t="s">
        <v>292</v>
      </c>
      <c r="D158" s="239" t="s">
        <v>287</v>
      </c>
      <c r="E158" s="240" t="s">
        <v>293</v>
      </c>
      <c r="F158" s="241" t="s">
        <v>294</v>
      </c>
      <c r="G158" s="242" t="s">
        <v>982</v>
      </c>
      <c r="H158" s="243">
        <v>3.132</v>
      </c>
      <c r="I158" s="244"/>
      <c r="J158" s="245">
        <f>ROUND(I158*H158,2)</f>
        <v>0</v>
      </c>
      <c r="K158" s="241" t="s">
        <v>908</v>
      </c>
      <c r="L158" s="246"/>
      <c r="M158" s="247" t="s">
        <v>781</v>
      </c>
      <c r="N158" s="248" t="s">
        <v>806</v>
      </c>
      <c r="O158" s="41"/>
      <c r="P158" s="207">
        <f>O158*H158</f>
        <v>0</v>
      </c>
      <c r="Q158" s="207">
        <v>1</v>
      </c>
      <c r="R158" s="207">
        <f>Q158*H158</f>
        <v>3.132</v>
      </c>
      <c r="S158" s="207">
        <v>0</v>
      </c>
      <c r="T158" s="208">
        <f>S158*H158</f>
        <v>0</v>
      </c>
      <c r="AR158" s="23" t="s">
        <v>950</v>
      </c>
      <c r="AT158" s="23" t="s">
        <v>287</v>
      </c>
      <c r="AU158" s="23" t="s">
        <v>843</v>
      </c>
      <c r="AY158" s="23" t="s">
        <v>902</v>
      </c>
      <c r="BE158" s="209">
        <f>IF(N158="základní",J158,0)</f>
        <v>0</v>
      </c>
      <c r="BF158" s="209">
        <f>IF(N158="snížená",J158,0)</f>
        <v>0</v>
      </c>
      <c r="BG158" s="209">
        <f>IF(N158="zákl. přenesená",J158,0)</f>
        <v>0</v>
      </c>
      <c r="BH158" s="209">
        <f>IF(N158="sníž. přenesená",J158,0)</f>
        <v>0</v>
      </c>
      <c r="BI158" s="209">
        <f>IF(N158="nulová",J158,0)</f>
        <v>0</v>
      </c>
      <c r="BJ158" s="23" t="s">
        <v>783</v>
      </c>
      <c r="BK158" s="209">
        <f>ROUND(I158*H158,2)</f>
        <v>0</v>
      </c>
      <c r="BL158" s="23" t="s">
        <v>909</v>
      </c>
      <c r="BM158" s="23" t="s">
        <v>295</v>
      </c>
    </row>
    <row r="159" spans="2:51" s="12" customFormat="1" ht="13.5">
      <c r="B159" s="213"/>
      <c r="C159" s="214"/>
      <c r="D159" s="215" t="s">
        <v>913</v>
      </c>
      <c r="E159" s="216" t="s">
        <v>781</v>
      </c>
      <c r="F159" s="217" t="s">
        <v>296</v>
      </c>
      <c r="G159" s="214"/>
      <c r="H159" s="218">
        <v>3.132</v>
      </c>
      <c r="I159" s="219"/>
      <c r="J159" s="214"/>
      <c r="K159" s="214"/>
      <c r="L159" s="220"/>
      <c r="M159" s="221"/>
      <c r="N159" s="222"/>
      <c r="O159" s="222"/>
      <c r="P159" s="222"/>
      <c r="Q159" s="222"/>
      <c r="R159" s="222"/>
      <c r="S159" s="222"/>
      <c r="T159" s="223"/>
      <c r="AT159" s="224" t="s">
        <v>913</v>
      </c>
      <c r="AU159" s="224" t="s">
        <v>843</v>
      </c>
      <c r="AV159" s="12" t="s">
        <v>843</v>
      </c>
      <c r="AW159" s="12" t="s">
        <v>798</v>
      </c>
      <c r="AX159" s="12" t="s">
        <v>783</v>
      </c>
      <c r="AY159" s="224" t="s">
        <v>902</v>
      </c>
    </row>
    <row r="160" spans="2:65" s="1" customFormat="1" ht="31.5" customHeight="1">
      <c r="B160" s="40"/>
      <c r="C160" s="198" t="s">
        <v>297</v>
      </c>
      <c r="D160" s="198" t="s">
        <v>904</v>
      </c>
      <c r="E160" s="199" t="s">
        <v>298</v>
      </c>
      <c r="F160" s="200" t="s">
        <v>299</v>
      </c>
      <c r="G160" s="201" t="s">
        <v>907</v>
      </c>
      <c r="H160" s="202">
        <v>32</v>
      </c>
      <c r="I160" s="203"/>
      <c r="J160" s="204">
        <f>ROUND(I160*H160,2)</f>
        <v>0</v>
      </c>
      <c r="K160" s="200" t="s">
        <v>908</v>
      </c>
      <c r="L160" s="60"/>
      <c r="M160" s="205" t="s">
        <v>781</v>
      </c>
      <c r="N160" s="206" t="s">
        <v>806</v>
      </c>
      <c r="O160" s="41"/>
      <c r="P160" s="207">
        <f>O160*H160</f>
        <v>0</v>
      </c>
      <c r="Q160" s="207">
        <v>0</v>
      </c>
      <c r="R160" s="207">
        <f>Q160*H160</f>
        <v>0</v>
      </c>
      <c r="S160" s="207">
        <v>0</v>
      </c>
      <c r="T160" s="208">
        <f>S160*H160</f>
        <v>0</v>
      </c>
      <c r="AR160" s="23" t="s">
        <v>909</v>
      </c>
      <c r="AT160" s="23" t="s">
        <v>904</v>
      </c>
      <c r="AU160" s="23" t="s">
        <v>843</v>
      </c>
      <c r="AY160" s="23" t="s">
        <v>902</v>
      </c>
      <c r="BE160" s="209">
        <f>IF(N160="základní",J160,0)</f>
        <v>0</v>
      </c>
      <c r="BF160" s="209">
        <f>IF(N160="snížená",J160,0)</f>
        <v>0</v>
      </c>
      <c r="BG160" s="209">
        <f>IF(N160="zákl. přenesená",J160,0)</f>
        <v>0</v>
      </c>
      <c r="BH160" s="209">
        <f>IF(N160="sníž. přenesená",J160,0)</f>
        <v>0</v>
      </c>
      <c r="BI160" s="209">
        <f>IF(N160="nulová",J160,0)</f>
        <v>0</v>
      </c>
      <c r="BJ160" s="23" t="s">
        <v>783</v>
      </c>
      <c r="BK160" s="209">
        <f>ROUND(I160*H160,2)</f>
        <v>0</v>
      </c>
      <c r="BL160" s="23" t="s">
        <v>909</v>
      </c>
      <c r="BM160" s="23" t="s">
        <v>300</v>
      </c>
    </row>
    <row r="161" spans="2:47" s="1" customFormat="1" ht="121.5">
      <c r="B161" s="40"/>
      <c r="C161" s="62"/>
      <c r="D161" s="210" t="s">
        <v>911</v>
      </c>
      <c r="E161" s="62"/>
      <c r="F161" s="211" t="s">
        <v>301</v>
      </c>
      <c r="G161" s="62"/>
      <c r="H161" s="62"/>
      <c r="I161" s="166"/>
      <c r="J161" s="62"/>
      <c r="K161" s="62"/>
      <c r="L161" s="60"/>
      <c r="M161" s="212"/>
      <c r="N161" s="41"/>
      <c r="O161" s="41"/>
      <c r="P161" s="41"/>
      <c r="Q161" s="41"/>
      <c r="R161" s="41"/>
      <c r="S161" s="41"/>
      <c r="T161" s="77"/>
      <c r="AT161" s="23" t="s">
        <v>911</v>
      </c>
      <c r="AU161" s="23" t="s">
        <v>843</v>
      </c>
    </row>
    <row r="162" spans="2:51" s="12" customFormat="1" ht="13.5">
      <c r="B162" s="213"/>
      <c r="C162" s="214"/>
      <c r="D162" s="215" t="s">
        <v>913</v>
      </c>
      <c r="E162" s="216" t="s">
        <v>781</v>
      </c>
      <c r="F162" s="217" t="s">
        <v>302</v>
      </c>
      <c r="G162" s="214"/>
      <c r="H162" s="218">
        <v>32</v>
      </c>
      <c r="I162" s="219"/>
      <c r="J162" s="214"/>
      <c r="K162" s="214"/>
      <c r="L162" s="220"/>
      <c r="M162" s="221"/>
      <c r="N162" s="222"/>
      <c r="O162" s="222"/>
      <c r="P162" s="222"/>
      <c r="Q162" s="222"/>
      <c r="R162" s="222"/>
      <c r="S162" s="222"/>
      <c r="T162" s="223"/>
      <c r="AT162" s="224" t="s">
        <v>913</v>
      </c>
      <c r="AU162" s="224" t="s">
        <v>843</v>
      </c>
      <c r="AV162" s="12" t="s">
        <v>843</v>
      </c>
      <c r="AW162" s="12" t="s">
        <v>798</v>
      </c>
      <c r="AX162" s="12" t="s">
        <v>783</v>
      </c>
      <c r="AY162" s="224" t="s">
        <v>902</v>
      </c>
    </row>
    <row r="163" spans="2:65" s="1" customFormat="1" ht="22.5" customHeight="1">
      <c r="B163" s="40"/>
      <c r="C163" s="239" t="s">
        <v>303</v>
      </c>
      <c r="D163" s="239" t="s">
        <v>287</v>
      </c>
      <c r="E163" s="240" t="s">
        <v>304</v>
      </c>
      <c r="F163" s="241" t="s">
        <v>305</v>
      </c>
      <c r="G163" s="242" t="s">
        <v>982</v>
      </c>
      <c r="H163" s="243">
        <v>5.76</v>
      </c>
      <c r="I163" s="244"/>
      <c r="J163" s="245">
        <f>ROUND(I163*H163,2)</f>
        <v>0</v>
      </c>
      <c r="K163" s="241" t="s">
        <v>908</v>
      </c>
      <c r="L163" s="246"/>
      <c r="M163" s="247" t="s">
        <v>781</v>
      </c>
      <c r="N163" s="248" t="s">
        <v>806</v>
      </c>
      <c r="O163" s="41"/>
      <c r="P163" s="207">
        <f>O163*H163</f>
        <v>0</v>
      </c>
      <c r="Q163" s="207">
        <v>1</v>
      </c>
      <c r="R163" s="207">
        <f>Q163*H163</f>
        <v>5.76</v>
      </c>
      <c r="S163" s="207">
        <v>0</v>
      </c>
      <c r="T163" s="208">
        <f>S163*H163</f>
        <v>0</v>
      </c>
      <c r="AR163" s="23" t="s">
        <v>950</v>
      </c>
      <c r="AT163" s="23" t="s">
        <v>287</v>
      </c>
      <c r="AU163" s="23" t="s">
        <v>843</v>
      </c>
      <c r="AY163" s="23" t="s">
        <v>902</v>
      </c>
      <c r="BE163" s="209">
        <f>IF(N163="základní",J163,0)</f>
        <v>0</v>
      </c>
      <c r="BF163" s="209">
        <f>IF(N163="snížená",J163,0)</f>
        <v>0</v>
      </c>
      <c r="BG163" s="209">
        <f>IF(N163="zákl. přenesená",J163,0)</f>
        <v>0</v>
      </c>
      <c r="BH163" s="209">
        <f>IF(N163="sníž. přenesená",J163,0)</f>
        <v>0</v>
      </c>
      <c r="BI163" s="209">
        <f>IF(N163="nulová",J163,0)</f>
        <v>0</v>
      </c>
      <c r="BJ163" s="23" t="s">
        <v>783</v>
      </c>
      <c r="BK163" s="209">
        <f>ROUND(I163*H163,2)</f>
        <v>0</v>
      </c>
      <c r="BL163" s="23" t="s">
        <v>909</v>
      </c>
      <c r="BM163" s="23" t="s">
        <v>306</v>
      </c>
    </row>
    <row r="164" spans="2:51" s="12" customFormat="1" ht="13.5">
      <c r="B164" s="213"/>
      <c r="C164" s="214"/>
      <c r="D164" s="215" t="s">
        <v>913</v>
      </c>
      <c r="E164" s="216" t="s">
        <v>781</v>
      </c>
      <c r="F164" s="217" t="s">
        <v>307</v>
      </c>
      <c r="G164" s="214"/>
      <c r="H164" s="218">
        <v>5.76</v>
      </c>
      <c r="I164" s="219"/>
      <c r="J164" s="214"/>
      <c r="K164" s="214"/>
      <c r="L164" s="220"/>
      <c r="M164" s="221"/>
      <c r="N164" s="222"/>
      <c r="O164" s="222"/>
      <c r="P164" s="222"/>
      <c r="Q164" s="222"/>
      <c r="R164" s="222"/>
      <c r="S164" s="222"/>
      <c r="T164" s="223"/>
      <c r="AT164" s="224" t="s">
        <v>913</v>
      </c>
      <c r="AU164" s="224" t="s">
        <v>843</v>
      </c>
      <c r="AV164" s="12" t="s">
        <v>843</v>
      </c>
      <c r="AW164" s="12" t="s">
        <v>798</v>
      </c>
      <c r="AX164" s="12" t="s">
        <v>783</v>
      </c>
      <c r="AY164" s="224" t="s">
        <v>902</v>
      </c>
    </row>
    <row r="165" spans="2:65" s="1" customFormat="1" ht="31.5" customHeight="1">
      <c r="B165" s="40"/>
      <c r="C165" s="198" t="s">
        <v>308</v>
      </c>
      <c r="D165" s="198" t="s">
        <v>904</v>
      </c>
      <c r="E165" s="199" t="s">
        <v>309</v>
      </c>
      <c r="F165" s="200" t="s">
        <v>310</v>
      </c>
      <c r="G165" s="201" t="s">
        <v>907</v>
      </c>
      <c r="H165" s="202">
        <v>32</v>
      </c>
      <c r="I165" s="203"/>
      <c r="J165" s="204">
        <f>ROUND(I165*H165,2)</f>
        <v>0</v>
      </c>
      <c r="K165" s="200" t="s">
        <v>908</v>
      </c>
      <c r="L165" s="60"/>
      <c r="M165" s="205" t="s">
        <v>781</v>
      </c>
      <c r="N165" s="206" t="s">
        <v>806</v>
      </c>
      <c r="O165" s="41"/>
      <c r="P165" s="207">
        <f>O165*H165</f>
        <v>0</v>
      </c>
      <c r="Q165" s="207">
        <v>0</v>
      </c>
      <c r="R165" s="207">
        <f>Q165*H165</f>
        <v>0</v>
      </c>
      <c r="S165" s="207">
        <v>0</v>
      </c>
      <c r="T165" s="208">
        <f>S165*H165</f>
        <v>0</v>
      </c>
      <c r="AR165" s="23" t="s">
        <v>909</v>
      </c>
      <c r="AT165" s="23" t="s">
        <v>904</v>
      </c>
      <c r="AU165" s="23" t="s">
        <v>843</v>
      </c>
      <c r="AY165" s="23" t="s">
        <v>902</v>
      </c>
      <c r="BE165" s="209">
        <f>IF(N165="základní",J165,0)</f>
        <v>0</v>
      </c>
      <c r="BF165" s="209">
        <f>IF(N165="snížená",J165,0)</f>
        <v>0</v>
      </c>
      <c r="BG165" s="209">
        <f>IF(N165="zákl. přenesená",J165,0)</f>
        <v>0</v>
      </c>
      <c r="BH165" s="209">
        <f>IF(N165="sníž. přenesená",J165,0)</f>
        <v>0</v>
      </c>
      <c r="BI165" s="209">
        <f>IF(N165="nulová",J165,0)</f>
        <v>0</v>
      </c>
      <c r="BJ165" s="23" t="s">
        <v>783</v>
      </c>
      <c r="BK165" s="209">
        <f>ROUND(I165*H165,2)</f>
        <v>0</v>
      </c>
      <c r="BL165" s="23" t="s">
        <v>909</v>
      </c>
      <c r="BM165" s="23" t="s">
        <v>311</v>
      </c>
    </row>
    <row r="166" spans="2:47" s="1" customFormat="1" ht="121.5">
      <c r="B166" s="40"/>
      <c r="C166" s="62"/>
      <c r="D166" s="210" t="s">
        <v>911</v>
      </c>
      <c r="E166" s="62"/>
      <c r="F166" s="211" t="s">
        <v>312</v>
      </c>
      <c r="G166" s="62"/>
      <c r="H166" s="62"/>
      <c r="I166" s="166"/>
      <c r="J166" s="62"/>
      <c r="K166" s="62"/>
      <c r="L166" s="60"/>
      <c r="M166" s="212"/>
      <c r="N166" s="41"/>
      <c r="O166" s="41"/>
      <c r="P166" s="41"/>
      <c r="Q166" s="41"/>
      <c r="R166" s="41"/>
      <c r="S166" s="41"/>
      <c r="T166" s="77"/>
      <c r="AT166" s="23" t="s">
        <v>911</v>
      </c>
      <c r="AU166" s="23" t="s">
        <v>843</v>
      </c>
    </row>
    <row r="167" spans="2:51" s="12" customFormat="1" ht="13.5">
      <c r="B167" s="213"/>
      <c r="C167" s="214"/>
      <c r="D167" s="215" t="s">
        <v>913</v>
      </c>
      <c r="E167" s="216" t="s">
        <v>781</v>
      </c>
      <c r="F167" s="217" t="s">
        <v>313</v>
      </c>
      <c r="G167" s="214"/>
      <c r="H167" s="218">
        <v>32</v>
      </c>
      <c r="I167" s="219"/>
      <c r="J167" s="214"/>
      <c r="K167" s="214"/>
      <c r="L167" s="220"/>
      <c r="M167" s="221"/>
      <c r="N167" s="222"/>
      <c r="O167" s="222"/>
      <c r="P167" s="222"/>
      <c r="Q167" s="222"/>
      <c r="R167" s="222"/>
      <c r="S167" s="222"/>
      <c r="T167" s="223"/>
      <c r="AT167" s="224" t="s">
        <v>913</v>
      </c>
      <c r="AU167" s="224" t="s">
        <v>843</v>
      </c>
      <c r="AV167" s="12" t="s">
        <v>843</v>
      </c>
      <c r="AW167" s="12" t="s">
        <v>798</v>
      </c>
      <c r="AX167" s="12" t="s">
        <v>783</v>
      </c>
      <c r="AY167" s="224" t="s">
        <v>902</v>
      </c>
    </row>
    <row r="168" spans="2:65" s="1" customFormat="1" ht="22.5" customHeight="1">
      <c r="B168" s="40"/>
      <c r="C168" s="239" t="s">
        <v>314</v>
      </c>
      <c r="D168" s="239" t="s">
        <v>287</v>
      </c>
      <c r="E168" s="240" t="s">
        <v>315</v>
      </c>
      <c r="F168" s="241" t="s">
        <v>316</v>
      </c>
      <c r="G168" s="242" t="s">
        <v>317</v>
      </c>
      <c r="H168" s="243">
        <v>1.28</v>
      </c>
      <c r="I168" s="244"/>
      <c r="J168" s="245">
        <f>ROUND(I168*H168,2)</f>
        <v>0</v>
      </c>
      <c r="K168" s="241" t="s">
        <v>908</v>
      </c>
      <c r="L168" s="246"/>
      <c r="M168" s="247" t="s">
        <v>781</v>
      </c>
      <c r="N168" s="248" t="s">
        <v>806</v>
      </c>
      <c r="O168" s="41"/>
      <c r="P168" s="207">
        <f>O168*H168</f>
        <v>0</v>
      </c>
      <c r="Q168" s="207">
        <v>0.001</v>
      </c>
      <c r="R168" s="207">
        <f>Q168*H168</f>
        <v>0.00128</v>
      </c>
      <c r="S168" s="207">
        <v>0</v>
      </c>
      <c r="T168" s="208">
        <f>S168*H168</f>
        <v>0</v>
      </c>
      <c r="AR168" s="23" t="s">
        <v>950</v>
      </c>
      <c r="AT168" s="23" t="s">
        <v>287</v>
      </c>
      <c r="AU168" s="23" t="s">
        <v>843</v>
      </c>
      <c r="AY168" s="23" t="s">
        <v>902</v>
      </c>
      <c r="BE168" s="209">
        <f>IF(N168="základní",J168,0)</f>
        <v>0</v>
      </c>
      <c r="BF168" s="209">
        <f>IF(N168="snížená",J168,0)</f>
        <v>0</v>
      </c>
      <c r="BG168" s="209">
        <f>IF(N168="zákl. přenesená",J168,0)</f>
        <v>0</v>
      </c>
      <c r="BH168" s="209">
        <f>IF(N168="sníž. přenesená",J168,0)</f>
        <v>0</v>
      </c>
      <c r="BI168" s="209">
        <f>IF(N168="nulová",J168,0)</f>
        <v>0</v>
      </c>
      <c r="BJ168" s="23" t="s">
        <v>783</v>
      </c>
      <c r="BK168" s="209">
        <f>ROUND(I168*H168,2)</f>
        <v>0</v>
      </c>
      <c r="BL168" s="23" t="s">
        <v>909</v>
      </c>
      <c r="BM168" s="23" t="s">
        <v>318</v>
      </c>
    </row>
    <row r="169" spans="2:51" s="12" customFormat="1" ht="13.5">
      <c r="B169" s="213"/>
      <c r="C169" s="214"/>
      <c r="D169" s="215" t="s">
        <v>913</v>
      </c>
      <c r="E169" s="216" t="s">
        <v>781</v>
      </c>
      <c r="F169" s="217" t="s">
        <v>319</v>
      </c>
      <c r="G169" s="214"/>
      <c r="H169" s="218">
        <v>1.28</v>
      </c>
      <c r="I169" s="219"/>
      <c r="J169" s="214"/>
      <c r="K169" s="214"/>
      <c r="L169" s="220"/>
      <c r="M169" s="221"/>
      <c r="N169" s="222"/>
      <c r="O169" s="222"/>
      <c r="P169" s="222"/>
      <c r="Q169" s="222"/>
      <c r="R169" s="222"/>
      <c r="S169" s="222"/>
      <c r="T169" s="223"/>
      <c r="AT169" s="224" t="s">
        <v>913</v>
      </c>
      <c r="AU169" s="224" t="s">
        <v>843</v>
      </c>
      <c r="AV169" s="12" t="s">
        <v>843</v>
      </c>
      <c r="AW169" s="12" t="s">
        <v>798</v>
      </c>
      <c r="AX169" s="12" t="s">
        <v>783</v>
      </c>
      <c r="AY169" s="224" t="s">
        <v>902</v>
      </c>
    </row>
    <row r="170" spans="2:65" s="1" customFormat="1" ht="22.5" customHeight="1">
      <c r="B170" s="40"/>
      <c r="C170" s="198" t="s">
        <v>768</v>
      </c>
      <c r="D170" s="198" t="s">
        <v>904</v>
      </c>
      <c r="E170" s="199" t="s">
        <v>320</v>
      </c>
      <c r="F170" s="200" t="s">
        <v>321</v>
      </c>
      <c r="G170" s="201" t="s">
        <v>907</v>
      </c>
      <c r="H170" s="202">
        <v>246</v>
      </c>
      <c r="I170" s="203"/>
      <c r="J170" s="204">
        <f>ROUND(I170*H170,2)</f>
        <v>0</v>
      </c>
      <c r="K170" s="200" t="s">
        <v>908</v>
      </c>
      <c r="L170" s="60"/>
      <c r="M170" s="205" t="s">
        <v>781</v>
      </c>
      <c r="N170" s="206" t="s">
        <v>806</v>
      </c>
      <c r="O170" s="41"/>
      <c r="P170" s="207">
        <f>O170*H170</f>
        <v>0</v>
      </c>
      <c r="Q170" s="207">
        <v>0</v>
      </c>
      <c r="R170" s="207">
        <f>Q170*H170</f>
        <v>0</v>
      </c>
      <c r="S170" s="207">
        <v>0</v>
      </c>
      <c r="T170" s="208">
        <f>S170*H170</f>
        <v>0</v>
      </c>
      <c r="AR170" s="23" t="s">
        <v>909</v>
      </c>
      <c r="AT170" s="23" t="s">
        <v>904</v>
      </c>
      <c r="AU170" s="23" t="s">
        <v>843</v>
      </c>
      <c r="AY170" s="23" t="s">
        <v>902</v>
      </c>
      <c r="BE170" s="209">
        <f>IF(N170="základní",J170,0)</f>
        <v>0</v>
      </c>
      <c r="BF170" s="209">
        <f>IF(N170="snížená",J170,0)</f>
        <v>0</v>
      </c>
      <c r="BG170" s="209">
        <f>IF(N170="zákl. přenesená",J170,0)</f>
        <v>0</v>
      </c>
      <c r="BH170" s="209">
        <f>IF(N170="sníž. přenesená",J170,0)</f>
        <v>0</v>
      </c>
      <c r="BI170" s="209">
        <f>IF(N170="nulová",J170,0)</f>
        <v>0</v>
      </c>
      <c r="BJ170" s="23" t="s">
        <v>783</v>
      </c>
      <c r="BK170" s="209">
        <f>ROUND(I170*H170,2)</f>
        <v>0</v>
      </c>
      <c r="BL170" s="23" t="s">
        <v>909</v>
      </c>
      <c r="BM170" s="23" t="s">
        <v>322</v>
      </c>
    </row>
    <row r="171" spans="2:47" s="1" customFormat="1" ht="162">
      <c r="B171" s="40"/>
      <c r="C171" s="62"/>
      <c r="D171" s="210" t="s">
        <v>911</v>
      </c>
      <c r="E171" s="62"/>
      <c r="F171" s="211" t="s">
        <v>323</v>
      </c>
      <c r="G171" s="62"/>
      <c r="H171" s="62"/>
      <c r="I171" s="166"/>
      <c r="J171" s="62"/>
      <c r="K171" s="62"/>
      <c r="L171" s="60"/>
      <c r="M171" s="212"/>
      <c r="N171" s="41"/>
      <c r="O171" s="41"/>
      <c r="P171" s="41"/>
      <c r="Q171" s="41"/>
      <c r="R171" s="41"/>
      <c r="S171" s="41"/>
      <c r="T171" s="77"/>
      <c r="AT171" s="23" t="s">
        <v>911</v>
      </c>
      <c r="AU171" s="23" t="s">
        <v>843</v>
      </c>
    </row>
    <row r="172" spans="2:51" s="12" customFormat="1" ht="13.5">
      <c r="B172" s="213"/>
      <c r="C172" s="214"/>
      <c r="D172" s="210" t="s">
        <v>913</v>
      </c>
      <c r="E172" s="225" t="s">
        <v>781</v>
      </c>
      <c r="F172" s="226" t="s">
        <v>324</v>
      </c>
      <c r="G172" s="214"/>
      <c r="H172" s="227">
        <v>246</v>
      </c>
      <c r="I172" s="219"/>
      <c r="J172" s="214"/>
      <c r="K172" s="214"/>
      <c r="L172" s="220"/>
      <c r="M172" s="221"/>
      <c r="N172" s="222"/>
      <c r="O172" s="222"/>
      <c r="P172" s="222"/>
      <c r="Q172" s="222"/>
      <c r="R172" s="222"/>
      <c r="S172" s="222"/>
      <c r="T172" s="223"/>
      <c r="AT172" s="224" t="s">
        <v>913</v>
      </c>
      <c r="AU172" s="224" t="s">
        <v>843</v>
      </c>
      <c r="AV172" s="12" t="s">
        <v>843</v>
      </c>
      <c r="AW172" s="12" t="s">
        <v>798</v>
      </c>
      <c r="AX172" s="12" t="s">
        <v>783</v>
      </c>
      <c r="AY172" s="224" t="s">
        <v>902</v>
      </c>
    </row>
    <row r="173" spans="2:63" s="11" customFormat="1" ht="29.85" customHeight="1">
      <c r="B173" s="181"/>
      <c r="C173" s="182"/>
      <c r="D173" s="195" t="s">
        <v>834</v>
      </c>
      <c r="E173" s="196" t="s">
        <v>843</v>
      </c>
      <c r="F173" s="196" t="s">
        <v>325</v>
      </c>
      <c r="G173" s="182"/>
      <c r="H173" s="182"/>
      <c r="I173" s="185"/>
      <c r="J173" s="197">
        <f>BK173</f>
        <v>0</v>
      </c>
      <c r="K173" s="182"/>
      <c r="L173" s="187"/>
      <c r="M173" s="188"/>
      <c r="N173" s="189"/>
      <c r="O173" s="189"/>
      <c r="P173" s="190">
        <f>SUM(P174:P200)</f>
        <v>0</v>
      </c>
      <c r="Q173" s="189"/>
      <c r="R173" s="190">
        <f>SUM(R174:R200)</f>
        <v>53.666765719999994</v>
      </c>
      <c r="S173" s="189"/>
      <c r="T173" s="191">
        <f>SUM(T174:T200)</f>
        <v>0</v>
      </c>
      <c r="AR173" s="192" t="s">
        <v>783</v>
      </c>
      <c r="AT173" s="193" t="s">
        <v>834</v>
      </c>
      <c r="AU173" s="193" t="s">
        <v>783</v>
      </c>
      <c r="AY173" s="192" t="s">
        <v>902</v>
      </c>
      <c r="BK173" s="194">
        <f>SUM(BK174:BK200)</f>
        <v>0</v>
      </c>
    </row>
    <row r="174" spans="2:65" s="1" customFormat="1" ht="31.5" customHeight="1">
      <c r="B174" s="40"/>
      <c r="C174" s="198" t="s">
        <v>326</v>
      </c>
      <c r="D174" s="198" t="s">
        <v>904</v>
      </c>
      <c r="E174" s="199" t="s">
        <v>327</v>
      </c>
      <c r="F174" s="200" t="s">
        <v>328</v>
      </c>
      <c r="G174" s="201" t="s">
        <v>907</v>
      </c>
      <c r="H174" s="202">
        <v>230</v>
      </c>
      <c r="I174" s="203"/>
      <c r="J174" s="204">
        <f>ROUND(I174*H174,2)</f>
        <v>0</v>
      </c>
      <c r="K174" s="200" t="s">
        <v>908</v>
      </c>
      <c r="L174" s="60"/>
      <c r="M174" s="205" t="s">
        <v>781</v>
      </c>
      <c r="N174" s="206" t="s">
        <v>806</v>
      </c>
      <c r="O174" s="41"/>
      <c r="P174" s="207">
        <f>O174*H174</f>
        <v>0</v>
      </c>
      <c r="Q174" s="207">
        <v>0.00022</v>
      </c>
      <c r="R174" s="207">
        <f>Q174*H174</f>
        <v>0.0506</v>
      </c>
      <c r="S174" s="207">
        <v>0</v>
      </c>
      <c r="T174" s="208">
        <f>S174*H174</f>
        <v>0</v>
      </c>
      <c r="AR174" s="23" t="s">
        <v>909</v>
      </c>
      <c r="AT174" s="23" t="s">
        <v>904</v>
      </c>
      <c r="AU174" s="23" t="s">
        <v>843</v>
      </c>
      <c r="AY174" s="23" t="s">
        <v>902</v>
      </c>
      <c r="BE174" s="209">
        <f>IF(N174="základní",J174,0)</f>
        <v>0</v>
      </c>
      <c r="BF174" s="209">
        <f>IF(N174="snížená",J174,0)</f>
        <v>0</v>
      </c>
      <c r="BG174" s="209">
        <f>IF(N174="zákl. přenesená",J174,0)</f>
        <v>0</v>
      </c>
      <c r="BH174" s="209">
        <f>IF(N174="sníž. přenesená",J174,0)</f>
        <v>0</v>
      </c>
      <c r="BI174" s="209">
        <f>IF(N174="nulová",J174,0)</f>
        <v>0</v>
      </c>
      <c r="BJ174" s="23" t="s">
        <v>783</v>
      </c>
      <c r="BK174" s="209">
        <f>ROUND(I174*H174,2)</f>
        <v>0</v>
      </c>
      <c r="BL174" s="23" t="s">
        <v>909</v>
      </c>
      <c r="BM174" s="23" t="s">
        <v>329</v>
      </c>
    </row>
    <row r="175" spans="2:47" s="1" customFormat="1" ht="67.5">
      <c r="B175" s="40"/>
      <c r="C175" s="62"/>
      <c r="D175" s="210" t="s">
        <v>911</v>
      </c>
      <c r="E175" s="62"/>
      <c r="F175" s="211" t="s">
        <v>330</v>
      </c>
      <c r="G175" s="62"/>
      <c r="H175" s="62"/>
      <c r="I175" s="166"/>
      <c r="J175" s="62"/>
      <c r="K175" s="62"/>
      <c r="L175" s="60"/>
      <c r="M175" s="212"/>
      <c r="N175" s="41"/>
      <c r="O175" s="41"/>
      <c r="P175" s="41"/>
      <c r="Q175" s="41"/>
      <c r="R175" s="41"/>
      <c r="S175" s="41"/>
      <c r="T175" s="77"/>
      <c r="AT175" s="23" t="s">
        <v>911</v>
      </c>
      <c r="AU175" s="23" t="s">
        <v>843</v>
      </c>
    </row>
    <row r="176" spans="2:51" s="12" customFormat="1" ht="13.5">
      <c r="B176" s="213"/>
      <c r="C176" s="214"/>
      <c r="D176" s="215" t="s">
        <v>913</v>
      </c>
      <c r="E176" s="216" t="s">
        <v>781</v>
      </c>
      <c r="F176" s="217" t="s">
        <v>331</v>
      </c>
      <c r="G176" s="214"/>
      <c r="H176" s="218">
        <v>230</v>
      </c>
      <c r="I176" s="219"/>
      <c r="J176" s="214"/>
      <c r="K176" s="214"/>
      <c r="L176" s="220"/>
      <c r="M176" s="221"/>
      <c r="N176" s="222"/>
      <c r="O176" s="222"/>
      <c r="P176" s="222"/>
      <c r="Q176" s="222"/>
      <c r="R176" s="222"/>
      <c r="S176" s="222"/>
      <c r="T176" s="223"/>
      <c r="AT176" s="224" t="s">
        <v>913</v>
      </c>
      <c r="AU176" s="224" t="s">
        <v>843</v>
      </c>
      <c r="AV176" s="12" t="s">
        <v>843</v>
      </c>
      <c r="AW176" s="12" t="s">
        <v>798</v>
      </c>
      <c r="AX176" s="12" t="s">
        <v>783</v>
      </c>
      <c r="AY176" s="224" t="s">
        <v>902</v>
      </c>
    </row>
    <row r="177" spans="2:65" s="1" customFormat="1" ht="22.5" customHeight="1">
      <c r="B177" s="40"/>
      <c r="C177" s="239" t="s">
        <v>332</v>
      </c>
      <c r="D177" s="239" t="s">
        <v>287</v>
      </c>
      <c r="E177" s="240" t="s">
        <v>333</v>
      </c>
      <c r="F177" s="241" t="s">
        <v>334</v>
      </c>
      <c r="G177" s="242" t="s">
        <v>907</v>
      </c>
      <c r="H177" s="243">
        <v>230</v>
      </c>
      <c r="I177" s="244"/>
      <c r="J177" s="245">
        <f>ROUND(I177*H177,2)</f>
        <v>0</v>
      </c>
      <c r="K177" s="241" t="s">
        <v>908</v>
      </c>
      <c r="L177" s="246"/>
      <c r="M177" s="247" t="s">
        <v>781</v>
      </c>
      <c r="N177" s="248" t="s">
        <v>806</v>
      </c>
      <c r="O177" s="41"/>
      <c r="P177" s="207">
        <f>O177*H177</f>
        <v>0</v>
      </c>
      <c r="Q177" s="207">
        <v>0.0003</v>
      </c>
      <c r="R177" s="207">
        <f>Q177*H177</f>
        <v>0.06899999999999999</v>
      </c>
      <c r="S177" s="207">
        <v>0</v>
      </c>
      <c r="T177" s="208">
        <f>S177*H177</f>
        <v>0</v>
      </c>
      <c r="AR177" s="23" t="s">
        <v>950</v>
      </c>
      <c r="AT177" s="23" t="s">
        <v>287</v>
      </c>
      <c r="AU177" s="23" t="s">
        <v>843</v>
      </c>
      <c r="AY177" s="23" t="s">
        <v>902</v>
      </c>
      <c r="BE177" s="209">
        <f>IF(N177="základní",J177,0)</f>
        <v>0</v>
      </c>
      <c r="BF177" s="209">
        <f>IF(N177="snížená",J177,0)</f>
        <v>0</v>
      </c>
      <c r="BG177" s="209">
        <f>IF(N177="zákl. přenesená",J177,0)</f>
        <v>0</v>
      </c>
      <c r="BH177" s="209">
        <f>IF(N177="sníž. přenesená",J177,0)</f>
        <v>0</v>
      </c>
      <c r="BI177" s="209">
        <f>IF(N177="nulová",J177,0)</f>
        <v>0</v>
      </c>
      <c r="BJ177" s="23" t="s">
        <v>783</v>
      </c>
      <c r="BK177" s="209">
        <f>ROUND(I177*H177,2)</f>
        <v>0</v>
      </c>
      <c r="BL177" s="23" t="s">
        <v>909</v>
      </c>
      <c r="BM177" s="23" t="s">
        <v>335</v>
      </c>
    </row>
    <row r="178" spans="2:47" s="1" customFormat="1" ht="40.5">
      <c r="B178" s="40"/>
      <c r="C178" s="62"/>
      <c r="D178" s="210" t="s">
        <v>336</v>
      </c>
      <c r="E178" s="62"/>
      <c r="F178" s="211" t="s">
        <v>337</v>
      </c>
      <c r="G178" s="62"/>
      <c r="H178" s="62"/>
      <c r="I178" s="166"/>
      <c r="J178" s="62"/>
      <c r="K178" s="62"/>
      <c r="L178" s="60"/>
      <c r="M178" s="212"/>
      <c r="N178" s="41"/>
      <c r="O178" s="41"/>
      <c r="P178" s="41"/>
      <c r="Q178" s="41"/>
      <c r="R178" s="41"/>
      <c r="S178" s="41"/>
      <c r="T178" s="77"/>
      <c r="AT178" s="23" t="s">
        <v>336</v>
      </c>
      <c r="AU178" s="23" t="s">
        <v>843</v>
      </c>
    </row>
    <row r="179" spans="2:51" s="12" customFormat="1" ht="13.5">
      <c r="B179" s="213"/>
      <c r="C179" s="214"/>
      <c r="D179" s="215" t="s">
        <v>913</v>
      </c>
      <c r="E179" s="216" t="s">
        <v>781</v>
      </c>
      <c r="F179" s="217" t="s">
        <v>338</v>
      </c>
      <c r="G179" s="214"/>
      <c r="H179" s="218">
        <v>230</v>
      </c>
      <c r="I179" s="219"/>
      <c r="J179" s="214"/>
      <c r="K179" s="214"/>
      <c r="L179" s="220"/>
      <c r="M179" s="221"/>
      <c r="N179" s="222"/>
      <c r="O179" s="222"/>
      <c r="P179" s="222"/>
      <c r="Q179" s="222"/>
      <c r="R179" s="222"/>
      <c r="S179" s="222"/>
      <c r="T179" s="223"/>
      <c r="AT179" s="224" t="s">
        <v>913</v>
      </c>
      <c r="AU179" s="224" t="s">
        <v>843</v>
      </c>
      <c r="AV179" s="12" t="s">
        <v>843</v>
      </c>
      <c r="AW179" s="12" t="s">
        <v>798</v>
      </c>
      <c r="AX179" s="12" t="s">
        <v>783</v>
      </c>
      <c r="AY179" s="224" t="s">
        <v>902</v>
      </c>
    </row>
    <row r="180" spans="2:65" s="1" customFormat="1" ht="22.5" customHeight="1">
      <c r="B180" s="40"/>
      <c r="C180" s="198" t="s">
        <v>339</v>
      </c>
      <c r="D180" s="198" t="s">
        <v>904</v>
      </c>
      <c r="E180" s="199" t="s">
        <v>340</v>
      </c>
      <c r="F180" s="200" t="s">
        <v>341</v>
      </c>
      <c r="G180" s="201" t="s">
        <v>940</v>
      </c>
      <c r="H180" s="202">
        <v>12.528</v>
      </c>
      <c r="I180" s="203"/>
      <c r="J180" s="204">
        <f>ROUND(I180*H180,2)</f>
        <v>0</v>
      </c>
      <c r="K180" s="200" t="s">
        <v>908</v>
      </c>
      <c r="L180" s="60"/>
      <c r="M180" s="205" t="s">
        <v>781</v>
      </c>
      <c r="N180" s="206" t="s">
        <v>806</v>
      </c>
      <c r="O180" s="41"/>
      <c r="P180" s="207">
        <f>O180*H180</f>
        <v>0</v>
      </c>
      <c r="Q180" s="207">
        <v>2.45329</v>
      </c>
      <c r="R180" s="207">
        <f>Q180*H180</f>
        <v>30.734817120000002</v>
      </c>
      <c r="S180" s="207">
        <v>0</v>
      </c>
      <c r="T180" s="208">
        <f>S180*H180</f>
        <v>0</v>
      </c>
      <c r="AR180" s="23" t="s">
        <v>909</v>
      </c>
      <c r="AT180" s="23" t="s">
        <v>904</v>
      </c>
      <c r="AU180" s="23" t="s">
        <v>843</v>
      </c>
      <c r="AY180" s="23" t="s">
        <v>902</v>
      </c>
      <c r="BE180" s="209">
        <f>IF(N180="základní",J180,0)</f>
        <v>0</v>
      </c>
      <c r="BF180" s="209">
        <f>IF(N180="snížená",J180,0)</f>
        <v>0</v>
      </c>
      <c r="BG180" s="209">
        <f>IF(N180="zákl. přenesená",J180,0)</f>
        <v>0</v>
      </c>
      <c r="BH180" s="209">
        <f>IF(N180="sníž. přenesená",J180,0)</f>
        <v>0</v>
      </c>
      <c r="BI180" s="209">
        <f>IF(N180="nulová",J180,0)</f>
        <v>0</v>
      </c>
      <c r="BJ180" s="23" t="s">
        <v>783</v>
      </c>
      <c r="BK180" s="209">
        <f>ROUND(I180*H180,2)</f>
        <v>0</v>
      </c>
      <c r="BL180" s="23" t="s">
        <v>909</v>
      </c>
      <c r="BM180" s="23" t="s">
        <v>342</v>
      </c>
    </row>
    <row r="181" spans="2:47" s="1" customFormat="1" ht="81">
      <c r="B181" s="40"/>
      <c r="C181" s="62"/>
      <c r="D181" s="210" t="s">
        <v>911</v>
      </c>
      <c r="E181" s="62"/>
      <c r="F181" s="211" t="s">
        <v>343</v>
      </c>
      <c r="G181" s="62"/>
      <c r="H181" s="62"/>
      <c r="I181" s="166"/>
      <c r="J181" s="62"/>
      <c r="K181" s="62"/>
      <c r="L181" s="60"/>
      <c r="M181" s="212"/>
      <c r="N181" s="41"/>
      <c r="O181" s="41"/>
      <c r="P181" s="41"/>
      <c r="Q181" s="41"/>
      <c r="R181" s="41"/>
      <c r="S181" s="41"/>
      <c r="T181" s="77"/>
      <c r="AT181" s="23" t="s">
        <v>911</v>
      </c>
      <c r="AU181" s="23" t="s">
        <v>843</v>
      </c>
    </row>
    <row r="182" spans="2:51" s="12" customFormat="1" ht="13.5">
      <c r="B182" s="213"/>
      <c r="C182" s="214"/>
      <c r="D182" s="210" t="s">
        <v>913</v>
      </c>
      <c r="E182" s="225" t="s">
        <v>781</v>
      </c>
      <c r="F182" s="226" t="s">
        <v>344</v>
      </c>
      <c r="G182" s="214"/>
      <c r="H182" s="227">
        <v>0.528</v>
      </c>
      <c r="I182" s="219"/>
      <c r="J182" s="214"/>
      <c r="K182" s="214"/>
      <c r="L182" s="220"/>
      <c r="M182" s="221"/>
      <c r="N182" s="222"/>
      <c r="O182" s="222"/>
      <c r="P182" s="222"/>
      <c r="Q182" s="222"/>
      <c r="R182" s="222"/>
      <c r="S182" s="222"/>
      <c r="T182" s="223"/>
      <c r="AT182" s="224" t="s">
        <v>913</v>
      </c>
      <c r="AU182" s="224" t="s">
        <v>843</v>
      </c>
      <c r="AV182" s="12" t="s">
        <v>843</v>
      </c>
      <c r="AW182" s="12" t="s">
        <v>798</v>
      </c>
      <c r="AX182" s="12" t="s">
        <v>835</v>
      </c>
      <c r="AY182" s="224" t="s">
        <v>902</v>
      </c>
    </row>
    <row r="183" spans="2:51" s="12" customFormat="1" ht="13.5">
      <c r="B183" s="213"/>
      <c r="C183" s="214"/>
      <c r="D183" s="210" t="s">
        <v>913</v>
      </c>
      <c r="E183" s="225" t="s">
        <v>781</v>
      </c>
      <c r="F183" s="226" t="s">
        <v>345</v>
      </c>
      <c r="G183" s="214"/>
      <c r="H183" s="227">
        <v>12</v>
      </c>
      <c r="I183" s="219"/>
      <c r="J183" s="214"/>
      <c r="K183" s="214"/>
      <c r="L183" s="220"/>
      <c r="M183" s="221"/>
      <c r="N183" s="222"/>
      <c r="O183" s="222"/>
      <c r="P183" s="222"/>
      <c r="Q183" s="222"/>
      <c r="R183" s="222"/>
      <c r="S183" s="222"/>
      <c r="T183" s="223"/>
      <c r="AT183" s="224" t="s">
        <v>913</v>
      </c>
      <c r="AU183" s="224" t="s">
        <v>843</v>
      </c>
      <c r="AV183" s="12" t="s">
        <v>843</v>
      </c>
      <c r="AW183" s="12" t="s">
        <v>798</v>
      </c>
      <c r="AX183" s="12" t="s">
        <v>835</v>
      </c>
      <c r="AY183" s="224" t="s">
        <v>902</v>
      </c>
    </row>
    <row r="184" spans="2:51" s="13" customFormat="1" ht="13.5">
      <c r="B184" s="228"/>
      <c r="C184" s="229"/>
      <c r="D184" s="215" t="s">
        <v>913</v>
      </c>
      <c r="E184" s="230" t="s">
        <v>781</v>
      </c>
      <c r="F184" s="231" t="s">
        <v>926</v>
      </c>
      <c r="G184" s="229"/>
      <c r="H184" s="232">
        <v>12.528</v>
      </c>
      <c r="I184" s="233"/>
      <c r="J184" s="229"/>
      <c r="K184" s="229"/>
      <c r="L184" s="234"/>
      <c r="M184" s="235"/>
      <c r="N184" s="236"/>
      <c r="O184" s="236"/>
      <c r="P184" s="236"/>
      <c r="Q184" s="236"/>
      <c r="R184" s="236"/>
      <c r="S184" s="236"/>
      <c r="T184" s="237"/>
      <c r="AT184" s="238" t="s">
        <v>913</v>
      </c>
      <c r="AU184" s="238" t="s">
        <v>843</v>
      </c>
      <c r="AV184" s="13" t="s">
        <v>909</v>
      </c>
      <c r="AW184" s="13" t="s">
        <v>798</v>
      </c>
      <c r="AX184" s="13" t="s">
        <v>783</v>
      </c>
      <c r="AY184" s="238" t="s">
        <v>902</v>
      </c>
    </row>
    <row r="185" spans="2:65" s="1" customFormat="1" ht="44.25" customHeight="1">
      <c r="B185" s="40"/>
      <c r="C185" s="198" t="s">
        <v>346</v>
      </c>
      <c r="D185" s="198" t="s">
        <v>904</v>
      </c>
      <c r="E185" s="199" t="s">
        <v>347</v>
      </c>
      <c r="F185" s="200" t="s">
        <v>348</v>
      </c>
      <c r="G185" s="201" t="s">
        <v>907</v>
      </c>
      <c r="H185" s="202">
        <v>42.944</v>
      </c>
      <c r="I185" s="203"/>
      <c r="J185" s="204">
        <f>ROUND(I185*H185,2)</f>
        <v>0</v>
      </c>
      <c r="K185" s="200" t="s">
        <v>908</v>
      </c>
      <c r="L185" s="60"/>
      <c r="M185" s="205" t="s">
        <v>781</v>
      </c>
      <c r="N185" s="206" t="s">
        <v>806</v>
      </c>
      <c r="O185" s="41"/>
      <c r="P185" s="207">
        <f>O185*H185</f>
        <v>0</v>
      </c>
      <c r="Q185" s="207">
        <v>0.00103</v>
      </c>
      <c r="R185" s="207">
        <f>Q185*H185</f>
        <v>0.044232320000000006</v>
      </c>
      <c r="S185" s="207">
        <v>0</v>
      </c>
      <c r="T185" s="208">
        <f>S185*H185</f>
        <v>0</v>
      </c>
      <c r="AR185" s="23" t="s">
        <v>909</v>
      </c>
      <c r="AT185" s="23" t="s">
        <v>904</v>
      </c>
      <c r="AU185" s="23" t="s">
        <v>843</v>
      </c>
      <c r="AY185" s="23" t="s">
        <v>902</v>
      </c>
      <c r="BE185" s="209">
        <f>IF(N185="základní",J185,0)</f>
        <v>0</v>
      </c>
      <c r="BF185" s="209">
        <f>IF(N185="snížená",J185,0)</f>
        <v>0</v>
      </c>
      <c r="BG185" s="209">
        <f>IF(N185="zákl. přenesená",J185,0)</f>
        <v>0</v>
      </c>
      <c r="BH185" s="209">
        <f>IF(N185="sníž. přenesená",J185,0)</f>
        <v>0</v>
      </c>
      <c r="BI185" s="209">
        <f>IF(N185="nulová",J185,0)</f>
        <v>0</v>
      </c>
      <c r="BJ185" s="23" t="s">
        <v>783</v>
      </c>
      <c r="BK185" s="209">
        <f>ROUND(I185*H185,2)</f>
        <v>0</v>
      </c>
      <c r="BL185" s="23" t="s">
        <v>909</v>
      </c>
      <c r="BM185" s="23" t="s">
        <v>349</v>
      </c>
    </row>
    <row r="186" spans="2:51" s="12" customFormat="1" ht="13.5">
      <c r="B186" s="213"/>
      <c r="C186" s="214"/>
      <c r="D186" s="210" t="s">
        <v>913</v>
      </c>
      <c r="E186" s="225" t="s">
        <v>781</v>
      </c>
      <c r="F186" s="226" t="s">
        <v>350</v>
      </c>
      <c r="G186" s="214"/>
      <c r="H186" s="227">
        <v>2.8</v>
      </c>
      <c r="I186" s="219"/>
      <c r="J186" s="214"/>
      <c r="K186" s="214"/>
      <c r="L186" s="220"/>
      <c r="M186" s="221"/>
      <c r="N186" s="222"/>
      <c r="O186" s="222"/>
      <c r="P186" s="222"/>
      <c r="Q186" s="222"/>
      <c r="R186" s="222"/>
      <c r="S186" s="222"/>
      <c r="T186" s="223"/>
      <c r="AT186" s="224" t="s">
        <v>913</v>
      </c>
      <c r="AU186" s="224" t="s">
        <v>843</v>
      </c>
      <c r="AV186" s="12" t="s">
        <v>843</v>
      </c>
      <c r="AW186" s="12" t="s">
        <v>798</v>
      </c>
      <c r="AX186" s="12" t="s">
        <v>835</v>
      </c>
      <c r="AY186" s="224" t="s">
        <v>902</v>
      </c>
    </row>
    <row r="187" spans="2:51" s="12" customFormat="1" ht="13.5">
      <c r="B187" s="213"/>
      <c r="C187" s="214"/>
      <c r="D187" s="210" t="s">
        <v>913</v>
      </c>
      <c r="E187" s="225" t="s">
        <v>781</v>
      </c>
      <c r="F187" s="226" t="s">
        <v>351</v>
      </c>
      <c r="G187" s="214"/>
      <c r="H187" s="227">
        <v>40.144</v>
      </c>
      <c r="I187" s="219"/>
      <c r="J187" s="214"/>
      <c r="K187" s="214"/>
      <c r="L187" s="220"/>
      <c r="M187" s="221"/>
      <c r="N187" s="222"/>
      <c r="O187" s="222"/>
      <c r="P187" s="222"/>
      <c r="Q187" s="222"/>
      <c r="R187" s="222"/>
      <c r="S187" s="222"/>
      <c r="T187" s="223"/>
      <c r="AT187" s="224" t="s">
        <v>913</v>
      </c>
      <c r="AU187" s="224" t="s">
        <v>843</v>
      </c>
      <c r="AV187" s="12" t="s">
        <v>843</v>
      </c>
      <c r="AW187" s="12" t="s">
        <v>798</v>
      </c>
      <c r="AX187" s="12" t="s">
        <v>835</v>
      </c>
      <c r="AY187" s="224" t="s">
        <v>902</v>
      </c>
    </row>
    <row r="188" spans="2:51" s="13" customFormat="1" ht="13.5">
      <c r="B188" s="228"/>
      <c r="C188" s="229"/>
      <c r="D188" s="215" t="s">
        <v>913</v>
      </c>
      <c r="E188" s="230" t="s">
        <v>781</v>
      </c>
      <c r="F188" s="231" t="s">
        <v>926</v>
      </c>
      <c r="G188" s="229"/>
      <c r="H188" s="232">
        <v>42.944</v>
      </c>
      <c r="I188" s="233"/>
      <c r="J188" s="229"/>
      <c r="K188" s="229"/>
      <c r="L188" s="234"/>
      <c r="M188" s="235"/>
      <c r="N188" s="236"/>
      <c r="O188" s="236"/>
      <c r="P188" s="236"/>
      <c r="Q188" s="236"/>
      <c r="R188" s="236"/>
      <c r="S188" s="236"/>
      <c r="T188" s="237"/>
      <c r="AT188" s="238" t="s">
        <v>913</v>
      </c>
      <c r="AU188" s="238" t="s">
        <v>843</v>
      </c>
      <c r="AV188" s="13" t="s">
        <v>909</v>
      </c>
      <c r="AW188" s="13" t="s">
        <v>798</v>
      </c>
      <c r="AX188" s="13" t="s">
        <v>783</v>
      </c>
      <c r="AY188" s="238" t="s">
        <v>902</v>
      </c>
    </row>
    <row r="189" spans="2:65" s="1" customFormat="1" ht="44.25" customHeight="1">
      <c r="B189" s="40"/>
      <c r="C189" s="198" t="s">
        <v>352</v>
      </c>
      <c r="D189" s="198" t="s">
        <v>904</v>
      </c>
      <c r="E189" s="199" t="s">
        <v>353</v>
      </c>
      <c r="F189" s="200" t="s">
        <v>354</v>
      </c>
      <c r="G189" s="201" t="s">
        <v>907</v>
      </c>
      <c r="H189" s="202">
        <v>42.944</v>
      </c>
      <c r="I189" s="203"/>
      <c r="J189" s="204">
        <f>ROUND(I189*H189,2)</f>
        <v>0</v>
      </c>
      <c r="K189" s="200" t="s">
        <v>908</v>
      </c>
      <c r="L189" s="60"/>
      <c r="M189" s="205" t="s">
        <v>781</v>
      </c>
      <c r="N189" s="206" t="s">
        <v>806</v>
      </c>
      <c r="O189" s="41"/>
      <c r="P189" s="207">
        <f>O189*H189</f>
        <v>0</v>
      </c>
      <c r="Q189" s="207">
        <v>0</v>
      </c>
      <c r="R189" s="207">
        <f>Q189*H189</f>
        <v>0</v>
      </c>
      <c r="S189" s="207">
        <v>0</v>
      </c>
      <c r="T189" s="208">
        <f>S189*H189</f>
        <v>0</v>
      </c>
      <c r="AR189" s="23" t="s">
        <v>909</v>
      </c>
      <c r="AT189" s="23" t="s">
        <v>904</v>
      </c>
      <c r="AU189" s="23" t="s">
        <v>843</v>
      </c>
      <c r="AY189" s="23" t="s">
        <v>902</v>
      </c>
      <c r="BE189" s="209">
        <f>IF(N189="základní",J189,0)</f>
        <v>0</v>
      </c>
      <c r="BF189" s="209">
        <f>IF(N189="snížená",J189,0)</f>
        <v>0</v>
      </c>
      <c r="BG189" s="209">
        <f>IF(N189="zákl. přenesená",J189,0)</f>
        <v>0</v>
      </c>
      <c r="BH189" s="209">
        <f>IF(N189="sníž. přenesená",J189,0)</f>
        <v>0</v>
      </c>
      <c r="BI189" s="209">
        <f>IF(N189="nulová",J189,0)</f>
        <v>0</v>
      </c>
      <c r="BJ189" s="23" t="s">
        <v>783</v>
      </c>
      <c r="BK189" s="209">
        <f>ROUND(I189*H189,2)</f>
        <v>0</v>
      </c>
      <c r="BL189" s="23" t="s">
        <v>909</v>
      </c>
      <c r="BM189" s="23" t="s">
        <v>355</v>
      </c>
    </row>
    <row r="190" spans="2:51" s="12" customFormat="1" ht="13.5">
      <c r="B190" s="213"/>
      <c r="C190" s="214"/>
      <c r="D190" s="210" t="s">
        <v>913</v>
      </c>
      <c r="E190" s="225" t="s">
        <v>781</v>
      </c>
      <c r="F190" s="226" t="s">
        <v>350</v>
      </c>
      <c r="G190" s="214"/>
      <c r="H190" s="227">
        <v>2.8</v>
      </c>
      <c r="I190" s="219"/>
      <c r="J190" s="214"/>
      <c r="K190" s="214"/>
      <c r="L190" s="220"/>
      <c r="M190" s="221"/>
      <c r="N190" s="222"/>
      <c r="O190" s="222"/>
      <c r="P190" s="222"/>
      <c r="Q190" s="222"/>
      <c r="R190" s="222"/>
      <c r="S190" s="222"/>
      <c r="T190" s="223"/>
      <c r="AT190" s="224" t="s">
        <v>913</v>
      </c>
      <c r="AU190" s="224" t="s">
        <v>843</v>
      </c>
      <c r="AV190" s="12" t="s">
        <v>843</v>
      </c>
      <c r="AW190" s="12" t="s">
        <v>798</v>
      </c>
      <c r="AX190" s="12" t="s">
        <v>835</v>
      </c>
      <c r="AY190" s="224" t="s">
        <v>902</v>
      </c>
    </row>
    <row r="191" spans="2:51" s="12" customFormat="1" ht="13.5">
      <c r="B191" s="213"/>
      <c r="C191" s="214"/>
      <c r="D191" s="210" t="s">
        <v>913</v>
      </c>
      <c r="E191" s="225" t="s">
        <v>781</v>
      </c>
      <c r="F191" s="226" t="s">
        <v>351</v>
      </c>
      <c r="G191" s="214"/>
      <c r="H191" s="227">
        <v>40.144</v>
      </c>
      <c r="I191" s="219"/>
      <c r="J191" s="214"/>
      <c r="K191" s="214"/>
      <c r="L191" s="220"/>
      <c r="M191" s="221"/>
      <c r="N191" s="222"/>
      <c r="O191" s="222"/>
      <c r="P191" s="222"/>
      <c r="Q191" s="222"/>
      <c r="R191" s="222"/>
      <c r="S191" s="222"/>
      <c r="T191" s="223"/>
      <c r="AT191" s="224" t="s">
        <v>913</v>
      </c>
      <c r="AU191" s="224" t="s">
        <v>843</v>
      </c>
      <c r="AV191" s="12" t="s">
        <v>843</v>
      </c>
      <c r="AW191" s="12" t="s">
        <v>798</v>
      </c>
      <c r="AX191" s="12" t="s">
        <v>835</v>
      </c>
      <c r="AY191" s="224" t="s">
        <v>902</v>
      </c>
    </row>
    <row r="192" spans="2:51" s="13" customFormat="1" ht="13.5">
      <c r="B192" s="228"/>
      <c r="C192" s="229"/>
      <c r="D192" s="215" t="s">
        <v>913</v>
      </c>
      <c r="E192" s="230" t="s">
        <v>781</v>
      </c>
      <c r="F192" s="231" t="s">
        <v>926</v>
      </c>
      <c r="G192" s="229"/>
      <c r="H192" s="232">
        <v>42.944</v>
      </c>
      <c r="I192" s="233"/>
      <c r="J192" s="229"/>
      <c r="K192" s="229"/>
      <c r="L192" s="234"/>
      <c r="M192" s="235"/>
      <c r="N192" s="236"/>
      <c r="O192" s="236"/>
      <c r="P192" s="236"/>
      <c r="Q192" s="236"/>
      <c r="R192" s="236"/>
      <c r="S192" s="236"/>
      <c r="T192" s="237"/>
      <c r="AT192" s="238" t="s">
        <v>913</v>
      </c>
      <c r="AU192" s="238" t="s">
        <v>843</v>
      </c>
      <c r="AV192" s="13" t="s">
        <v>909</v>
      </c>
      <c r="AW192" s="13" t="s">
        <v>798</v>
      </c>
      <c r="AX192" s="13" t="s">
        <v>783</v>
      </c>
      <c r="AY192" s="238" t="s">
        <v>902</v>
      </c>
    </row>
    <row r="193" spans="2:65" s="1" customFormat="1" ht="31.5" customHeight="1">
      <c r="B193" s="40"/>
      <c r="C193" s="198" t="s">
        <v>356</v>
      </c>
      <c r="D193" s="198" t="s">
        <v>904</v>
      </c>
      <c r="E193" s="199" t="s">
        <v>357</v>
      </c>
      <c r="F193" s="200" t="s">
        <v>358</v>
      </c>
      <c r="G193" s="201" t="s">
        <v>907</v>
      </c>
      <c r="H193" s="202">
        <v>52</v>
      </c>
      <c r="I193" s="203"/>
      <c r="J193" s="204">
        <f>ROUND(I193*H193,2)</f>
        <v>0</v>
      </c>
      <c r="K193" s="200" t="s">
        <v>908</v>
      </c>
      <c r="L193" s="60"/>
      <c r="M193" s="205" t="s">
        <v>781</v>
      </c>
      <c r="N193" s="206" t="s">
        <v>806</v>
      </c>
      <c r="O193" s="41"/>
      <c r="P193" s="207">
        <f>O193*H193</f>
        <v>0</v>
      </c>
      <c r="Q193" s="207">
        <v>0.42832</v>
      </c>
      <c r="R193" s="207">
        <f>Q193*H193</f>
        <v>22.27264</v>
      </c>
      <c r="S193" s="207">
        <v>0</v>
      </c>
      <c r="T193" s="208">
        <f>S193*H193</f>
        <v>0</v>
      </c>
      <c r="AR193" s="23" t="s">
        <v>909</v>
      </c>
      <c r="AT193" s="23" t="s">
        <v>904</v>
      </c>
      <c r="AU193" s="23" t="s">
        <v>843</v>
      </c>
      <c r="AY193" s="23" t="s">
        <v>902</v>
      </c>
      <c r="BE193" s="209">
        <f>IF(N193="základní",J193,0)</f>
        <v>0</v>
      </c>
      <c r="BF193" s="209">
        <f>IF(N193="snížená",J193,0)</f>
        <v>0</v>
      </c>
      <c r="BG193" s="209">
        <f>IF(N193="zákl. přenesená",J193,0)</f>
        <v>0</v>
      </c>
      <c r="BH193" s="209">
        <f>IF(N193="sníž. přenesená",J193,0)</f>
        <v>0</v>
      </c>
      <c r="BI193" s="209">
        <f>IF(N193="nulová",J193,0)</f>
        <v>0</v>
      </c>
      <c r="BJ193" s="23" t="s">
        <v>783</v>
      </c>
      <c r="BK193" s="209">
        <f>ROUND(I193*H193,2)</f>
        <v>0</v>
      </c>
      <c r="BL193" s="23" t="s">
        <v>909</v>
      </c>
      <c r="BM193" s="23" t="s">
        <v>359</v>
      </c>
    </row>
    <row r="194" spans="2:47" s="1" customFormat="1" ht="54">
      <c r="B194" s="40"/>
      <c r="C194" s="62"/>
      <c r="D194" s="210" t="s">
        <v>911</v>
      </c>
      <c r="E194" s="62"/>
      <c r="F194" s="211" t="s">
        <v>360</v>
      </c>
      <c r="G194" s="62"/>
      <c r="H194" s="62"/>
      <c r="I194" s="166"/>
      <c r="J194" s="62"/>
      <c r="K194" s="62"/>
      <c r="L194" s="60"/>
      <c r="M194" s="212"/>
      <c r="N194" s="41"/>
      <c r="O194" s="41"/>
      <c r="P194" s="41"/>
      <c r="Q194" s="41"/>
      <c r="R194" s="41"/>
      <c r="S194" s="41"/>
      <c r="T194" s="77"/>
      <c r="AT194" s="23" t="s">
        <v>911</v>
      </c>
      <c r="AU194" s="23" t="s">
        <v>843</v>
      </c>
    </row>
    <row r="195" spans="2:51" s="12" customFormat="1" ht="13.5">
      <c r="B195" s="213"/>
      <c r="C195" s="214"/>
      <c r="D195" s="210" t="s">
        <v>913</v>
      </c>
      <c r="E195" s="225" t="s">
        <v>781</v>
      </c>
      <c r="F195" s="226" t="s">
        <v>361</v>
      </c>
      <c r="G195" s="214"/>
      <c r="H195" s="227">
        <v>40</v>
      </c>
      <c r="I195" s="219"/>
      <c r="J195" s="214"/>
      <c r="K195" s="214"/>
      <c r="L195" s="220"/>
      <c r="M195" s="221"/>
      <c r="N195" s="222"/>
      <c r="O195" s="222"/>
      <c r="P195" s="222"/>
      <c r="Q195" s="222"/>
      <c r="R195" s="222"/>
      <c r="S195" s="222"/>
      <c r="T195" s="223"/>
      <c r="AT195" s="224" t="s">
        <v>913</v>
      </c>
      <c r="AU195" s="224" t="s">
        <v>843</v>
      </c>
      <c r="AV195" s="12" t="s">
        <v>843</v>
      </c>
      <c r="AW195" s="12" t="s">
        <v>798</v>
      </c>
      <c r="AX195" s="12" t="s">
        <v>835</v>
      </c>
      <c r="AY195" s="224" t="s">
        <v>902</v>
      </c>
    </row>
    <row r="196" spans="2:51" s="12" customFormat="1" ht="13.5">
      <c r="B196" s="213"/>
      <c r="C196" s="214"/>
      <c r="D196" s="210" t="s">
        <v>913</v>
      </c>
      <c r="E196" s="225" t="s">
        <v>781</v>
      </c>
      <c r="F196" s="226" t="s">
        <v>362</v>
      </c>
      <c r="G196" s="214"/>
      <c r="H196" s="227">
        <v>12</v>
      </c>
      <c r="I196" s="219"/>
      <c r="J196" s="214"/>
      <c r="K196" s="214"/>
      <c r="L196" s="220"/>
      <c r="M196" s="221"/>
      <c r="N196" s="222"/>
      <c r="O196" s="222"/>
      <c r="P196" s="222"/>
      <c r="Q196" s="222"/>
      <c r="R196" s="222"/>
      <c r="S196" s="222"/>
      <c r="T196" s="223"/>
      <c r="AT196" s="224" t="s">
        <v>913</v>
      </c>
      <c r="AU196" s="224" t="s">
        <v>843</v>
      </c>
      <c r="AV196" s="12" t="s">
        <v>843</v>
      </c>
      <c r="AW196" s="12" t="s">
        <v>798</v>
      </c>
      <c r="AX196" s="12" t="s">
        <v>835</v>
      </c>
      <c r="AY196" s="224" t="s">
        <v>902</v>
      </c>
    </row>
    <row r="197" spans="2:51" s="13" customFormat="1" ht="13.5">
      <c r="B197" s="228"/>
      <c r="C197" s="229"/>
      <c r="D197" s="215" t="s">
        <v>913</v>
      </c>
      <c r="E197" s="230" t="s">
        <v>781</v>
      </c>
      <c r="F197" s="231" t="s">
        <v>926</v>
      </c>
      <c r="G197" s="229"/>
      <c r="H197" s="232">
        <v>52</v>
      </c>
      <c r="I197" s="233"/>
      <c r="J197" s="229"/>
      <c r="K197" s="229"/>
      <c r="L197" s="234"/>
      <c r="M197" s="235"/>
      <c r="N197" s="236"/>
      <c r="O197" s="236"/>
      <c r="P197" s="236"/>
      <c r="Q197" s="236"/>
      <c r="R197" s="236"/>
      <c r="S197" s="236"/>
      <c r="T197" s="237"/>
      <c r="AT197" s="238" t="s">
        <v>913</v>
      </c>
      <c r="AU197" s="238" t="s">
        <v>843</v>
      </c>
      <c r="AV197" s="13" t="s">
        <v>909</v>
      </c>
      <c r="AW197" s="13" t="s">
        <v>798</v>
      </c>
      <c r="AX197" s="13" t="s">
        <v>783</v>
      </c>
      <c r="AY197" s="238" t="s">
        <v>902</v>
      </c>
    </row>
    <row r="198" spans="2:65" s="1" customFormat="1" ht="44.25" customHeight="1">
      <c r="B198" s="40"/>
      <c r="C198" s="198" t="s">
        <v>363</v>
      </c>
      <c r="D198" s="198" t="s">
        <v>904</v>
      </c>
      <c r="E198" s="199" t="s">
        <v>364</v>
      </c>
      <c r="F198" s="200" t="s">
        <v>365</v>
      </c>
      <c r="G198" s="201" t="s">
        <v>982</v>
      </c>
      <c r="H198" s="202">
        <v>0.468</v>
      </c>
      <c r="I198" s="203"/>
      <c r="J198" s="204">
        <f>ROUND(I198*H198,2)</f>
        <v>0</v>
      </c>
      <c r="K198" s="200" t="s">
        <v>908</v>
      </c>
      <c r="L198" s="60"/>
      <c r="M198" s="205" t="s">
        <v>781</v>
      </c>
      <c r="N198" s="206" t="s">
        <v>806</v>
      </c>
      <c r="O198" s="41"/>
      <c r="P198" s="207">
        <f>O198*H198</f>
        <v>0</v>
      </c>
      <c r="Q198" s="207">
        <v>1.05871</v>
      </c>
      <c r="R198" s="207">
        <f>Q198*H198</f>
        <v>0.49547628000000005</v>
      </c>
      <c r="S198" s="207">
        <v>0</v>
      </c>
      <c r="T198" s="208">
        <f>S198*H198</f>
        <v>0</v>
      </c>
      <c r="AR198" s="23" t="s">
        <v>909</v>
      </c>
      <c r="AT198" s="23" t="s">
        <v>904</v>
      </c>
      <c r="AU198" s="23" t="s">
        <v>843</v>
      </c>
      <c r="AY198" s="23" t="s">
        <v>902</v>
      </c>
      <c r="BE198" s="209">
        <f>IF(N198="základní",J198,0)</f>
        <v>0</v>
      </c>
      <c r="BF198" s="209">
        <f>IF(N198="snížená",J198,0)</f>
        <v>0</v>
      </c>
      <c r="BG198" s="209">
        <f>IF(N198="zákl. přenesená",J198,0)</f>
        <v>0</v>
      </c>
      <c r="BH198" s="209">
        <f>IF(N198="sníž. přenesená",J198,0)</f>
        <v>0</v>
      </c>
      <c r="BI198" s="209">
        <f>IF(N198="nulová",J198,0)</f>
        <v>0</v>
      </c>
      <c r="BJ198" s="23" t="s">
        <v>783</v>
      </c>
      <c r="BK198" s="209">
        <f>ROUND(I198*H198,2)</f>
        <v>0</v>
      </c>
      <c r="BL198" s="23" t="s">
        <v>909</v>
      </c>
      <c r="BM198" s="23" t="s">
        <v>366</v>
      </c>
    </row>
    <row r="199" spans="2:47" s="1" customFormat="1" ht="81">
      <c r="B199" s="40"/>
      <c r="C199" s="62"/>
      <c r="D199" s="210" t="s">
        <v>336</v>
      </c>
      <c r="E199" s="62"/>
      <c r="F199" s="211" t="s">
        <v>367</v>
      </c>
      <c r="G199" s="62"/>
      <c r="H199" s="62"/>
      <c r="I199" s="166"/>
      <c r="J199" s="62"/>
      <c r="K199" s="62"/>
      <c r="L199" s="60"/>
      <c r="M199" s="212"/>
      <c r="N199" s="41"/>
      <c r="O199" s="41"/>
      <c r="P199" s="41"/>
      <c r="Q199" s="41"/>
      <c r="R199" s="41"/>
      <c r="S199" s="41"/>
      <c r="T199" s="77"/>
      <c r="AT199" s="23" t="s">
        <v>336</v>
      </c>
      <c r="AU199" s="23" t="s">
        <v>843</v>
      </c>
    </row>
    <row r="200" spans="2:51" s="12" customFormat="1" ht="13.5">
      <c r="B200" s="213"/>
      <c r="C200" s="214"/>
      <c r="D200" s="210" t="s">
        <v>913</v>
      </c>
      <c r="E200" s="225" t="s">
        <v>781</v>
      </c>
      <c r="F200" s="226" t="s">
        <v>368</v>
      </c>
      <c r="G200" s="214"/>
      <c r="H200" s="227">
        <v>0.468</v>
      </c>
      <c r="I200" s="219"/>
      <c r="J200" s="214"/>
      <c r="K200" s="214"/>
      <c r="L200" s="220"/>
      <c r="M200" s="221"/>
      <c r="N200" s="222"/>
      <c r="O200" s="222"/>
      <c r="P200" s="222"/>
      <c r="Q200" s="222"/>
      <c r="R200" s="222"/>
      <c r="S200" s="222"/>
      <c r="T200" s="223"/>
      <c r="AT200" s="224" t="s">
        <v>913</v>
      </c>
      <c r="AU200" s="224" t="s">
        <v>843</v>
      </c>
      <c r="AV200" s="12" t="s">
        <v>843</v>
      </c>
      <c r="AW200" s="12" t="s">
        <v>798</v>
      </c>
      <c r="AX200" s="12" t="s">
        <v>783</v>
      </c>
      <c r="AY200" s="224" t="s">
        <v>902</v>
      </c>
    </row>
    <row r="201" spans="2:63" s="11" customFormat="1" ht="29.85" customHeight="1">
      <c r="B201" s="181"/>
      <c r="C201" s="182"/>
      <c r="D201" s="195" t="s">
        <v>834</v>
      </c>
      <c r="E201" s="196" t="s">
        <v>920</v>
      </c>
      <c r="F201" s="196" t="s">
        <v>369</v>
      </c>
      <c r="G201" s="182"/>
      <c r="H201" s="182"/>
      <c r="I201" s="185"/>
      <c r="J201" s="197">
        <f>BK201</f>
        <v>0</v>
      </c>
      <c r="K201" s="182"/>
      <c r="L201" s="187"/>
      <c r="M201" s="188"/>
      <c r="N201" s="189"/>
      <c r="O201" s="189"/>
      <c r="P201" s="190">
        <f>SUM(P202:P205)</f>
        <v>0</v>
      </c>
      <c r="Q201" s="189"/>
      <c r="R201" s="190">
        <f>SUM(R202:R205)</f>
        <v>0.91</v>
      </c>
      <c r="S201" s="189"/>
      <c r="T201" s="191">
        <f>SUM(T202:T205)</f>
        <v>0</v>
      </c>
      <c r="AR201" s="192" t="s">
        <v>783</v>
      </c>
      <c r="AT201" s="193" t="s">
        <v>834</v>
      </c>
      <c r="AU201" s="193" t="s">
        <v>783</v>
      </c>
      <c r="AY201" s="192" t="s">
        <v>902</v>
      </c>
      <c r="BK201" s="194">
        <f>SUM(BK202:BK205)</f>
        <v>0</v>
      </c>
    </row>
    <row r="202" spans="2:65" s="1" customFormat="1" ht="22.5" customHeight="1">
      <c r="B202" s="40"/>
      <c r="C202" s="198" t="s">
        <v>370</v>
      </c>
      <c r="D202" s="198" t="s">
        <v>904</v>
      </c>
      <c r="E202" s="199" t="s">
        <v>371</v>
      </c>
      <c r="F202" s="200" t="s">
        <v>372</v>
      </c>
      <c r="G202" s="201" t="s">
        <v>373</v>
      </c>
      <c r="H202" s="202">
        <v>25</v>
      </c>
      <c r="I202" s="203"/>
      <c r="J202" s="204">
        <f>ROUND(I202*H202,2)</f>
        <v>0</v>
      </c>
      <c r="K202" s="200" t="s">
        <v>908</v>
      </c>
      <c r="L202" s="60"/>
      <c r="M202" s="205" t="s">
        <v>781</v>
      </c>
      <c r="N202" s="206" t="s">
        <v>806</v>
      </c>
      <c r="O202" s="41"/>
      <c r="P202" s="207">
        <f>O202*H202</f>
        <v>0</v>
      </c>
      <c r="Q202" s="207">
        <v>0.0364</v>
      </c>
      <c r="R202" s="207">
        <f>Q202*H202</f>
        <v>0.91</v>
      </c>
      <c r="S202" s="207">
        <v>0</v>
      </c>
      <c r="T202" s="208">
        <f>S202*H202</f>
        <v>0</v>
      </c>
      <c r="AR202" s="23" t="s">
        <v>909</v>
      </c>
      <c r="AT202" s="23" t="s">
        <v>904</v>
      </c>
      <c r="AU202" s="23" t="s">
        <v>843</v>
      </c>
      <c r="AY202" s="23" t="s">
        <v>902</v>
      </c>
      <c r="BE202" s="209">
        <f>IF(N202="základní",J202,0)</f>
        <v>0</v>
      </c>
      <c r="BF202" s="209">
        <f>IF(N202="snížená",J202,0)</f>
        <v>0</v>
      </c>
      <c r="BG202" s="209">
        <f>IF(N202="zákl. přenesená",J202,0)</f>
        <v>0</v>
      </c>
      <c r="BH202" s="209">
        <f>IF(N202="sníž. přenesená",J202,0)</f>
        <v>0</v>
      </c>
      <c r="BI202" s="209">
        <f>IF(N202="nulová",J202,0)</f>
        <v>0</v>
      </c>
      <c r="BJ202" s="23" t="s">
        <v>783</v>
      </c>
      <c r="BK202" s="209">
        <f>ROUND(I202*H202,2)</f>
        <v>0</v>
      </c>
      <c r="BL202" s="23" t="s">
        <v>909</v>
      </c>
      <c r="BM202" s="23" t="s">
        <v>374</v>
      </c>
    </row>
    <row r="203" spans="2:47" s="1" customFormat="1" ht="108">
      <c r="B203" s="40"/>
      <c r="C203" s="62"/>
      <c r="D203" s="210" t="s">
        <v>911</v>
      </c>
      <c r="E203" s="62"/>
      <c r="F203" s="211" t="s">
        <v>375</v>
      </c>
      <c r="G203" s="62"/>
      <c r="H203" s="62"/>
      <c r="I203" s="166"/>
      <c r="J203" s="62"/>
      <c r="K203" s="62"/>
      <c r="L203" s="60"/>
      <c r="M203" s="212"/>
      <c r="N203" s="41"/>
      <c r="O203" s="41"/>
      <c r="P203" s="41"/>
      <c r="Q203" s="41"/>
      <c r="R203" s="41"/>
      <c r="S203" s="41"/>
      <c r="T203" s="77"/>
      <c r="AT203" s="23" t="s">
        <v>911</v>
      </c>
      <c r="AU203" s="23" t="s">
        <v>843</v>
      </c>
    </row>
    <row r="204" spans="2:47" s="1" customFormat="1" ht="27">
      <c r="B204" s="40"/>
      <c r="C204" s="62"/>
      <c r="D204" s="210" t="s">
        <v>336</v>
      </c>
      <c r="E204" s="62"/>
      <c r="F204" s="211" t="s">
        <v>376</v>
      </c>
      <c r="G204" s="62"/>
      <c r="H204" s="62"/>
      <c r="I204" s="166"/>
      <c r="J204" s="62"/>
      <c r="K204" s="62"/>
      <c r="L204" s="60"/>
      <c r="M204" s="212"/>
      <c r="N204" s="41"/>
      <c r="O204" s="41"/>
      <c r="P204" s="41"/>
      <c r="Q204" s="41"/>
      <c r="R204" s="41"/>
      <c r="S204" s="41"/>
      <c r="T204" s="77"/>
      <c r="AT204" s="23" t="s">
        <v>336</v>
      </c>
      <c r="AU204" s="23" t="s">
        <v>843</v>
      </c>
    </row>
    <row r="205" spans="2:51" s="12" customFormat="1" ht="13.5">
      <c r="B205" s="213"/>
      <c r="C205" s="214"/>
      <c r="D205" s="210" t="s">
        <v>913</v>
      </c>
      <c r="E205" s="225" t="s">
        <v>781</v>
      </c>
      <c r="F205" s="226" t="s">
        <v>377</v>
      </c>
      <c r="G205" s="214"/>
      <c r="H205" s="227">
        <v>25</v>
      </c>
      <c r="I205" s="219"/>
      <c r="J205" s="214"/>
      <c r="K205" s="214"/>
      <c r="L205" s="220"/>
      <c r="M205" s="221"/>
      <c r="N205" s="222"/>
      <c r="O205" s="222"/>
      <c r="P205" s="222"/>
      <c r="Q205" s="222"/>
      <c r="R205" s="222"/>
      <c r="S205" s="222"/>
      <c r="T205" s="223"/>
      <c r="AT205" s="224" t="s">
        <v>913</v>
      </c>
      <c r="AU205" s="224" t="s">
        <v>843</v>
      </c>
      <c r="AV205" s="12" t="s">
        <v>843</v>
      </c>
      <c r="AW205" s="12" t="s">
        <v>798</v>
      </c>
      <c r="AX205" s="12" t="s">
        <v>783</v>
      </c>
      <c r="AY205" s="224" t="s">
        <v>902</v>
      </c>
    </row>
    <row r="206" spans="2:63" s="11" customFormat="1" ht="29.85" customHeight="1">
      <c r="B206" s="181"/>
      <c r="C206" s="182"/>
      <c r="D206" s="195" t="s">
        <v>834</v>
      </c>
      <c r="E206" s="196" t="s">
        <v>931</v>
      </c>
      <c r="F206" s="196" t="s">
        <v>378</v>
      </c>
      <c r="G206" s="182"/>
      <c r="H206" s="182"/>
      <c r="I206" s="185"/>
      <c r="J206" s="197">
        <f>BK206</f>
        <v>0</v>
      </c>
      <c r="K206" s="182"/>
      <c r="L206" s="187"/>
      <c r="M206" s="188"/>
      <c r="N206" s="189"/>
      <c r="O206" s="189"/>
      <c r="P206" s="190">
        <f>SUM(P207:P222)</f>
        <v>0</v>
      </c>
      <c r="Q206" s="189"/>
      <c r="R206" s="190">
        <f>SUM(R207:R222)</f>
        <v>63.172375</v>
      </c>
      <c r="S206" s="189"/>
      <c r="T206" s="191">
        <f>SUM(T207:T222)</f>
        <v>0</v>
      </c>
      <c r="AR206" s="192" t="s">
        <v>783</v>
      </c>
      <c r="AT206" s="193" t="s">
        <v>834</v>
      </c>
      <c r="AU206" s="193" t="s">
        <v>783</v>
      </c>
      <c r="AY206" s="192" t="s">
        <v>902</v>
      </c>
      <c r="BK206" s="194">
        <f>SUM(BK207:BK222)</f>
        <v>0</v>
      </c>
    </row>
    <row r="207" spans="2:65" s="1" customFormat="1" ht="22.5" customHeight="1">
      <c r="B207" s="40"/>
      <c r="C207" s="198" t="s">
        <v>379</v>
      </c>
      <c r="D207" s="198" t="s">
        <v>904</v>
      </c>
      <c r="E207" s="199" t="s">
        <v>380</v>
      </c>
      <c r="F207" s="200" t="s">
        <v>381</v>
      </c>
      <c r="G207" s="201" t="s">
        <v>907</v>
      </c>
      <c r="H207" s="202">
        <v>460</v>
      </c>
      <c r="I207" s="203"/>
      <c r="J207" s="204">
        <f>ROUND(I207*H207,2)</f>
        <v>0</v>
      </c>
      <c r="K207" s="200" t="s">
        <v>908</v>
      </c>
      <c r="L207" s="60"/>
      <c r="M207" s="205" t="s">
        <v>781</v>
      </c>
      <c r="N207" s="206" t="s">
        <v>806</v>
      </c>
      <c r="O207" s="41"/>
      <c r="P207" s="207">
        <f>O207*H207</f>
        <v>0</v>
      </c>
      <c r="Q207" s="207">
        <v>0</v>
      </c>
      <c r="R207" s="207">
        <f>Q207*H207</f>
        <v>0</v>
      </c>
      <c r="S207" s="207">
        <v>0</v>
      </c>
      <c r="T207" s="208">
        <f>S207*H207</f>
        <v>0</v>
      </c>
      <c r="AR207" s="23" t="s">
        <v>909</v>
      </c>
      <c r="AT207" s="23" t="s">
        <v>904</v>
      </c>
      <c r="AU207" s="23" t="s">
        <v>843</v>
      </c>
      <c r="AY207" s="23" t="s">
        <v>902</v>
      </c>
      <c r="BE207" s="209">
        <f>IF(N207="základní",J207,0)</f>
        <v>0</v>
      </c>
      <c r="BF207" s="209">
        <f>IF(N207="snížená",J207,0)</f>
        <v>0</v>
      </c>
      <c r="BG207" s="209">
        <f>IF(N207="zákl. přenesená",J207,0)</f>
        <v>0</v>
      </c>
      <c r="BH207" s="209">
        <f>IF(N207="sníž. přenesená",J207,0)</f>
        <v>0</v>
      </c>
      <c r="BI207" s="209">
        <f>IF(N207="nulová",J207,0)</f>
        <v>0</v>
      </c>
      <c r="BJ207" s="23" t="s">
        <v>783</v>
      </c>
      <c r="BK207" s="209">
        <f>ROUND(I207*H207,2)</f>
        <v>0</v>
      </c>
      <c r="BL207" s="23" t="s">
        <v>909</v>
      </c>
      <c r="BM207" s="23" t="s">
        <v>382</v>
      </c>
    </row>
    <row r="208" spans="2:51" s="12" customFormat="1" ht="13.5">
      <c r="B208" s="213"/>
      <c r="C208" s="214"/>
      <c r="D208" s="210" t="s">
        <v>913</v>
      </c>
      <c r="E208" s="225" t="s">
        <v>781</v>
      </c>
      <c r="F208" s="226" t="s">
        <v>383</v>
      </c>
      <c r="G208" s="214"/>
      <c r="H208" s="227">
        <v>230</v>
      </c>
      <c r="I208" s="219"/>
      <c r="J208" s="214"/>
      <c r="K208" s="214"/>
      <c r="L208" s="220"/>
      <c r="M208" s="221"/>
      <c r="N208" s="222"/>
      <c r="O208" s="222"/>
      <c r="P208" s="222"/>
      <c r="Q208" s="222"/>
      <c r="R208" s="222"/>
      <c r="S208" s="222"/>
      <c r="T208" s="223"/>
      <c r="AT208" s="224" t="s">
        <v>913</v>
      </c>
      <c r="AU208" s="224" t="s">
        <v>843</v>
      </c>
      <c r="AV208" s="12" t="s">
        <v>843</v>
      </c>
      <c r="AW208" s="12" t="s">
        <v>798</v>
      </c>
      <c r="AX208" s="12" t="s">
        <v>835</v>
      </c>
      <c r="AY208" s="224" t="s">
        <v>902</v>
      </c>
    </row>
    <row r="209" spans="2:51" s="12" customFormat="1" ht="13.5">
      <c r="B209" s="213"/>
      <c r="C209" s="214"/>
      <c r="D209" s="210" t="s">
        <v>913</v>
      </c>
      <c r="E209" s="225" t="s">
        <v>781</v>
      </c>
      <c r="F209" s="226" t="s">
        <v>384</v>
      </c>
      <c r="G209" s="214"/>
      <c r="H209" s="227">
        <v>230</v>
      </c>
      <c r="I209" s="219"/>
      <c r="J209" s="214"/>
      <c r="K209" s="214"/>
      <c r="L209" s="220"/>
      <c r="M209" s="221"/>
      <c r="N209" s="222"/>
      <c r="O209" s="222"/>
      <c r="P209" s="222"/>
      <c r="Q209" s="222"/>
      <c r="R209" s="222"/>
      <c r="S209" s="222"/>
      <c r="T209" s="223"/>
      <c r="AT209" s="224" t="s">
        <v>913</v>
      </c>
      <c r="AU209" s="224" t="s">
        <v>843</v>
      </c>
      <c r="AV209" s="12" t="s">
        <v>843</v>
      </c>
      <c r="AW209" s="12" t="s">
        <v>798</v>
      </c>
      <c r="AX209" s="12" t="s">
        <v>835</v>
      </c>
      <c r="AY209" s="224" t="s">
        <v>902</v>
      </c>
    </row>
    <row r="210" spans="2:51" s="13" customFormat="1" ht="13.5">
      <c r="B210" s="228"/>
      <c r="C210" s="229"/>
      <c r="D210" s="215" t="s">
        <v>913</v>
      </c>
      <c r="E210" s="230" t="s">
        <v>781</v>
      </c>
      <c r="F210" s="231" t="s">
        <v>926</v>
      </c>
      <c r="G210" s="229"/>
      <c r="H210" s="232">
        <v>460</v>
      </c>
      <c r="I210" s="233"/>
      <c r="J210" s="229"/>
      <c r="K210" s="229"/>
      <c r="L210" s="234"/>
      <c r="M210" s="235"/>
      <c r="N210" s="236"/>
      <c r="O210" s="236"/>
      <c r="P210" s="236"/>
      <c r="Q210" s="236"/>
      <c r="R210" s="236"/>
      <c r="S210" s="236"/>
      <c r="T210" s="237"/>
      <c r="AT210" s="238" t="s">
        <v>913</v>
      </c>
      <c r="AU210" s="238" t="s">
        <v>843</v>
      </c>
      <c r="AV210" s="13" t="s">
        <v>909</v>
      </c>
      <c r="AW210" s="13" t="s">
        <v>798</v>
      </c>
      <c r="AX210" s="13" t="s">
        <v>783</v>
      </c>
      <c r="AY210" s="238" t="s">
        <v>902</v>
      </c>
    </row>
    <row r="211" spans="2:65" s="1" customFormat="1" ht="22.5" customHeight="1">
      <c r="B211" s="40"/>
      <c r="C211" s="198" t="s">
        <v>385</v>
      </c>
      <c r="D211" s="198" t="s">
        <v>904</v>
      </c>
      <c r="E211" s="199" t="s">
        <v>386</v>
      </c>
      <c r="F211" s="200" t="s">
        <v>387</v>
      </c>
      <c r="G211" s="201" t="s">
        <v>907</v>
      </c>
      <c r="H211" s="202">
        <v>11.5</v>
      </c>
      <c r="I211" s="203"/>
      <c r="J211" s="204">
        <f>ROUND(I211*H211,2)</f>
        <v>0</v>
      </c>
      <c r="K211" s="200" t="s">
        <v>908</v>
      </c>
      <c r="L211" s="60"/>
      <c r="M211" s="205" t="s">
        <v>781</v>
      </c>
      <c r="N211" s="206" t="s">
        <v>806</v>
      </c>
      <c r="O211" s="41"/>
      <c r="P211" s="207">
        <f>O211*H211</f>
        <v>0</v>
      </c>
      <c r="Q211" s="207">
        <v>0</v>
      </c>
      <c r="R211" s="207">
        <f>Q211*H211</f>
        <v>0</v>
      </c>
      <c r="S211" s="207">
        <v>0</v>
      </c>
      <c r="T211" s="208">
        <f>S211*H211</f>
        <v>0</v>
      </c>
      <c r="AR211" s="23" t="s">
        <v>909</v>
      </c>
      <c r="AT211" s="23" t="s">
        <v>904</v>
      </c>
      <c r="AU211" s="23" t="s">
        <v>843</v>
      </c>
      <c r="AY211" s="23" t="s">
        <v>902</v>
      </c>
      <c r="BE211" s="209">
        <f>IF(N211="základní",J211,0)</f>
        <v>0</v>
      </c>
      <c r="BF211" s="209">
        <f>IF(N211="snížená",J211,0)</f>
        <v>0</v>
      </c>
      <c r="BG211" s="209">
        <f>IF(N211="zákl. přenesená",J211,0)</f>
        <v>0</v>
      </c>
      <c r="BH211" s="209">
        <f>IF(N211="sníž. přenesená",J211,0)</f>
        <v>0</v>
      </c>
      <c r="BI211" s="209">
        <f>IF(N211="nulová",J211,0)</f>
        <v>0</v>
      </c>
      <c r="BJ211" s="23" t="s">
        <v>783</v>
      </c>
      <c r="BK211" s="209">
        <f>ROUND(I211*H211,2)</f>
        <v>0</v>
      </c>
      <c r="BL211" s="23" t="s">
        <v>909</v>
      </c>
      <c r="BM211" s="23" t="s">
        <v>388</v>
      </c>
    </row>
    <row r="212" spans="2:51" s="12" customFormat="1" ht="13.5">
      <c r="B212" s="213"/>
      <c r="C212" s="214"/>
      <c r="D212" s="215" t="s">
        <v>913</v>
      </c>
      <c r="E212" s="216" t="s">
        <v>781</v>
      </c>
      <c r="F212" s="217" t="s">
        <v>389</v>
      </c>
      <c r="G212" s="214"/>
      <c r="H212" s="218">
        <v>11.5</v>
      </c>
      <c r="I212" s="219"/>
      <c r="J212" s="214"/>
      <c r="K212" s="214"/>
      <c r="L212" s="220"/>
      <c r="M212" s="221"/>
      <c r="N212" s="222"/>
      <c r="O212" s="222"/>
      <c r="P212" s="222"/>
      <c r="Q212" s="222"/>
      <c r="R212" s="222"/>
      <c r="S212" s="222"/>
      <c r="T212" s="223"/>
      <c r="AT212" s="224" t="s">
        <v>913</v>
      </c>
      <c r="AU212" s="224" t="s">
        <v>843</v>
      </c>
      <c r="AV212" s="12" t="s">
        <v>843</v>
      </c>
      <c r="AW212" s="12" t="s">
        <v>798</v>
      </c>
      <c r="AX212" s="12" t="s">
        <v>783</v>
      </c>
      <c r="AY212" s="224" t="s">
        <v>902</v>
      </c>
    </row>
    <row r="213" spans="2:65" s="1" customFormat="1" ht="22.5" customHeight="1">
      <c r="B213" s="40"/>
      <c r="C213" s="198" t="s">
        <v>313</v>
      </c>
      <c r="D213" s="198" t="s">
        <v>904</v>
      </c>
      <c r="E213" s="199" t="s">
        <v>390</v>
      </c>
      <c r="F213" s="200" t="s">
        <v>391</v>
      </c>
      <c r="G213" s="201" t="s">
        <v>907</v>
      </c>
      <c r="H213" s="202">
        <v>230</v>
      </c>
      <c r="I213" s="203"/>
      <c r="J213" s="204">
        <f>ROUND(I213*H213,2)</f>
        <v>0</v>
      </c>
      <c r="K213" s="200" t="s">
        <v>908</v>
      </c>
      <c r="L213" s="60"/>
      <c r="M213" s="205" t="s">
        <v>781</v>
      </c>
      <c r="N213" s="206" t="s">
        <v>806</v>
      </c>
      <c r="O213" s="41"/>
      <c r="P213" s="207">
        <f>O213*H213</f>
        <v>0</v>
      </c>
      <c r="Q213" s="207">
        <v>0</v>
      </c>
      <c r="R213" s="207">
        <f>Q213*H213</f>
        <v>0</v>
      </c>
      <c r="S213" s="207">
        <v>0</v>
      </c>
      <c r="T213" s="208">
        <f>S213*H213</f>
        <v>0</v>
      </c>
      <c r="AR213" s="23" t="s">
        <v>909</v>
      </c>
      <c r="AT213" s="23" t="s">
        <v>904</v>
      </c>
      <c r="AU213" s="23" t="s">
        <v>843</v>
      </c>
      <c r="AY213" s="23" t="s">
        <v>902</v>
      </c>
      <c r="BE213" s="209">
        <f>IF(N213="základní",J213,0)</f>
        <v>0</v>
      </c>
      <c r="BF213" s="209">
        <f>IF(N213="snížená",J213,0)</f>
        <v>0</v>
      </c>
      <c r="BG213" s="209">
        <f>IF(N213="zákl. přenesená",J213,0)</f>
        <v>0</v>
      </c>
      <c r="BH213" s="209">
        <f>IF(N213="sníž. přenesená",J213,0)</f>
        <v>0</v>
      </c>
      <c r="BI213" s="209">
        <f>IF(N213="nulová",J213,0)</f>
        <v>0</v>
      </c>
      <c r="BJ213" s="23" t="s">
        <v>783</v>
      </c>
      <c r="BK213" s="209">
        <f>ROUND(I213*H213,2)</f>
        <v>0</v>
      </c>
      <c r="BL213" s="23" t="s">
        <v>909</v>
      </c>
      <c r="BM213" s="23" t="s">
        <v>392</v>
      </c>
    </row>
    <row r="214" spans="2:51" s="12" customFormat="1" ht="13.5">
      <c r="B214" s="213"/>
      <c r="C214" s="214"/>
      <c r="D214" s="215" t="s">
        <v>913</v>
      </c>
      <c r="E214" s="216" t="s">
        <v>781</v>
      </c>
      <c r="F214" s="217" t="s">
        <v>393</v>
      </c>
      <c r="G214" s="214"/>
      <c r="H214" s="218">
        <v>230</v>
      </c>
      <c r="I214" s="219"/>
      <c r="J214" s="214"/>
      <c r="K214" s="214"/>
      <c r="L214" s="220"/>
      <c r="M214" s="221"/>
      <c r="N214" s="222"/>
      <c r="O214" s="222"/>
      <c r="P214" s="222"/>
      <c r="Q214" s="222"/>
      <c r="R214" s="222"/>
      <c r="S214" s="222"/>
      <c r="T214" s="223"/>
      <c r="AT214" s="224" t="s">
        <v>913</v>
      </c>
      <c r="AU214" s="224" t="s">
        <v>843</v>
      </c>
      <c r="AV214" s="12" t="s">
        <v>843</v>
      </c>
      <c r="AW214" s="12" t="s">
        <v>798</v>
      </c>
      <c r="AX214" s="12" t="s">
        <v>783</v>
      </c>
      <c r="AY214" s="224" t="s">
        <v>902</v>
      </c>
    </row>
    <row r="215" spans="2:65" s="1" customFormat="1" ht="57" customHeight="1">
      <c r="B215" s="40"/>
      <c r="C215" s="198" t="s">
        <v>394</v>
      </c>
      <c r="D215" s="198" t="s">
        <v>904</v>
      </c>
      <c r="E215" s="199" t="s">
        <v>395</v>
      </c>
      <c r="F215" s="200" t="s">
        <v>396</v>
      </c>
      <c r="G215" s="201" t="s">
        <v>907</v>
      </c>
      <c r="H215" s="202">
        <v>11.5</v>
      </c>
      <c r="I215" s="203"/>
      <c r="J215" s="204">
        <f>ROUND(I215*H215,2)</f>
        <v>0</v>
      </c>
      <c r="K215" s="200" t="s">
        <v>908</v>
      </c>
      <c r="L215" s="60"/>
      <c r="M215" s="205" t="s">
        <v>781</v>
      </c>
      <c r="N215" s="206" t="s">
        <v>806</v>
      </c>
      <c r="O215" s="41"/>
      <c r="P215" s="207">
        <f>O215*H215</f>
        <v>0</v>
      </c>
      <c r="Q215" s="207">
        <v>0.08565</v>
      </c>
      <c r="R215" s="207">
        <f>Q215*H215</f>
        <v>0.984975</v>
      </c>
      <c r="S215" s="207">
        <v>0</v>
      </c>
      <c r="T215" s="208">
        <f>S215*H215</f>
        <v>0</v>
      </c>
      <c r="AR215" s="23" t="s">
        <v>909</v>
      </c>
      <c r="AT215" s="23" t="s">
        <v>904</v>
      </c>
      <c r="AU215" s="23" t="s">
        <v>843</v>
      </c>
      <c r="AY215" s="23" t="s">
        <v>902</v>
      </c>
      <c r="BE215" s="209">
        <f>IF(N215="základní",J215,0)</f>
        <v>0</v>
      </c>
      <c r="BF215" s="209">
        <f>IF(N215="snížená",J215,0)</f>
        <v>0</v>
      </c>
      <c r="BG215" s="209">
        <f>IF(N215="zákl. přenesená",J215,0)</f>
        <v>0</v>
      </c>
      <c r="BH215" s="209">
        <f>IF(N215="sníž. přenesená",J215,0)</f>
        <v>0</v>
      </c>
      <c r="BI215" s="209">
        <f>IF(N215="nulová",J215,0)</f>
        <v>0</v>
      </c>
      <c r="BJ215" s="23" t="s">
        <v>783</v>
      </c>
      <c r="BK215" s="209">
        <f>ROUND(I215*H215,2)</f>
        <v>0</v>
      </c>
      <c r="BL215" s="23" t="s">
        <v>909</v>
      </c>
      <c r="BM215" s="23" t="s">
        <v>397</v>
      </c>
    </row>
    <row r="216" spans="2:47" s="1" customFormat="1" ht="121.5">
      <c r="B216" s="40"/>
      <c r="C216" s="62"/>
      <c r="D216" s="210" t="s">
        <v>911</v>
      </c>
      <c r="E216" s="62"/>
      <c r="F216" s="211" t="s">
        <v>398</v>
      </c>
      <c r="G216" s="62"/>
      <c r="H216" s="62"/>
      <c r="I216" s="166"/>
      <c r="J216" s="62"/>
      <c r="K216" s="62"/>
      <c r="L216" s="60"/>
      <c r="M216" s="212"/>
      <c r="N216" s="41"/>
      <c r="O216" s="41"/>
      <c r="P216" s="41"/>
      <c r="Q216" s="41"/>
      <c r="R216" s="41"/>
      <c r="S216" s="41"/>
      <c r="T216" s="77"/>
      <c r="AT216" s="23" t="s">
        <v>911</v>
      </c>
      <c r="AU216" s="23" t="s">
        <v>843</v>
      </c>
    </row>
    <row r="217" spans="2:51" s="12" customFormat="1" ht="13.5">
      <c r="B217" s="213"/>
      <c r="C217" s="214"/>
      <c r="D217" s="215" t="s">
        <v>913</v>
      </c>
      <c r="E217" s="216" t="s">
        <v>781</v>
      </c>
      <c r="F217" s="217" t="s">
        <v>399</v>
      </c>
      <c r="G217" s="214"/>
      <c r="H217" s="218">
        <v>11.5</v>
      </c>
      <c r="I217" s="219"/>
      <c r="J217" s="214"/>
      <c r="K217" s="214"/>
      <c r="L217" s="220"/>
      <c r="M217" s="221"/>
      <c r="N217" s="222"/>
      <c r="O217" s="222"/>
      <c r="P217" s="222"/>
      <c r="Q217" s="222"/>
      <c r="R217" s="222"/>
      <c r="S217" s="222"/>
      <c r="T217" s="223"/>
      <c r="AT217" s="224" t="s">
        <v>913</v>
      </c>
      <c r="AU217" s="224" t="s">
        <v>843</v>
      </c>
      <c r="AV217" s="12" t="s">
        <v>843</v>
      </c>
      <c r="AW217" s="12" t="s">
        <v>798</v>
      </c>
      <c r="AX217" s="12" t="s">
        <v>783</v>
      </c>
      <c r="AY217" s="224" t="s">
        <v>902</v>
      </c>
    </row>
    <row r="218" spans="2:65" s="1" customFormat="1" ht="44.25" customHeight="1">
      <c r="B218" s="40"/>
      <c r="C218" s="198" t="s">
        <v>400</v>
      </c>
      <c r="D218" s="198" t="s">
        <v>904</v>
      </c>
      <c r="E218" s="199" t="s">
        <v>401</v>
      </c>
      <c r="F218" s="200" t="s">
        <v>402</v>
      </c>
      <c r="G218" s="201" t="s">
        <v>907</v>
      </c>
      <c r="H218" s="202">
        <v>230</v>
      </c>
      <c r="I218" s="203"/>
      <c r="J218" s="204">
        <f>ROUND(I218*H218,2)</f>
        <v>0</v>
      </c>
      <c r="K218" s="200" t="s">
        <v>908</v>
      </c>
      <c r="L218" s="60"/>
      <c r="M218" s="205" t="s">
        <v>781</v>
      </c>
      <c r="N218" s="206" t="s">
        <v>806</v>
      </c>
      <c r="O218" s="41"/>
      <c r="P218" s="207">
        <f>O218*H218</f>
        <v>0</v>
      </c>
      <c r="Q218" s="207">
        <v>0.098</v>
      </c>
      <c r="R218" s="207">
        <f>Q218*H218</f>
        <v>22.54</v>
      </c>
      <c r="S218" s="207">
        <v>0</v>
      </c>
      <c r="T218" s="208">
        <f>S218*H218</f>
        <v>0</v>
      </c>
      <c r="AR218" s="23" t="s">
        <v>909</v>
      </c>
      <c r="AT218" s="23" t="s">
        <v>904</v>
      </c>
      <c r="AU218" s="23" t="s">
        <v>843</v>
      </c>
      <c r="AY218" s="23" t="s">
        <v>902</v>
      </c>
      <c r="BE218" s="209">
        <f>IF(N218="základní",J218,0)</f>
        <v>0</v>
      </c>
      <c r="BF218" s="209">
        <f>IF(N218="snížená",J218,0)</f>
        <v>0</v>
      </c>
      <c r="BG218" s="209">
        <f>IF(N218="zákl. přenesená",J218,0)</f>
        <v>0</v>
      </c>
      <c r="BH218" s="209">
        <f>IF(N218="sníž. přenesená",J218,0)</f>
        <v>0</v>
      </c>
      <c r="BI218" s="209">
        <f>IF(N218="nulová",J218,0)</f>
        <v>0</v>
      </c>
      <c r="BJ218" s="23" t="s">
        <v>783</v>
      </c>
      <c r="BK218" s="209">
        <f>ROUND(I218*H218,2)</f>
        <v>0</v>
      </c>
      <c r="BL218" s="23" t="s">
        <v>909</v>
      </c>
      <c r="BM218" s="23" t="s">
        <v>403</v>
      </c>
    </row>
    <row r="219" spans="2:47" s="1" customFormat="1" ht="108">
      <c r="B219" s="40"/>
      <c r="C219" s="62"/>
      <c r="D219" s="210" t="s">
        <v>911</v>
      </c>
      <c r="E219" s="62"/>
      <c r="F219" s="211" t="s">
        <v>404</v>
      </c>
      <c r="G219" s="62"/>
      <c r="H219" s="62"/>
      <c r="I219" s="166"/>
      <c r="J219" s="62"/>
      <c r="K219" s="62"/>
      <c r="L219" s="60"/>
      <c r="M219" s="212"/>
      <c r="N219" s="41"/>
      <c r="O219" s="41"/>
      <c r="P219" s="41"/>
      <c r="Q219" s="41"/>
      <c r="R219" s="41"/>
      <c r="S219" s="41"/>
      <c r="T219" s="77"/>
      <c r="AT219" s="23" t="s">
        <v>911</v>
      </c>
      <c r="AU219" s="23" t="s">
        <v>843</v>
      </c>
    </row>
    <row r="220" spans="2:51" s="12" customFormat="1" ht="13.5">
      <c r="B220" s="213"/>
      <c r="C220" s="214"/>
      <c r="D220" s="215" t="s">
        <v>913</v>
      </c>
      <c r="E220" s="216" t="s">
        <v>781</v>
      </c>
      <c r="F220" s="217" t="s">
        <v>405</v>
      </c>
      <c r="G220" s="214"/>
      <c r="H220" s="218">
        <v>230</v>
      </c>
      <c r="I220" s="219"/>
      <c r="J220" s="214"/>
      <c r="K220" s="214"/>
      <c r="L220" s="220"/>
      <c r="M220" s="221"/>
      <c r="N220" s="222"/>
      <c r="O220" s="222"/>
      <c r="P220" s="222"/>
      <c r="Q220" s="222"/>
      <c r="R220" s="222"/>
      <c r="S220" s="222"/>
      <c r="T220" s="223"/>
      <c r="AT220" s="224" t="s">
        <v>913</v>
      </c>
      <c r="AU220" s="224" t="s">
        <v>843</v>
      </c>
      <c r="AV220" s="12" t="s">
        <v>843</v>
      </c>
      <c r="AW220" s="12" t="s">
        <v>798</v>
      </c>
      <c r="AX220" s="12" t="s">
        <v>783</v>
      </c>
      <c r="AY220" s="224" t="s">
        <v>902</v>
      </c>
    </row>
    <row r="221" spans="2:65" s="1" customFormat="1" ht="22.5" customHeight="1">
      <c r="B221" s="40"/>
      <c r="C221" s="239" t="s">
        <v>406</v>
      </c>
      <c r="D221" s="239" t="s">
        <v>287</v>
      </c>
      <c r="E221" s="240" t="s">
        <v>407</v>
      </c>
      <c r="F221" s="241" t="s">
        <v>408</v>
      </c>
      <c r="G221" s="242" t="s">
        <v>907</v>
      </c>
      <c r="H221" s="243">
        <v>234.6</v>
      </c>
      <c r="I221" s="244"/>
      <c r="J221" s="245">
        <f>ROUND(I221*H221,2)</f>
        <v>0</v>
      </c>
      <c r="K221" s="241" t="s">
        <v>908</v>
      </c>
      <c r="L221" s="246"/>
      <c r="M221" s="247" t="s">
        <v>781</v>
      </c>
      <c r="N221" s="248" t="s">
        <v>806</v>
      </c>
      <c r="O221" s="41"/>
      <c r="P221" s="207">
        <f>O221*H221</f>
        <v>0</v>
      </c>
      <c r="Q221" s="207">
        <v>0.169</v>
      </c>
      <c r="R221" s="207">
        <f>Q221*H221</f>
        <v>39.647400000000005</v>
      </c>
      <c r="S221" s="207">
        <v>0</v>
      </c>
      <c r="T221" s="208">
        <f>S221*H221</f>
        <v>0</v>
      </c>
      <c r="AR221" s="23" t="s">
        <v>950</v>
      </c>
      <c r="AT221" s="23" t="s">
        <v>287</v>
      </c>
      <c r="AU221" s="23" t="s">
        <v>843</v>
      </c>
      <c r="AY221" s="23" t="s">
        <v>902</v>
      </c>
      <c r="BE221" s="209">
        <f>IF(N221="základní",J221,0)</f>
        <v>0</v>
      </c>
      <c r="BF221" s="209">
        <f>IF(N221="snížená",J221,0)</f>
        <v>0</v>
      </c>
      <c r="BG221" s="209">
        <f>IF(N221="zákl. přenesená",J221,0)</f>
        <v>0</v>
      </c>
      <c r="BH221" s="209">
        <f>IF(N221="sníž. přenesená",J221,0)</f>
        <v>0</v>
      </c>
      <c r="BI221" s="209">
        <f>IF(N221="nulová",J221,0)</f>
        <v>0</v>
      </c>
      <c r="BJ221" s="23" t="s">
        <v>783</v>
      </c>
      <c r="BK221" s="209">
        <f>ROUND(I221*H221,2)</f>
        <v>0</v>
      </c>
      <c r="BL221" s="23" t="s">
        <v>909</v>
      </c>
      <c r="BM221" s="23" t="s">
        <v>409</v>
      </c>
    </row>
    <row r="222" spans="2:51" s="12" customFormat="1" ht="13.5">
      <c r="B222" s="213"/>
      <c r="C222" s="214"/>
      <c r="D222" s="210" t="s">
        <v>913</v>
      </c>
      <c r="E222" s="225" t="s">
        <v>781</v>
      </c>
      <c r="F222" s="226" t="s">
        <v>410</v>
      </c>
      <c r="G222" s="214"/>
      <c r="H222" s="227">
        <v>234.6</v>
      </c>
      <c r="I222" s="219"/>
      <c r="J222" s="214"/>
      <c r="K222" s="214"/>
      <c r="L222" s="220"/>
      <c r="M222" s="221"/>
      <c r="N222" s="222"/>
      <c r="O222" s="222"/>
      <c r="P222" s="222"/>
      <c r="Q222" s="222"/>
      <c r="R222" s="222"/>
      <c r="S222" s="222"/>
      <c r="T222" s="223"/>
      <c r="AT222" s="224" t="s">
        <v>913</v>
      </c>
      <c r="AU222" s="224" t="s">
        <v>843</v>
      </c>
      <c r="AV222" s="12" t="s">
        <v>843</v>
      </c>
      <c r="AW222" s="12" t="s">
        <v>798</v>
      </c>
      <c r="AX222" s="12" t="s">
        <v>783</v>
      </c>
      <c r="AY222" s="224" t="s">
        <v>902</v>
      </c>
    </row>
    <row r="223" spans="2:63" s="11" customFormat="1" ht="29.85" customHeight="1">
      <c r="B223" s="181"/>
      <c r="C223" s="182"/>
      <c r="D223" s="195" t="s">
        <v>834</v>
      </c>
      <c r="E223" s="196" t="s">
        <v>937</v>
      </c>
      <c r="F223" s="196" t="s">
        <v>411</v>
      </c>
      <c r="G223" s="182"/>
      <c r="H223" s="182"/>
      <c r="I223" s="185"/>
      <c r="J223" s="197">
        <f>BK223</f>
        <v>0</v>
      </c>
      <c r="K223" s="182"/>
      <c r="L223" s="187"/>
      <c r="M223" s="188"/>
      <c r="N223" s="189"/>
      <c r="O223" s="189"/>
      <c r="P223" s="190">
        <f>SUM(P224:P231)</f>
        <v>0</v>
      </c>
      <c r="Q223" s="189"/>
      <c r="R223" s="190">
        <f>SUM(R224:R231)</f>
        <v>16.3968</v>
      </c>
      <c r="S223" s="189"/>
      <c r="T223" s="191">
        <f>SUM(T224:T231)</f>
        <v>0</v>
      </c>
      <c r="AR223" s="192" t="s">
        <v>783</v>
      </c>
      <c r="AT223" s="193" t="s">
        <v>834</v>
      </c>
      <c r="AU223" s="193" t="s">
        <v>783</v>
      </c>
      <c r="AY223" s="192" t="s">
        <v>902</v>
      </c>
      <c r="BK223" s="194">
        <f>SUM(BK224:BK231)</f>
        <v>0</v>
      </c>
    </row>
    <row r="224" spans="2:65" s="1" customFormat="1" ht="22.5" customHeight="1">
      <c r="B224" s="40"/>
      <c r="C224" s="198" t="s">
        <v>412</v>
      </c>
      <c r="D224" s="198" t="s">
        <v>904</v>
      </c>
      <c r="E224" s="199" t="s">
        <v>413</v>
      </c>
      <c r="F224" s="200" t="s">
        <v>414</v>
      </c>
      <c r="G224" s="201" t="s">
        <v>907</v>
      </c>
      <c r="H224" s="202">
        <v>195.2</v>
      </c>
      <c r="I224" s="203"/>
      <c r="J224" s="204">
        <f>ROUND(I224*H224,2)</f>
        <v>0</v>
      </c>
      <c r="K224" s="200" t="s">
        <v>908</v>
      </c>
      <c r="L224" s="60"/>
      <c r="M224" s="205" t="s">
        <v>781</v>
      </c>
      <c r="N224" s="206" t="s">
        <v>806</v>
      </c>
      <c r="O224" s="41"/>
      <c r="P224" s="207">
        <f>O224*H224</f>
        <v>0</v>
      </c>
      <c r="Q224" s="207">
        <v>0.042</v>
      </c>
      <c r="R224" s="207">
        <f>Q224*H224</f>
        <v>8.1984</v>
      </c>
      <c r="S224" s="207">
        <v>0</v>
      </c>
      <c r="T224" s="208">
        <f>S224*H224</f>
        <v>0</v>
      </c>
      <c r="AR224" s="23" t="s">
        <v>909</v>
      </c>
      <c r="AT224" s="23" t="s">
        <v>904</v>
      </c>
      <c r="AU224" s="23" t="s">
        <v>843</v>
      </c>
      <c r="AY224" s="23" t="s">
        <v>902</v>
      </c>
      <c r="BE224" s="209">
        <f>IF(N224="základní",J224,0)</f>
        <v>0</v>
      </c>
      <c r="BF224" s="209">
        <f>IF(N224="snížená",J224,0)</f>
        <v>0</v>
      </c>
      <c r="BG224" s="209">
        <f>IF(N224="zákl. přenesená",J224,0)</f>
        <v>0</v>
      </c>
      <c r="BH224" s="209">
        <f>IF(N224="sníž. přenesená",J224,0)</f>
        <v>0</v>
      </c>
      <c r="BI224" s="209">
        <f>IF(N224="nulová",J224,0)</f>
        <v>0</v>
      </c>
      <c r="BJ224" s="23" t="s">
        <v>783</v>
      </c>
      <c r="BK224" s="209">
        <f>ROUND(I224*H224,2)</f>
        <v>0</v>
      </c>
      <c r="BL224" s="23" t="s">
        <v>909</v>
      </c>
      <c r="BM224" s="23" t="s">
        <v>415</v>
      </c>
    </row>
    <row r="225" spans="2:51" s="12" customFormat="1" ht="13.5">
      <c r="B225" s="213"/>
      <c r="C225" s="214"/>
      <c r="D225" s="210" t="s">
        <v>913</v>
      </c>
      <c r="E225" s="225" t="s">
        <v>781</v>
      </c>
      <c r="F225" s="226" t="s">
        <v>416</v>
      </c>
      <c r="G225" s="214"/>
      <c r="H225" s="227">
        <v>94</v>
      </c>
      <c r="I225" s="219"/>
      <c r="J225" s="214"/>
      <c r="K225" s="214"/>
      <c r="L225" s="220"/>
      <c r="M225" s="221"/>
      <c r="N225" s="222"/>
      <c r="O225" s="222"/>
      <c r="P225" s="222"/>
      <c r="Q225" s="222"/>
      <c r="R225" s="222"/>
      <c r="S225" s="222"/>
      <c r="T225" s="223"/>
      <c r="AT225" s="224" t="s">
        <v>913</v>
      </c>
      <c r="AU225" s="224" t="s">
        <v>843</v>
      </c>
      <c r="AV225" s="12" t="s">
        <v>843</v>
      </c>
      <c r="AW225" s="12" t="s">
        <v>798</v>
      </c>
      <c r="AX225" s="12" t="s">
        <v>835</v>
      </c>
      <c r="AY225" s="224" t="s">
        <v>902</v>
      </c>
    </row>
    <row r="226" spans="2:51" s="12" customFormat="1" ht="13.5">
      <c r="B226" s="213"/>
      <c r="C226" s="214"/>
      <c r="D226" s="210" t="s">
        <v>913</v>
      </c>
      <c r="E226" s="225" t="s">
        <v>781</v>
      </c>
      <c r="F226" s="226" t="s">
        <v>417</v>
      </c>
      <c r="G226" s="214"/>
      <c r="H226" s="227">
        <v>101.2</v>
      </c>
      <c r="I226" s="219"/>
      <c r="J226" s="214"/>
      <c r="K226" s="214"/>
      <c r="L226" s="220"/>
      <c r="M226" s="221"/>
      <c r="N226" s="222"/>
      <c r="O226" s="222"/>
      <c r="P226" s="222"/>
      <c r="Q226" s="222"/>
      <c r="R226" s="222"/>
      <c r="S226" s="222"/>
      <c r="T226" s="223"/>
      <c r="AT226" s="224" t="s">
        <v>913</v>
      </c>
      <c r="AU226" s="224" t="s">
        <v>843</v>
      </c>
      <c r="AV226" s="12" t="s">
        <v>843</v>
      </c>
      <c r="AW226" s="12" t="s">
        <v>798</v>
      </c>
      <c r="AX226" s="12" t="s">
        <v>835</v>
      </c>
      <c r="AY226" s="224" t="s">
        <v>902</v>
      </c>
    </row>
    <row r="227" spans="2:51" s="13" customFormat="1" ht="13.5">
      <c r="B227" s="228"/>
      <c r="C227" s="229"/>
      <c r="D227" s="215" t="s">
        <v>913</v>
      </c>
      <c r="E227" s="230" t="s">
        <v>781</v>
      </c>
      <c r="F227" s="231" t="s">
        <v>926</v>
      </c>
      <c r="G227" s="229"/>
      <c r="H227" s="232">
        <v>195.2</v>
      </c>
      <c r="I227" s="233"/>
      <c r="J227" s="229"/>
      <c r="K227" s="229"/>
      <c r="L227" s="234"/>
      <c r="M227" s="235"/>
      <c r="N227" s="236"/>
      <c r="O227" s="236"/>
      <c r="P227" s="236"/>
      <c r="Q227" s="236"/>
      <c r="R227" s="236"/>
      <c r="S227" s="236"/>
      <c r="T227" s="237"/>
      <c r="AT227" s="238" t="s">
        <v>913</v>
      </c>
      <c r="AU227" s="238" t="s">
        <v>843</v>
      </c>
      <c r="AV227" s="13" t="s">
        <v>909</v>
      </c>
      <c r="AW227" s="13" t="s">
        <v>798</v>
      </c>
      <c r="AX227" s="13" t="s">
        <v>783</v>
      </c>
      <c r="AY227" s="238" t="s">
        <v>902</v>
      </c>
    </row>
    <row r="228" spans="2:65" s="1" customFormat="1" ht="22.5" customHeight="1">
      <c r="B228" s="40"/>
      <c r="C228" s="198" t="s">
        <v>418</v>
      </c>
      <c r="D228" s="198" t="s">
        <v>904</v>
      </c>
      <c r="E228" s="199" t="s">
        <v>419</v>
      </c>
      <c r="F228" s="200" t="s">
        <v>420</v>
      </c>
      <c r="G228" s="201" t="s">
        <v>907</v>
      </c>
      <c r="H228" s="202">
        <v>195.2</v>
      </c>
      <c r="I228" s="203"/>
      <c r="J228" s="204">
        <f>ROUND(I228*H228,2)</f>
        <v>0</v>
      </c>
      <c r="K228" s="200" t="s">
        <v>908</v>
      </c>
      <c r="L228" s="60"/>
      <c r="M228" s="205" t="s">
        <v>781</v>
      </c>
      <c r="N228" s="206" t="s">
        <v>806</v>
      </c>
      <c r="O228" s="41"/>
      <c r="P228" s="207">
        <f>O228*H228</f>
        <v>0</v>
      </c>
      <c r="Q228" s="207">
        <v>0.042</v>
      </c>
      <c r="R228" s="207">
        <f>Q228*H228</f>
        <v>8.1984</v>
      </c>
      <c r="S228" s="207">
        <v>0</v>
      </c>
      <c r="T228" s="208">
        <f>S228*H228</f>
        <v>0</v>
      </c>
      <c r="AR228" s="23" t="s">
        <v>909</v>
      </c>
      <c r="AT228" s="23" t="s">
        <v>904</v>
      </c>
      <c r="AU228" s="23" t="s">
        <v>843</v>
      </c>
      <c r="AY228" s="23" t="s">
        <v>902</v>
      </c>
      <c r="BE228" s="209">
        <f>IF(N228="základní",J228,0)</f>
        <v>0</v>
      </c>
      <c r="BF228" s="209">
        <f>IF(N228="snížená",J228,0)</f>
        <v>0</v>
      </c>
      <c r="BG228" s="209">
        <f>IF(N228="zákl. přenesená",J228,0)</f>
        <v>0</v>
      </c>
      <c r="BH228" s="209">
        <f>IF(N228="sníž. přenesená",J228,0)</f>
        <v>0</v>
      </c>
      <c r="BI228" s="209">
        <f>IF(N228="nulová",J228,0)</f>
        <v>0</v>
      </c>
      <c r="BJ228" s="23" t="s">
        <v>783</v>
      </c>
      <c r="BK228" s="209">
        <f>ROUND(I228*H228,2)</f>
        <v>0</v>
      </c>
      <c r="BL228" s="23" t="s">
        <v>909</v>
      </c>
      <c r="BM228" s="23" t="s">
        <v>421</v>
      </c>
    </row>
    <row r="229" spans="2:51" s="12" customFormat="1" ht="13.5">
      <c r="B229" s="213"/>
      <c r="C229" s="214"/>
      <c r="D229" s="210" t="s">
        <v>913</v>
      </c>
      <c r="E229" s="225" t="s">
        <v>781</v>
      </c>
      <c r="F229" s="226" t="s">
        <v>416</v>
      </c>
      <c r="G229" s="214"/>
      <c r="H229" s="227">
        <v>94</v>
      </c>
      <c r="I229" s="219"/>
      <c r="J229" s="214"/>
      <c r="K229" s="214"/>
      <c r="L229" s="220"/>
      <c r="M229" s="221"/>
      <c r="N229" s="222"/>
      <c r="O229" s="222"/>
      <c r="P229" s="222"/>
      <c r="Q229" s="222"/>
      <c r="R229" s="222"/>
      <c r="S229" s="222"/>
      <c r="T229" s="223"/>
      <c r="AT229" s="224" t="s">
        <v>913</v>
      </c>
      <c r="AU229" s="224" t="s">
        <v>843</v>
      </c>
      <c r="AV229" s="12" t="s">
        <v>843</v>
      </c>
      <c r="AW229" s="12" t="s">
        <v>798</v>
      </c>
      <c r="AX229" s="12" t="s">
        <v>835</v>
      </c>
      <c r="AY229" s="224" t="s">
        <v>902</v>
      </c>
    </row>
    <row r="230" spans="2:51" s="12" customFormat="1" ht="13.5">
      <c r="B230" s="213"/>
      <c r="C230" s="214"/>
      <c r="D230" s="210" t="s">
        <v>913</v>
      </c>
      <c r="E230" s="225" t="s">
        <v>781</v>
      </c>
      <c r="F230" s="226" t="s">
        <v>417</v>
      </c>
      <c r="G230" s="214"/>
      <c r="H230" s="227">
        <v>101.2</v>
      </c>
      <c r="I230" s="219"/>
      <c r="J230" s="214"/>
      <c r="K230" s="214"/>
      <c r="L230" s="220"/>
      <c r="M230" s="221"/>
      <c r="N230" s="222"/>
      <c r="O230" s="222"/>
      <c r="P230" s="222"/>
      <c r="Q230" s="222"/>
      <c r="R230" s="222"/>
      <c r="S230" s="222"/>
      <c r="T230" s="223"/>
      <c r="AT230" s="224" t="s">
        <v>913</v>
      </c>
      <c r="AU230" s="224" t="s">
        <v>843</v>
      </c>
      <c r="AV230" s="12" t="s">
        <v>843</v>
      </c>
      <c r="AW230" s="12" t="s">
        <v>798</v>
      </c>
      <c r="AX230" s="12" t="s">
        <v>835</v>
      </c>
      <c r="AY230" s="224" t="s">
        <v>902</v>
      </c>
    </row>
    <row r="231" spans="2:51" s="13" customFormat="1" ht="13.5">
      <c r="B231" s="228"/>
      <c r="C231" s="229"/>
      <c r="D231" s="210" t="s">
        <v>913</v>
      </c>
      <c r="E231" s="249" t="s">
        <v>781</v>
      </c>
      <c r="F231" s="250" t="s">
        <v>926</v>
      </c>
      <c r="G231" s="229"/>
      <c r="H231" s="251">
        <v>195.2</v>
      </c>
      <c r="I231" s="233"/>
      <c r="J231" s="229"/>
      <c r="K231" s="229"/>
      <c r="L231" s="234"/>
      <c r="M231" s="235"/>
      <c r="N231" s="236"/>
      <c r="O231" s="236"/>
      <c r="P231" s="236"/>
      <c r="Q231" s="236"/>
      <c r="R231" s="236"/>
      <c r="S231" s="236"/>
      <c r="T231" s="237"/>
      <c r="AT231" s="238" t="s">
        <v>913</v>
      </c>
      <c r="AU231" s="238" t="s">
        <v>843</v>
      </c>
      <c r="AV231" s="13" t="s">
        <v>909</v>
      </c>
      <c r="AW231" s="13" t="s">
        <v>798</v>
      </c>
      <c r="AX231" s="13" t="s">
        <v>783</v>
      </c>
      <c r="AY231" s="238" t="s">
        <v>902</v>
      </c>
    </row>
    <row r="232" spans="2:63" s="11" customFormat="1" ht="29.85" customHeight="1">
      <c r="B232" s="181"/>
      <c r="C232" s="182"/>
      <c r="D232" s="195" t="s">
        <v>834</v>
      </c>
      <c r="E232" s="196" t="s">
        <v>950</v>
      </c>
      <c r="F232" s="196" t="s">
        <v>422</v>
      </c>
      <c r="G232" s="182"/>
      <c r="H232" s="182"/>
      <c r="I232" s="185"/>
      <c r="J232" s="197">
        <f>BK232</f>
        <v>0</v>
      </c>
      <c r="K232" s="182"/>
      <c r="L232" s="187"/>
      <c r="M232" s="188"/>
      <c r="N232" s="189"/>
      <c r="O232" s="189"/>
      <c r="P232" s="190">
        <f>SUM(P233:P255)</f>
        <v>0</v>
      </c>
      <c r="Q232" s="189"/>
      <c r="R232" s="190">
        <f>SUM(R233:R255)</f>
        <v>0.7886099999999999</v>
      </c>
      <c r="S232" s="189"/>
      <c r="T232" s="191">
        <f>SUM(T233:T255)</f>
        <v>0.1</v>
      </c>
      <c r="AR232" s="192" t="s">
        <v>783</v>
      </c>
      <c r="AT232" s="193" t="s">
        <v>834</v>
      </c>
      <c r="AU232" s="193" t="s">
        <v>783</v>
      </c>
      <c r="AY232" s="192" t="s">
        <v>902</v>
      </c>
      <c r="BK232" s="194">
        <f>SUM(BK233:BK255)</f>
        <v>0</v>
      </c>
    </row>
    <row r="233" spans="2:65" s="1" customFormat="1" ht="22.5" customHeight="1">
      <c r="B233" s="40"/>
      <c r="C233" s="198" t="s">
        <v>423</v>
      </c>
      <c r="D233" s="198" t="s">
        <v>904</v>
      </c>
      <c r="E233" s="199" t="s">
        <v>424</v>
      </c>
      <c r="F233" s="200" t="s">
        <v>425</v>
      </c>
      <c r="G233" s="201" t="s">
        <v>373</v>
      </c>
      <c r="H233" s="202">
        <v>20</v>
      </c>
      <c r="I233" s="203"/>
      <c r="J233" s="204">
        <f>ROUND(I233*H233,2)</f>
        <v>0</v>
      </c>
      <c r="K233" s="200" t="s">
        <v>908</v>
      </c>
      <c r="L233" s="60"/>
      <c r="M233" s="205" t="s">
        <v>781</v>
      </c>
      <c r="N233" s="206" t="s">
        <v>806</v>
      </c>
      <c r="O233" s="41"/>
      <c r="P233" s="207">
        <f>O233*H233</f>
        <v>0</v>
      </c>
      <c r="Q233" s="207">
        <v>0</v>
      </c>
      <c r="R233" s="207">
        <f>Q233*H233</f>
        <v>0</v>
      </c>
      <c r="S233" s="207">
        <v>0</v>
      </c>
      <c r="T233" s="208">
        <f>S233*H233</f>
        <v>0</v>
      </c>
      <c r="AR233" s="23" t="s">
        <v>909</v>
      </c>
      <c r="AT233" s="23" t="s">
        <v>904</v>
      </c>
      <c r="AU233" s="23" t="s">
        <v>843</v>
      </c>
      <c r="AY233" s="23" t="s">
        <v>902</v>
      </c>
      <c r="BE233" s="209">
        <f>IF(N233="základní",J233,0)</f>
        <v>0</v>
      </c>
      <c r="BF233" s="209">
        <f>IF(N233="snížená",J233,0)</f>
        <v>0</v>
      </c>
      <c r="BG233" s="209">
        <f>IF(N233="zákl. přenesená",J233,0)</f>
        <v>0</v>
      </c>
      <c r="BH233" s="209">
        <f>IF(N233="sníž. přenesená",J233,0)</f>
        <v>0</v>
      </c>
      <c r="BI233" s="209">
        <f>IF(N233="nulová",J233,0)</f>
        <v>0</v>
      </c>
      <c r="BJ233" s="23" t="s">
        <v>783</v>
      </c>
      <c r="BK233" s="209">
        <f>ROUND(I233*H233,2)</f>
        <v>0</v>
      </c>
      <c r="BL233" s="23" t="s">
        <v>909</v>
      </c>
      <c r="BM233" s="23" t="s">
        <v>426</v>
      </c>
    </row>
    <row r="234" spans="2:51" s="12" customFormat="1" ht="13.5">
      <c r="B234" s="213"/>
      <c r="C234" s="214"/>
      <c r="D234" s="215" t="s">
        <v>913</v>
      </c>
      <c r="E234" s="216" t="s">
        <v>781</v>
      </c>
      <c r="F234" s="217" t="s">
        <v>314</v>
      </c>
      <c r="G234" s="214"/>
      <c r="H234" s="218">
        <v>20</v>
      </c>
      <c r="I234" s="219"/>
      <c r="J234" s="214"/>
      <c r="K234" s="214"/>
      <c r="L234" s="220"/>
      <c r="M234" s="221"/>
      <c r="N234" s="222"/>
      <c r="O234" s="222"/>
      <c r="P234" s="222"/>
      <c r="Q234" s="222"/>
      <c r="R234" s="222"/>
      <c r="S234" s="222"/>
      <c r="T234" s="223"/>
      <c r="AT234" s="224" t="s">
        <v>913</v>
      </c>
      <c r="AU234" s="224" t="s">
        <v>843</v>
      </c>
      <c r="AV234" s="12" t="s">
        <v>843</v>
      </c>
      <c r="AW234" s="12" t="s">
        <v>798</v>
      </c>
      <c r="AX234" s="12" t="s">
        <v>783</v>
      </c>
      <c r="AY234" s="224" t="s">
        <v>902</v>
      </c>
    </row>
    <row r="235" spans="2:65" s="1" customFormat="1" ht="22.5" customHeight="1">
      <c r="B235" s="40"/>
      <c r="C235" s="198" t="s">
        <v>427</v>
      </c>
      <c r="D235" s="198" t="s">
        <v>904</v>
      </c>
      <c r="E235" s="199" t="s">
        <v>428</v>
      </c>
      <c r="F235" s="200" t="s">
        <v>429</v>
      </c>
      <c r="G235" s="201" t="s">
        <v>430</v>
      </c>
      <c r="H235" s="202">
        <v>1</v>
      </c>
      <c r="I235" s="203"/>
      <c r="J235" s="204">
        <f>ROUND(I235*H235,2)</f>
        <v>0</v>
      </c>
      <c r="K235" s="200" t="s">
        <v>908</v>
      </c>
      <c r="L235" s="60"/>
      <c r="M235" s="205" t="s">
        <v>781</v>
      </c>
      <c r="N235" s="206" t="s">
        <v>806</v>
      </c>
      <c r="O235" s="41"/>
      <c r="P235" s="207">
        <f>O235*H235</f>
        <v>0</v>
      </c>
      <c r="Q235" s="207">
        <v>0.03903</v>
      </c>
      <c r="R235" s="207">
        <f>Q235*H235</f>
        <v>0.03903</v>
      </c>
      <c r="S235" s="207">
        <v>0</v>
      </c>
      <c r="T235" s="208">
        <f>S235*H235</f>
        <v>0</v>
      </c>
      <c r="AR235" s="23" t="s">
        <v>909</v>
      </c>
      <c r="AT235" s="23" t="s">
        <v>904</v>
      </c>
      <c r="AU235" s="23" t="s">
        <v>843</v>
      </c>
      <c r="AY235" s="23" t="s">
        <v>902</v>
      </c>
      <c r="BE235" s="209">
        <f>IF(N235="základní",J235,0)</f>
        <v>0</v>
      </c>
      <c r="BF235" s="209">
        <f>IF(N235="snížená",J235,0)</f>
        <v>0</v>
      </c>
      <c r="BG235" s="209">
        <f>IF(N235="zákl. přenesená",J235,0)</f>
        <v>0</v>
      </c>
      <c r="BH235" s="209">
        <f>IF(N235="sníž. přenesená",J235,0)</f>
        <v>0</v>
      </c>
      <c r="BI235" s="209">
        <f>IF(N235="nulová",J235,0)</f>
        <v>0</v>
      </c>
      <c r="BJ235" s="23" t="s">
        <v>783</v>
      </c>
      <c r="BK235" s="209">
        <f>ROUND(I235*H235,2)</f>
        <v>0</v>
      </c>
      <c r="BL235" s="23" t="s">
        <v>909</v>
      </c>
      <c r="BM235" s="23" t="s">
        <v>431</v>
      </c>
    </row>
    <row r="236" spans="2:47" s="1" customFormat="1" ht="27">
      <c r="B236" s="40"/>
      <c r="C236" s="62"/>
      <c r="D236" s="210" t="s">
        <v>911</v>
      </c>
      <c r="E236" s="62"/>
      <c r="F236" s="211" t="s">
        <v>432</v>
      </c>
      <c r="G236" s="62"/>
      <c r="H236" s="62"/>
      <c r="I236" s="166"/>
      <c r="J236" s="62"/>
      <c r="K236" s="62"/>
      <c r="L236" s="60"/>
      <c r="M236" s="212"/>
      <c r="N236" s="41"/>
      <c r="O236" s="41"/>
      <c r="P236" s="41"/>
      <c r="Q236" s="41"/>
      <c r="R236" s="41"/>
      <c r="S236" s="41"/>
      <c r="T236" s="77"/>
      <c r="AT236" s="23" t="s">
        <v>911</v>
      </c>
      <c r="AU236" s="23" t="s">
        <v>843</v>
      </c>
    </row>
    <row r="237" spans="2:47" s="1" customFormat="1" ht="27">
      <c r="B237" s="40"/>
      <c r="C237" s="62"/>
      <c r="D237" s="210" t="s">
        <v>336</v>
      </c>
      <c r="E237" s="62"/>
      <c r="F237" s="211" t="s">
        <v>433</v>
      </c>
      <c r="G237" s="62"/>
      <c r="H237" s="62"/>
      <c r="I237" s="166"/>
      <c r="J237" s="62"/>
      <c r="K237" s="62"/>
      <c r="L237" s="60"/>
      <c r="M237" s="212"/>
      <c r="N237" s="41"/>
      <c r="O237" s="41"/>
      <c r="P237" s="41"/>
      <c r="Q237" s="41"/>
      <c r="R237" s="41"/>
      <c r="S237" s="41"/>
      <c r="T237" s="77"/>
      <c r="AT237" s="23" t="s">
        <v>336</v>
      </c>
      <c r="AU237" s="23" t="s">
        <v>843</v>
      </c>
    </row>
    <row r="238" spans="2:51" s="12" customFormat="1" ht="13.5">
      <c r="B238" s="213"/>
      <c r="C238" s="214"/>
      <c r="D238" s="215" t="s">
        <v>913</v>
      </c>
      <c r="E238" s="216" t="s">
        <v>781</v>
      </c>
      <c r="F238" s="217" t="s">
        <v>434</v>
      </c>
      <c r="G238" s="214"/>
      <c r="H238" s="218">
        <v>1</v>
      </c>
      <c r="I238" s="219"/>
      <c r="J238" s="214"/>
      <c r="K238" s="214"/>
      <c r="L238" s="220"/>
      <c r="M238" s="221"/>
      <c r="N238" s="222"/>
      <c r="O238" s="222"/>
      <c r="P238" s="222"/>
      <c r="Q238" s="222"/>
      <c r="R238" s="222"/>
      <c r="S238" s="222"/>
      <c r="T238" s="223"/>
      <c r="AT238" s="224" t="s">
        <v>913</v>
      </c>
      <c r="AU238" s="224" t="s">
        <v>843</v>
      </c>
      <c r="AV238" s="12" t="s">
        <v>843</v>
      </c>
      <c r="AW238" s="12" t="s">
        <v>798</v>
      </c>
      <c r="AX238" s="12" t="s">
        <v>783</v>
      </c>
      <c r="AY238" s="224" t="s">
        <v>902</v>
      </c>
    </row>
    <row r="239" spans="2:65" s="1" customFormat="1" ht="22.5" customHeight="1">
      <c r="B239" s="40"/>
      <c r="C239" s="239" t="s">
        <v>435</v>
      </c>
      <c r="D239" s="239" t="s">
        <v>287</v>
      </c>
      <c r="E239" s="240" t="s">
        <v>436</v>
      </c>
      <c r="F239" s="241" t="s">
        <v>437</v>
      </c>
      <c r="G239" s="242" t="s">
        <v>430</v>
      </c>
      <c r="H239" s="243">
        <v>1</v>
      </c>
      <c r="I239" s="244"/>
      <c r="J239" s="245">
        <f>ROUND(I239*H239,2)</f>
        <v>0</v>
      </c>
      <c r="K239" s="241" t="s">
        <v>908</v>
      </c>
      <c r="L239" s="246"/>
      <c r="M239" s="247" t="s">
        <v>781</v>
      </c>
      <c r="N239" s="248" t="s">
        <v>806</v>
      </c>
      <c r="O239" s="41"/>
      <c r="P239" s="207">
        <f>O239*H239</f>
        <v>0</v>
      </c>
      <c r="Q239" s="207">
        <v>0.293</v>
      </c>
      <c r="R239" s="207">
        <f>Q239*H239</f>
        <v>0.293</v>
      </c>
      <c r="S239" s="207">
        <v>0</v>
      </c>
      <c r="T239" s="208">
        <f>S239*H239</f>
        <v>0</v>
      </c>
      <c r="AR239" s="23" t="s">
        <v>950</v>
      </c>
      <c r="AT239" s="23" t="s">
        <v>287</v>
      </c>
      <c r="AU239" s="23" t="s">
        <v>843</v>
      </c>
      <c r="AY239" s="23" t="s">
        <v>902</v>
      </c>
      <c r="BE239" s="209">
        <f>IF(N239="základní",J239,0)</f>
        <v>0</v>
      </c>
      <c r="BF239" s="209">
        <f>IF(N239="snížená",J239,0)</f>
        <v>0</v>
      </c>
      <c r="BG239" s="209">
        <f>IF(N239="zákl. přenesená",J239,0)</f>
        <v>0</v>
      </c>
      <c r="BH239" s="209">
        <f>IF(N239="sníž. přenesená",J239,0)</f>
        <v>0</v>
      </c>
      <c r="BI239" s="209">
        <f>IF(N239="nulová",J239,0)</f>
        <v>0</v>
      </c>
      <c r="BJ239" s="23" t="s">
        <v>783</v>
      </c>
      <c r="BK239" s="209">
        <f>ROUND(I239*H239,2)</f>
        <v>0</v>
      </c>
      <c r="BL239" s="23" t="s">
        <v>909</v>
      </c>
      <c r="BM239" s="23" t="s">
        <v>438</v>
      </c>
    </row>
    <row r="240" spans="2:47" s="1" customFormat="1" ht="40.5">
      <c r="B240" s="40"/>
      <c r="C240" s="62"/>
      <c r="D240" s="210" t="s">
        <v>336</v>
      </c>
      <c r="E240" s="62"/>
      <c r="F240" s="211" t="s">
        <v>439</v>
      </c>
      <c r="G240" s="62"/>
      <c r="H240" s="62"/>
      <c r="I240" s="166"/>
      <c r="J240" s="62"/>
      <c r="K240" s="62"/>
      <c r="L240" s="60"/>
      <c r="M240" s="212"/>
      <c r="N240" s="41"/>
      <c r="O240" s="41"/>
      <c r="P240" s="41"/>
      <c r="Q240" s="41"/>
      <c r="R240" s="41"/>
      <c r="S240" s="41"/>
      <c r="T240" s="77"/>
      <c r="AT240" s="23" t="s">
        <v>336</v>
      </c>
      <c r="AU240" s="23" t="s">
        <v>843</v>
      </c>
    </row>
    <row r="241" spans="2:51" s="12" customFormat="1" ht="13.5">
      <c r="B241" s="213"/>
      <c r="C241" s="214"/>
      <c r="D241" s="215" t="s">
        <v>913</v>
      </c>
      <c r="E241" s="216" t="s">
        <v>781</v>
      </c>
      <c r="F241" s="217" t="s">
        <v>440</v>
      </c>
      <c r="G241" s="214"/>
      <c r="H241" s="218">
        <v>1</v>
      </c>
      <c r="I241" s="219"/>
      <c r="J241" s="214"/>
      <c r="K241" s="214"/>
      <c r="L241" s="220"/>
      <c r="M241" s="221"/>
      <c r="N241" s="222"/>
      <c r="O241" s="222"/>
      <c r="P241" s="222"/>
      <c r="Q241" s="222"/>
      <c r="R241" s="222"/>
      <c r="S241" s="222"/>
      <c r="T241" s="223"/>
      <c r="AT241" s="224" t="s">
        <v>913</v>
      </c>
      <c r="AU241" s="224" t="s">
        <v>843</v>
      </c>
      <c r="AV241" s="12" t="s">
        <v>843</v>
      </c>
      <c r="AW241" s="12" t="s">
        <v>798</v>
      </c>
      <c r="AX241" s="12" t="s">
        <v>783</v>
      </c>
      <c r="AY241" s="224" t="s">
        <v>902</v>
      </c>
    </row>
    <row r="242" spans="2:65" s="1" customFormat="1" ht="22.5" customHeight="1">
      <c r="B242" s="40"/>
      <c r="C242" s="198" t="s">
        <v>441</v>
      </c>
      <c r="D242" s="198" t="s">
        <v>904</v>
      </c>
      <c r="E242" s="199" t="s">
        <v>442</v>
      </c>
      <c r="F242" s="200" t="s">
        <v>443</v>
      </c>
      <c r="G242" s="201" t="s">
        <v>430</v>
      </c>
      <c r="H242" s="202">
        <v>2</v>
      </c>
      <c r="I242" s="203"/>
      <c r="J242" s="204">
        <f>ROUND(I242*H242,2)</f>
        <v>0</v>
      </c>
      <c r="K242" s="200" t="s">
        <v>908</v>
      </c>
      <c r="L242" s="60"/>
      <c r="M242" s="205" t="s">
        <v>781</v>
      </c>
      <c r="N242" s="206" t="s">
        <v>806</v>
      </c>
      <c r="O242" s="41"/>
      <c r="P242" s="207">
        <f>O242*H242</f>
        <v>0</v>
      </c>
      <c r="Q242" s="207">
        <v>0.00918</v>
      </c>
      <c r="R242" s="207">
        <f>Q242*H242</f>
        <v>0.01836</v>
      </c>
      <c r="S242" s="207">
        <v>0</v>
      </c>
      <c r="T242" s="208">
        <f>S242*H242</f>
        <v>0</v>
      </c>
      <c r="AR242" s="23" t="s">
        <v>909</v>
      </c>
      <c r="AT242" s="23" t="s">
        <v>904</v>
      </c>
      <c r="AU242" s="23" t="s">
        <v>843</v>
      </c>
      <c r="AY242" s="23" t="s">
        <v>902</v>
      </c>
      <c r="BE242" s="209">
        <f>IF(N242="základní",J242,0)</f>
        <v>0</v>
      </c>
      <c r="BF242" s="209">
        <f>IF(N242="snížená",J242,0)</f>
        <v>0</v>
      </c>
      <c r="BG242" s="209">
        <f>IF(N242="zákl. přenesená",J242,0)</f>
        <v>0</v>
      </c>
      <c r="BH242" s="209">
        <f>IF(N242="sníž. přenesená",J242,0)</f>
        <v>0</v>
      </c>
      <c r="BI242" s="209">
        <f>IF(N242="nulová",J242,0)</f>
        <v>0</v>
      </c>
      <c r="BJ242" s="23" t="s">
        <v>783</v>
      </c>
      <c r="BK242" s="209">
        <f>ROUND(I242*H242,2)</f>
        <v>0</v>
      </c>
      <c r="BL242" s="23" t="s">
        <v>909</v>
      </c>
      <c r="BM242" s="23" t="s">
        <v>444</v>
      </c>
    </row>
    <row r="243" spans="2:47" s="1" customFormat="1" ht="40.5">
      <c r="B243" s="40"/>
      <c r="C243" s="62"/>
      <c r="D243" s="210" t="s">
        <v>911</v>
      </c>
      <c r="E243" s="62"/>
      <c r="F243" s="211" t="s">
        <v>445</v>
      </c>
      <c r="G243" s="62"/>
      <c r="H243" s="62"/>
      <c r="I243" s="166"/>
      <c r="J243" s="62"/>
      <c r="K243" s="62"/>
      <c r="L243" s="60"/>
      <c r="M243" s="212"/>
      <c r="N243" s="41"/>
      <c r="O243" s="41"/>
      <c r="P243" s="41"/>
      <c r="Q243" s="41"/>
      <c r="R243" s="41"/>
      <c r="S243" s="41"/>
      <c r="T243" s="77"/>
      <c r="AT243" s="23" t="s">
        <v>911</v>
      </c>
      <c r="AU243" s="23" t="s">
        <v>843</v>
      </c>
    </row>
    <row r="244" spans="2:51" s="12" customFormat="1" ht="13.5">
      <c r="B244" s="213"/>
      <c r="C244" s="214"/>
      <c r="D244" s="215" t="s">
        <v>913</v>
      </c>
      <c r="E244" s="216" t="s">
        <v>781</v>
      </c>
      <c r="F244" s="217" t="s">
        <v>446</v>
      </c>
      <c r="G244" s="214"/>
      <c r="H244" s="218">
        <v>2</v>
      </c>
      <c r="I244" s="219"/>
      <c r="J244" s="214"/>
      <c r="K244" s="214"/>
      <c r="L244" s="220"/>
      <c r="M244" s="221"/>
      <c r="N244" s="222"/>
      <c r="O244" s="222"/>
      <c r="P244" s="222"/>
      <c r="Q244" s="222"/>
      <c r="R244" s="222"/>
      <c r="S244" s="222"/>
      <c r="T244" s="223"/>
      <c r="AT244" s="224" t="s">
        <v>913</v>
      </c>
      <c r="AU244" s="224" t="s">
        <v>843</v>
      </c>
      <c r="AV244" s="12" t="s">
        <v>843</v>
      </c>
      <c r="AW244" s="12" t="s">
        <v>798</v>
      </c>
      <c r="AX244" s="12" t="s">
        <v>783</v>
      </c>
      <c r="AY244" s="224" t="s">
        <v>902</v>
      </c>
    </row>
    <row r="245" spans="2:65" s="1" customFormat="1" ht="22.5" customHeight="1">
      <c r="B245" s="40"/>
      <c r="C245" s="239" t="s">
        <v>447</v>
      </c>
      <c r="D245" s="239" t="s">
        <v>287</v>
      </c>
      <c r="E245" s="240" t="s">
        <v>448</v>
      </c>
      <c r="F245" s="241" t="s">
        <v>449</v>
      </c>
      <c r="G245" s="242" t="s">
        <v>430</v>
      </c>
      <c r="H245" s="243">
        <v>2</v>
      </c>
      <c r="I245" s="244"/>
      <c r="J245" s="245">
        <f>ROUND(I245*H245,2)</f>
        <v>0</v>
      </c>
      <c r="K245" s="241" t="s">
        <v>908</v>
      </c>
      <c r="L245" s="246"/>
      <c r="M245" s="247" t="s">
        <v>781</v>
      </c>
      <c r="N245" s="248" t="s">
        <v>806</v>
      </c>
      <c r="O245" s="41"/>
      <c r="P245" s="207">
        <f>O245*H245</f>
        <v>0</v>
      </c>
      <c r="Q245" s="207">
        <v>0.185</v>
      </c>
      <c r="R245" s="207">
        <f>Q245*H245</f>
        <v>0.37</v>
      </c>
      <c r="S245" s="207">
        <v>0</v>
      </c>
      <c r="T245" s="208">
        <f>S245*H245</f>
        <v>0</v>
      </c>
      <c r="AR245" s="23" t="s">
        <v>950</v>
      </c>
      <c r="AT245" s="23" t="s">
        <v>287</v>
      </c>
      <c r="AU245" s="23" t="s">
        <v>843</v>
      </c>
      <c r="AY245" s="23" t="s">
        <v>902</v>
      </c>
      <c r="BE245" s="209">
        <f>IF(N245="základní",J245,0)</f>
        <v>0</v>
      </c>
      <c r="BF245" s="209">
        <f>IF(N245="snížená",J245,0)</f>
        <v>0</v>
      </c>
      <c r="BG245" s="209">
        <f>IF(N245="zákl. přenesená",J245,0)</f>
        <v>0</v>
      </c>
      <c r="BH245" s="209">
        <f>IF(N245="sníž. přenesená",J245,0)</f>
        <v>0</v>
      </c>
      <c r="BI245" s="209">
        <f>IF(N245="nulová",J245,0)</f>
        <v>0</v>
      </c>
      <c r="BJ245" s="23" t="s">
        <v>783</v>
      </c>
      <c r="BK245" s="209">
        <f>ROUND(I245*H245,2)</f>
        <v>0</v>
      </c>
      <c r="BL245" s="23" t="s">
        <v>909</v>
      </c>
      <c r="BM245" s="23" t="s">
        <v>450</v>
      </c>
    </row>
    <row r="246" spans="2:51" s="12" customFormat="1" ht="13.5">
      <c r="B246" s="213"/>
      <c r="C246" s="214"/>
      <c r="D246" s="215" t="s">
        <v>913</v>
      </c>
      <c r="E246" s="216" t="s">
        <v>781</v>
      </c>
      <c r="F246" s="217" t="s">
        <v>446</v>
      </c>
      <c r="G246" s="214"/>
      <c r="H246" s="218">
        <v>2</v>
      </c>
      <c r="I246" s="219"/>
      <c r="J246" s="214"/>
      <c r="K246" s="214"/>
      <c r="L246" s="220"/>
      <c r="M246" s="221"/>
      <c r="N246" s="222"/>
      <c r="O246" s="222"/>
      <c r="P246" s="222"/>
      <c r="Q246" s="222"/>
      <c r="R246" s="222"/>
      <c r="S246" s="222"/>
      <c r="T246" s="223"/>
      <c r="AT246" s="224" t="s">
        <v>913</v>
      </c>
      <c r="AU246" s="224" t="s">
        <v>843</v>
      </c>
      <c r="AV246" s="12" t="s">
        <v>843</v>
      </c>
      <c r="AW246" s="12" t="s">
        <v>798</v>
      </c>
      <c r="AX246" s="12" t="s">
        <v>783</v>
      </c>
      <c r="AY246" s="224" t="s">
        <v>902</v>
      </c>
    </row>
    <row r="247" spans="2:65" s="1" customFormat="1" ht="31.5" customHeight="1">
      <c r="B247" s="40"/>
      <c r="C247" s="198" t="s">
        <v>451</v>
      </c>
      <c r="D247" s="198" t="s">
        <v>904</v>
      </c>
      <c r="E247" s="199" t="s">
        <v>452</v>
      </c>
      <c r="F247" s="200" t="s">
        <v>453</v>
      </c>
      <c r="G247" s="201" t="s">
        <v>430</v>
      </c>
      <c r="H247" s="202">
        <v>1</v>
      </c>
      <c r="I247" s="203"/>
      <c r="J247" s="204">
        <f>ROUND(I247*H247,2)</f>
        <v>0</v>
      </c>
      <c r="K247" s="200" t="s">
        <v>908</v>
      </c>
      <c r="L247" s="60"/>
      <c r="M247" s="205" t="s">
        <v>781</v>
      </c>
      <c r="N247" s="206" t="s">
        <v>806</v>
      </c>
      <c r="O247" s="41"/>
      <c r="P247" s="207">
        <f>O247*H247</f>
        <v>0</v>
      </c>
      <c r="Q247" s="207">
        <v>0.00702</v>
      </c>
      <c r="R247" s="207">
        <f>Q247*H247</f>
        <v>0.00702</v>
      </c>
      <c r="S247" s="207">
        <v>0</v>
      </c>
      <c r="T247" s="208">
        <f>S247*H247</f>
        <v>0</v>
      </c>
      <c r="AR247" s="23" t="s">
        <v>909</v>
      </c>
      <c r="AT247" s="23" t="s">
        <v>904</v>
      </c>
      <c r="AU247" s="23" t="s">
        <v>843</v>
      </c>
      <c r="AY247" s="23" t="s">
        <v>902</v>
      </c>
      <c r="BE247" s="209">
        <f>IF(N247="základní",J247,0)</f>
        <v>0</v>
      </c>
      <c r="BF247" s="209">
        <f>IF(N247="snížená",J247,0)</f>
        <v>0</v>
      </c>
      <c r="BG247" s="209">
        <f>IF(N247="zákl. přenesená",J247,0)</f>
        <v>0</v>
      </c>
      <c r="BH247" s="209">
        <f>IF(N247="sníž. přenesená",J247,0)</f>
        <v>0</v>
      </c>
      <c r="BI247" s="209">
        <f>IF(N247="nulová",J247,0)</f>
        <v>0</v>
      </c>
      <c r="BJ247" s="23" t="s">
        <v>783</v>
      </c>
      <c r="BK247" s="209">
        <f>ROUND(I247*H247,2)</f>
        <v>0</v>
      </c>
      <c r="BL247" s="23" t="s">
        <v>909</v>
      </c>
      <c r="BM247" s="23" t="s">
        <v>454</v>
      </c>
    </row>
    <row r="248" spans="2:47" s="1" customFormat="1" ht="40.5">
      <c r="B248" s="40"/>
      <c r="C248" s="62"/>
      <c r="D248" s="210" t="s">
        <v>911</v>
      </c>
      <c r="E248" s="62"/>
      <c r="F248" s="211" t="s">
        <v>455</v>
      </c>
      <c r="G248" s="62"/>
      <c r="H248" s="62"/>
      <c r="I248" s="166"/>
      <c r="J248" s="62"/>
      <c r="K248" s="62"/>
      <c r="L248" s="60"/>
      <c r="M248" s="212"/>
      <c r="N248" s="41"/>
      <c r="O248" s="41"/>
      <c r="P248" s="41"/>
      <c r="Q248" s="41"/>
      <c r="R248" s="41"/>
      <c r="S248" s="41"/>
      <c r="T248" s="77"/>
      <c r="AT248" s="23" t="s">
        <v>911</v>
      </c>
      <c r="AU248" s="23" t="s">
        <v>843</v>
      </c>
    </row>
    <row r="249" spans="2:51" s="12" customFormat="1" ht="13.5">
      <c r="B249" s="213"/>
      <c r="C249" s="214"/>
      <c r="D249" s="215" t="s">
        <v>913</v>
      </c>
      <c r="E249" s="216" t="s">
        <v>781</v>
      </c>
      <c r="F249" s="217" t="s">
        <v>456</v>
      </c>
      <c r="G249" s="214"/>
      <c r="H249" s="218">
        <v>1</v>
      </c>
      <c r="I249" s="219"/>
      <c r="J249" s="214"/>
      <c r="K249" s="214"/>
      <c r="L249" s="220"/>
      <c r="M249" s="221"/>
      <c r="N249" s="222"/>
      <c r="O249" s="222"/>
      <c r="P249" s="222"/>
      <c r="Q249" s="222"/>
      <c r="R249" s="222"/>
      <c r="S249" s="222"/>
      <c r="T249" s="223"/>
      <c r="AT249" s="224" t="s">
        <v>913</v>
      </c>
      <c r="AU249" s="224" t="s">
        <v>843</v>
      </c>
      <c r="AV249" s="12" t="s">
        <v>843</v>
      </c>
      <c r="AW249" s="12" t="s">
        <v>798</v>
      </c>
      <c r="AX249" s="12" t="s">
        <v>783</v>
      </c>
      <c r="AY249" s="224" t="s">
        <v>902</v>
      </c>
    </row>
    <row r="250" spans="2:65" s="1" customFormat="1" ht="22.5" customHeight="1">
      <c r="B250" s="40"/>
      <c r="C250" s="239" t="s">
        <v>457</v>
      </c>
      <c r="D250" s="239" t="s">
        <v>287</v>
      </c>
      <c r="E250" s="240" t="s">
        <v>458</v>
      </c>
      <c r="F250" s="241" t="s">
        <v>459</v>
      </c>
      <c r="G250" s="242" t="s">
        <v>430</v>
      </c>
      <c r="H250" s="243">
        <v>1</v>
      </c>
      <c r="I250" s="244"/>
      <c r="J250" s="245">
        <f>ROUND(I250*H250,2)</f>
        <v>0</v>
      </c>
      <c r="K250" s="241" t="s">
        <v>908</v>
      </c>
      <c r="L250" s="246"/>
      <c r="M250" s="247" t="s">
        <v>781</v>
      </c>
      <c r="N250" s="248" t="s">
        <v>806</v>
      </c>
      <c r="O250" s="41"/>
      <c r="P250" s="207">
        <f>O250*H250</f>
        <v>0</v>
      </c>
      <c r="Q250" s="207">
        <v>0.06</v>
      </c>
      <c r="R250" s="207">
        <f>Q250*H250</f>
        <v>0.06</v>
      </c>
      <c r="S250" s="207">
        <v>0</v>
      </c>
      <c r="T250" s="208">
        <f>S250*H250</f>
        <v>0</v>
      </c>
      <c r="AR250" s="23" t="s">
        <v>950</v>
      </c>
      <c r="AT250" s="23" t="s">
        <v>287</v>
      </c>
      <c r="AU250" s="23" t="s">
        <v>843</v>
      </c>
      <c r="AY250" s="23" t="s">
        <v>902</v>
      </c>
      <c r="BE250" s="209">
        <f>IF(N250="základní",J250,0)</f>
        <v>0</v>
      </c>
      <c r="BF250" s="209">
        <f>IF(N250="snížená",J250,0)</f>
        <v>0</v>
      </c>
      <c r="BG250" s="209">
        <f>IF(N250="zákl. přenesená",J250,0)</f>
        <v>0</v>
      </c>
      <c r="BH250" s="209">
        <f>IF(N250="sníž. přenesená",J250,0)</f>
        <v>0</v>
      </c>
      <c r="BI250" s="209">
        <f>IF(N250="nulová",J250,0)</f>
        <v>0</v>
      </c>
      <c r="BJ250" s="23" t="s">
        <v>783</v>
      </c>
      <c r="BK250" s="209">
        <f>ROUND(I250*H250,2)</f>
        <v>0</v>
      </c>
      <c r="BL250" s="23" t="s">
        <v>909</v>
      </c>
      <c r="BM250" s="23" t="s">
        <v>460</v>
      </c>
    </row>
    <row r="251" spans="2:51" s="12" customFormat="1" ht="13.5">
      <c r="B251" s="213"/>
      <c r="C251" s="214"/>
      <c r="D251" s="215" t="s">
        <v>913</v>
      </c>
      <c r="E251" s="216" t="s">
        <v>781</v>
      </c>
      <c r="F251" s="217" t="s">
        <v>456</v>
      </c>
      <c r="G251" s="214"/>
      <c r="H251" s="218">
        <v>1</v>
      </c>
      <c r="I251" s="219"/>
      <c r="J251" s="214"/>
      <c r="K251" s="214"/>
      <c r="L251" s="220"/>
      <c r="M251" s="221"/>
      <c r="N251" s="222"/>
      <c r="O251" s="222"/>
      <c r="P251" s="222"/>
      <c r="Q251" s="222"/>
      <c r="R251" s="222"/>
      <c r="S251" s="222"/>
      <c r="T251" s="223"/>
      <c r="AT251" s="224" t="s">
        <v>913</v>
      </c>
      <c r="AU251" s="224" t="s">
        <v>843</v>
      </c>
      <c r="AV251" s="12" t="s">
        <v>843</v>
      </c>
      <c r="AW251" s="12" t="s">
        <v>798</v>
      </c>
      <c r="AX251" s="12" t="s">
        <v>783</v>
      </c>
      <c r="AY251" s="224" t="s">
        <v>902</v>
      </c>
    </row>
    <row r="252" spans="2:65" s="1" customFormat="1" ht="31.5" customHeight="1">
      <c r="B252" s="40"/>
      <c r="C252" s="198" t="s">
        <v>461</v>
      </c>
      <c r="D252" s="198" t="s">
        <v>904</v>
      </c>
      <c r="E252" s="199" t="s">
        <v>462</v>
      </c>
      <c r="F252" s="200" t="s">
        <v>463</v>
      </c>
      <c r="G252" s="201" t="s">
        <v>430</v>
      </c>
      <c r="H252" s="202">
        <v>1</v>
      </c>
      <c r="I252" s="203"/>
      <c r="J252" s="204">
        <f>ROUND(I252*H252,2)</f>
        <v>0</v>
      </c>
      <c r="K252" s="200" t="s">
        <v>908</v>
      </c>
      <c r="L252" s="60"/>
      <c r="M252" s="205" t="s">
        <v>781</v>
      </c>
      <c r="N252" s="206" t="s">
        <v>806</v>
      </c>
      <c r="O252" s="41"/>
      <c r="P252" s="207">
        <f>O252*H252</f>
        <v>0</v>
      </c>
      <c r="Q252" s="207">
        <v>0</v>
      </c>
      <c r="R252" s="207">
        <f>Q252*H252</f>
        <v>0</v>
      </c>
      <c r="S252" s="207">
        <v>0.1</v>
      </c>
      <c r="T252" s="208">
        <f>S252*H252</f>
        <v>0.1</v>
      </c>
      <c r="AR252" s="23" t="s">
        <v>909</v>
      </c>
      <c r="AT252" s="23" t="s">
        <v>904</v>
      </c>
      <c r="AU252" s="23" t="s">
        <v>843</v>
      </c>
      <c r="AY252" s="23" t="s">
        <v>902</v>
      </c>
      <c r="BE252" s="209">
        <f>IF(N252="základní",J252,0)</f>
        <v>0</v>
      </c>
      <c r="BF252" s="209">
        <f>IF(N252="snížená",J252,0)</f>
        <v>0</v>
      </c>
      <c r="BG252" s="209">
        <f>IF(N252="zákl. přenesená",J252,0)</f>
        <v>0</v>
      </c>
      <c r="BH252" s="209">
        <f>IF(N252="sníž. přenesená",J252,0)</f>
        <v>0</v>
      </c>
      <c r="BI252" s="209">
        <f>IF(N252="nulová",J252,0)</f>
        <v>0</v>
      </c>
      <c r="BJ252" s="23" t="s">
        <v>783</v>
      </c>
      <c r="BK252" s="209">
        <f>ROUND(I252*H252,2)</f>
        <v>0</v>
      </c>
      <c r="BL252" s="23" t="s">
        <v>909</v>
      </c>
      <c r="BM252" s="23" t="s">
        <v>464</v>
      </c>
    </row>
    <row r="253" spans="2:51" s="12" customFormat="1" ht="13.5">
      <c r="B253" s="213"/>
      <c r="C253" s="214"/>
      <c r="D253" s="215" t="s">
        <v>913</v>
      </c>
      <c r="E253" s="216" t="s">
        <v>781</v>
      </c>
      <c r="F253" s="217" t="s">
        <v>465</v>
      </c>
      <c r="G253" s="214"/>
      <c r="H253" s="218">
        <v>1</v>
      </c>
      <c r="I253" s="219"/>
      <c r="J253" s="214"/>
      <c r="K253" s="214"/>
      <c r="L253" s="220"/>
      <c r="M253" s="221"/>
      <c r="N253" s="222"/>
      <c r="O253" s="222"/>
      <c r="P253" s="222"/>
      <c r="Q253" s="222"/>
      <c r="R253" s="222"/>
      <c r="S253" s="222"/>
      <c r="T253" s="223"/>
      <c r="AT253" s="224" t="s">
        <v>913</v>
      </c>
      <c r="AU253" s="224" t="s">
        <v>843</v>
      </c>
      <c r="AV253" s="12" t="s">
        <v>843</v>
      </c>
      <c r="AW253" s="12" t="s">
        <v>798</v>
      </c>
      <c r="AX253" s="12" t="s">
        <v>783</v>
      </c>
      <c r="AY253" s="224" t="s">
        <v>902</v>
      </c>
    </row>
    <row r="254" spans="2:65" s="1" customFormat="1" ht="22.5" customHeight="1">
      <c r="B254" s="40"/>
      <c r="C254" s="198" t="s">
        <v>466</v>
      </c>
      <c r="D254" s="198" t="s">
        <v>904</v>
      </c>
      <c r="E254" s="199" t="s">
        <v>467</v>
      </c>
      <c r="F254" s="200" t="s">
        <v>468</v>
      </c>
      <c r="G254" s="201" t="s">
        <v>373</v>
      </c>
      <c r="H254" s="202">
        <v>20</v>
      </c>
      <c r="I254" s="203"/>
      <c r="J254" s="204">
        <f>ROUND(I254*H254,2)</f>
        <v>0</v>
      </c>
      <c r="K254" s="200" t="s">
        <v>908</v>
      </c>
      <c r="L254" s="60"/>
      <c r="M254" s="205" t="s">
        <v>781</v>
      </c>
      <c r="N254" s="206" t="s">
        <v>806</v>
      </c>
      <c r="O254" s="41"/>
      <c r="P254" s="207">
        <f>O254*H254</f>
        <v>0</v>
      </c>
      <c r="Q254" s="207">
        <v>6E-05</v>
      </c>
      <c r="R254" s="207">
        <f>Q254*H254</f>
        <v>0.0012000000000000001</v>
      </c>
      <c r="S254" s="207">
        <v>0</v>
      </c>
      <c r="T254" s="208">
        <f>S254*H254</f>
        <v>0</v>
      </c>
      <c r="AR254" s="23" t="s">
        <v>909</v>
      </c>
      <c r="AT254" s="23" t="s">
        <v>904</v>
      </c>
      <c r="AU254" s="23" t="s">
        <v>843</v>
      </c>
      <c r="AY254" s="23" t="s">
        <v>902</v>
      </c>
      <c r="BE254" s="209">
        <f>IF(N254="základní",J254,0)</f>
        <v>0</v>
      </c>
      <c r="BF254" s="209">
        <f>IF(N254="snížená",J254,0)</f>
        <v>0</v>
      </c>
      <c r="BG254" s="209">
        <f>IF(N254="zákl. přenesená",J254,0)</f>
        <v>0</v>
      </c>
      <c r="BH254" s="209">
        <f>IF(N254="sníž. přenesená",J254,0)</f>
        <v>0</v>
      </c>
      <c r="BI254" s="209">
        <f>IF(N254="nulová",J254,0)</f>
        <v>0</v>
      </c>
      <c r="BJ254" s="23" t="s">
        <v>783</v>
      </c>
      <c r="BK254" s="209">
        <f>ROUND(I254*H254,2)</f>
        <v>0</v>
      </c>
      <c r="BL254" s="23" t="s">
        <v>909</v>
      </c>
      <c r="BM254" s="23" t="s">
        <v>469</v>
      </c>
    </row>
    <row r="255" spans="2:51" s="12" customFormat="1" ht="13.5">
      <c r="B255" s="213"/>
      <c r="C255" s="214"/>
      <c r="D255" s="210" t="s">
        <v>913</v>
      </c>
      <c r="E255" s="225" t="s">
        <v>781</v>
      </c>
      <c r="F255" s="226" t="s">
        <v>470</v>
      </c>
      <c r="G255" s="214"/>
      <c r="H255" s="227">
        <v>20</v>
      </c>
      <c r="I255" s="219"/>
      <c r="J255" s="214"/>
      <c r="K255" s="214"/>
      <c r="L255" s="220"/>
      <c r="M255" s="221"/>
      <c r="N255" s="222"/>
      <c r="O255" s="222"/>
      <c r="P255" s="222"/>
      <c r="Q255" s="222"/>
      <c r="R255" s="222"/>
      <c r="S255" s="222"/>
      <c r="T255" s="223"/>
      <c r="AT255" s="224" t="s">
        <v>913</v>
      </c>
      <c r="AU255" s="224" t="s">
        <v>843</v>
      </c>
      <c r="AV255" s="12" t="s">
        <v>843</v>
      </c>
      <c r="AW255" s="12" t="s">
        <v>798</v>
      </c>
      <c r="AX255" s="12" t="s">
        <v>783</v>
      </c>
      <c r="AY255" s="224" t="s">
        <v>902</v>
      </c>
    </row>
    <row r="256" spans="2:63" s="11" customFormat="1" ht="29.85" customHeight="1">
      <c r="B256" s="181"/>
      <c r="C256" s="182"/>
      <c r="D256" s="195" t="s">
        <v>834</v>
      </c>
      <c r="E256" s="196" t="s">
        <v>957</v>
      </c>
      <c r="F256" s="196" t="s">
        <v>471</v>
      </c>
      <c r="G256" s="182"/>
      <c r="H256" s="182"/>
      <c r="I256" s="185"/>
      <c r="J256" s="197">
        <f>BK256</f>
        <v>0</v>
      </c>
      <c r="K256" s="182"/>
      <c r="L256" s="187"/>
      <c r="M256" s="188"/>
      <c r="N256" s="189"/>
      <c r="O256" s="189"/>
      <c r="P256" s="190">
        <f>SUM(P257:P275)</f>
        <v>0</v>
      </c>
      <c r="Q256" s="189"/>
      <c r="R256" s="190">
        <f>SUM(R257:R275)</f>
        <v>0</v>
      </c>
      <c r="S256" s="189"/>
      <c r="T256" s="191">
        <f>SUM(T257:T275)</f>
        <v>71.2978</v>
      </c>
      <c r="AR256" s="192" t="s">
        <v>783</v>
      </c>
      <c r="AT256" s="193" t="s">
        <v>834</v>
      </c>
      <c r="AU256" s="193" t="s">
        <v>783</v>
      </c>
      <c r="AY256" s="192" t="s">
        <v>902</v>
      </c>
      <c r="BK256" s="194">
        <f>SUM(BK257:BK275)</f>
        <v>0</v>
      </c>
    </row>
    <row r="257" spans="2:65" s="1" customFormat="1" ht="22.5" customHeight="1">
      <c r="B257" s="40"/>
      <c r="C257" s="198" t="s">
        <v>472</v>
      </c>
      <c r="D257" s="198" t="s">
        <v>904</v>
      </c>
      <c r="E257" s="199" t="s">
        <v>473</v>
      </c>
      <c r="F257" s="200" t="s">
        <v>474</v>
      </c>
      <c r="G257" s="201" t="s">
        <v>940</v>
      </c>
      <c r="H257" s="202">
        <v>15</v>
      </c>
      <c r="I257" s="203"/>
      <c r="J257" s="204">
        <f>ROUND(I257*H257,2)</f>
        <v>0</v>
      </c>
      <c r="K257" s="200" t="s">
        <v>908</v>
      </c>
      <c r="L257" s="60"/>
      <c r="M257" s="205" t="s">
        <v>781</v>
      </c>
      <c r="N257" s="206" t="s">
        <v>806</v>
      </c>
      <c r="O257" s="41"/>
      <c r="P257" s="207">
        <f>O257*H257</f>
        <v>0</v>
      </c>
      <c r="Q257" s="207">
        <v>0</v>
      </c>
      <c r="R257" s="207">
        <f>Q257*H257</f>
        <v>0</v>
      </c>
      <c r="S257" s="207">
        <v>2</v>
      </c>
      <c r="T257" s="208">
        <f>S257*H257</f>
        <v>30</v>
      </c>
      <c r="AR257" s="23" t="s">
        <v>909</v>
      </c>
      <c r="AT257" s="23" t="s">
        <v>904</v>
      </c>
      <c r="AU257" s="23" t="s">
        <v>843</v>
      </c>
      <c r="AY257" s="23" t="s">
        <v>902</v>
      </c>
      <c r="BE257" s="209">
        <f>IF(N257="základní",J257,0)</f>
        <v>0</v>
      </c>
      <c r="BF257" s="209">
        <f>IF(N257="snížená",J257,0)</f>
        <v>0</v>
      </c>
      <c r="BG257" s="209">
        <f>IF(N257="zákl. přenesená",J257,0)</f>
        <v>0</v>
      </c>
      <c r="BH257" s="209">
        <f>IF(N257="sníž. přenesená",J257,0)</f>
        <v>0</v>
      </c>
      <c r="BI257" s="209">
        <f>IF(N257="nulová",J257,0)</f>
        <v>0</v>
      </c>
      <c r="BJ257" s="23" t="s">
        <v>783</v>
      </c>
      <c r="BK257" s="209">
        <f>ROUND(I257*H257,2)</f>
        <v>0</v>
      </c>
      <c r="BL257" s="23" t="s">
        <v>909</v>
      </c>
      <c r="BM257" s="23" t="s">
        <v>475</v>
      </c>
    </row>
    <row r="258" spans="2:51" s="12" customFormat="1" ht="13.5">
      <c r="B258" s="213"/>
      <c r="C258" s="214"/>
      <c r="D258" s="215" t="s">
        <v>913</v>
      </c>
      <c r="E258" s="216" t="s">
        <v>781</v>
      </c>
      <c r="F258" s="217" t="s">
        <v>476</v>
      </c>
      <c r="G258" s="214"/>
      <c r="H258" s="218">
        <v>15</v>
      </c>
      <c r="I258" s="219"/>
      <c r="J258" s="214"/>
      <c r="K258" s="214"/>
      <c r="L258" s="220"/>
      <c r="M258" s="221"/>
      <c r="N258" s="222"/>
      <c r="O258" s="222"/>
      <c r="P258" s="222"/>
      <c r="Q258" s="222"/>
      <c r="R258" s="222"/>
      <c r="S258" s="222"/>
      <c r="T258" s="223"/>
      <c r="AT258" s="224" t="s">
        <v>913</v>
      </c>
      <c r="AU258" s="224" t="s">
        <v>843</v>
      </c>
      <c r="AV258" s="12" t="s">
        <v>843</v>
      </c>
      <c r="AW258" s="12" t="s">
        <v>798</v>
      </c>
      <c r="AX258" s="12" t="s">
        <v>783</v>
      </c>
      <c r="AY258" s="224" t="s">
        <v>902</v>
      </c>
    </row>
    <row r="259" spans="2:65" s="1" customFormat="1" ht="31.5" customHeight="1">
      <c r="B259" s="40"/>
      <c r="C259" s="198" t="s">
        <v>477</v>
      </c>
      <c r="D259" s="198" t="s">
        <v>904</v>
      </c>
      <c r="E259" s="199" t="s">
        <v>478</v>
      </c>
      <c r="F259" s="200" t="s">
        <v>479</v>
      </c>
      <c r="G259" s="201" t="s">
        <v>430</v>
      </c>
      <c r="H259" s="202">
        <v>2</v>
      </c>
      <c r="I259" s="203"/>
      <c r="J259" s="204">
        <f>ROUND(I259*H259,2)</f>
        <v>0</v>
      </c>
      <c r="K259" s="200" t="s">
        <v>908</v>
      </c>
      <c r="L259" s="60"/>
      <c r="M259" s="205" t="s">
        <v>781</v>
      </c>
      <c r="N259" s="206" t="s">
        <v>806</v>
      </c>
      <c r="O259" s="41"/>
      <c r="P259" s="207">
        <f>O259*H259</f>
        <v>0</v>
      </c>
      <c r="Q259" s="207">
        <v>0</v>
      </c>
      <c r="R259" s="207">
        <f>Q259*H259</f>
        <v>0</v>
      </c>
      <c r="S259" s="207">
        <v>0.0657</v>
      </c>
      <c r="T259" s="208">
        <f>S259*H259</f>
        <v>0.1314</v>
      </c>
      <c r="AR259" s="23" t="s">
        <v>909</v>
      </c>
      <c r="AT259" s="23" t="s">
        <v>904</v>
      </c>
      <c r="AU259" s="23" t="s">
        <v>843</v>
      </c>
      <c r="AY259" s="23" t="s">
        <v>902</v>
      </c>
      <c r="BE259" s="209">
        <f>IF(N259="základní",J259,0)</f>
        <v>0</v>
      </c>
      <c r="BF259" s="209">
        <f>IF(N259="snížená",J259,0)</f>
        <v>0</v>
      </c>
      <c r="BG259" s="209">
        <f>IF(N259="zákl. přenesená",J259,0)</f>
        <v>0</v>
      </c>
      <c r="BH259" s="209">
        <f>IF(N259="sníž. přenesená",J259,0)</f>
        <v>0</v>
      </c>
      <c r="BI259" s="209">
        <f>IF(N259="nulová",J259,0)</f>
        <v>0</v>
      </c>
      <c r="BJ259" s="23" t="s">
        <v>783</v>
      </c>
      <c r="BK259" s="209">
        <f>ROUND(I259*H259,2)</f>
        <v>0</v>
      </c>
      <c r="BL259" s="23" t="s">
        <v>909</v>
      </c>
      <c r="BM259" s="23" t="s">
        <v>480</v>
      </c>
    </row>
    <row r="260" spans="2:51" s="12" customFormat="1" ht="13.5">
      <c r="B260" s="213"/>
      <c r="C260" s="214"/>
      <c r="D260" s="215" t="s">
        <v>913</v>
      </c>
      <c r="E260" s="216" t="s">
        <v>781</v>
      </c>
      <c r="F260" s="217" t="s">
        <v>481</v>
      </c>
      <c r="G260" s="214"/>
      <c r="H260" s="218">
        <v>2</v>
      </c>
      <c r="I260" s="219"/>
      <c r="J260" s="214"/>
      <c r="K260" s="214"/>
      <c r="L260" s="220"/>
      <c r="M260" s="221"/>
      <c r="N260" s="222"/>
      <c r="O260" s="222"/>
      <c r="P260" s="222"/>
      <c r="Q260" s="222"/>
      <c r="R260" s="222"/>
      <c r="S260" s="222"/>
      <c r="T260" s="223"/>
      <c r="AT260" s="224" t="s">
        <v>913</v>
      </c>
      <c r="AU260" s="224" t="s">
        <v>843</v>
      </c>
      <c r="AV260" s="12" t="s">
        <v>843</v>
      </c>
      <c r="AW260" s="12" t="s">
        <v>798</v>
      </c>
      <c r="AX260" s="12" t="s">
        <v>783</v>
      </c>
      <c r="AY260" s="224" t="s">
        <v>902</v>
      </c>
    </row>
    <row r="261" spans="2:65" s="1" customFormat="1" ht="31.5" customHeight="1">
      <c r="B261" s="40"/>
      <c r="C261" s="198" t="s">
        <v>482</v>
      </c>
      <c r="D261" s="198" t="s">
        <v>904</v>
      </c>
      <c r="E261" s="199" t="s">
        <v>483</v>
      </c>
      <c r="F261" s="200" t="s">
        <v>484</v>
      </c>
      <c r="G261" s="201" t="s">
        <v>373</v>
      </c>
      <c r="H261" s="202">
        <v>1</v>
      </c>
      <c r="I261" s="203"/>
      <c r="J261" s="204">
        <f>ROUND(I261*H261,2)</f>
        <v>0</v>
      </c>
      <c r="K261" s="200" t="s">
        <v>908</v>
      </c>
      <c r="L261" s="60"/>
      <c r="M261" s="205" t="s">
        <v>781</v>
      </c>
      <c r="N261" s="206" t="s">
        <v>806</v>
      </c>
      <c r="O261" s="41"/>
      <c r="P261" s="207">
        <f>O261*H261</f>
        <v>0</v>
      </c>
      <c r="Q261" s="207">
        <v>0</v>
      </c>
      <c r="R261" s="207">
        <f>Q261*H261</f>
        <v>0</v>
      </c>
      <c r="S261" s="207">
        <v>0.099</v>
      </c>
      <c r="T261" s="208">
        <f>S261*H261</f>
        <v>0.099</v>
      </c>
      <c r="AR261" s="23" t="s">
        <v>909</v>
      </c>
      <c r="AT261" s="23" t="s">
        <v>904</v>
      </c>
      <c r="AU261" s="23" t="s">
        <v>843</v>
      </c>
      <c r="AY261" s="23" t="s">
        <v>902</v>
      </c>
      <c r="BE261" s="209">
        <f>IF(N261="základní",J261,0)</f>
        <v>0</v>
      </c>
      <c r="BF261" s="209">
        <f>IF(N261="snížená",J261,0)</f>
        <v>0</v>
      </c>
      <c r="BG261" s="209">
        <f>IF(N261="zákl. přenesená",J261,0)</f>
        <v>0</v>
      </c>
      <c r="BH261" s="209">
        <f>IF(N261="sníž. přenesená",J261,0)</f>
        <v>0</v>
      </c>
      <c r="BI261" s="209">
        <f>IF(N261="nulová",J261,0)</f>
        <v>0</v>
      </c>
      <c r="BJ261" s="23" t="s">
        <v>783</v>
      </c>
      <c r="BK261" s="209">
        <f>ROUND(I261*H261,2)</f>
        <v>0</v>
      </c>
      <c r="BL261" s="23" t="s">
        <v>909</v>
      </c>
      <c r="BM261" s="23" t="s">
        <v>485</v>
      </c>
    </row>
    <row r="262" spans="2:51" s="12" customFormat="1" ht="13.5">
      <c r="B262" s="213"/>
      <c r="C262" s="214"/>
      <c r="D262" s="215" t="s">
        <v>913</v>
      </c>
      <c r="E262" s="216" t="s">
        <v>781</v>
      </c>
      <c r="F262" s="217" t="s">
        <v>486</v>
      </c>
      <c r="G262" s="214"/>
      <c r="H262" s="218">
        <v>1</v>
      </c>
      <c r="I262" s="219"/>
      <c r="J262" s="214"/>
      <c r="K262" s="214"/>
      <c r="L262" s="220"/>
      <c r="M262" s="221"/>
      <c r="N262" s="222"/>
      <c r="O262" s="222"/>
      <c r="P262" s="222"/>
      <c r="Q262" s="222"/>
      <c r="R262" s="222"/>
      <c r="S262" s="222"/>
      <c r="T262" s="223"/>
      <c r="AT262" s="224" t="s">
        <v>913</v>
      </c>
      <c r="AU262" s="224" t="s">
        <v>843</v>
      </c>
      <c r="AV262" s="12" t="s">
        <v>843</v>
      </c>
      <c r="AW262" s="12" t="s">
        <v>798</v>
      </c>
      <c r="AX262" s="12" t="s">
        <v>783</v>
      </c>
      <c r="AY262" s="224" t="s">
        <v>902</v>
      </c>
    </row>
    <row r="263" spans="2:65" s="1" customFormat="1" ht="31.5" customHeight="1">
      <c r="B263" s="40"/>
      <c r="C263" s="198" t="s">
        <v>487</v>
      </c>
      <c r="D263" s="198" t="s">
        <v>904</v>
      </c>
      <c r="E263" s="199" t="s">
        <v>488</v>
      </c>
      <c r="F263" s="200" t="s">
        <v>489</v>
      </c>
      <c r="G263" s="201" t="s">
        <v>907</v>
      </c>
      <c r="H263" s="202">
        <v>94</v>
      </c>
      <c r="I263" s="203"/>
      <c r="J263" s="204">
        <f>ROUND(I263*H263,2)</f>
        <v>0</v>
      </c>
      <c r="K263" s="200" t="s">
        <v>908</v>
      </c>
      <c r="L263" s="60"/>
      <c r="M263" s="205" t="s">
        <v>781</v>
      </c>
      <c r="N263" s="206" t="s">
        <v>806</v>
      </c>
      <c r="O263" s="41"/>
      <c r="P263" s="207">
        <f>O263*H263</f>
        <v>0</v>
      </c>
      <c r="Q263" s="207">
        <v>0</v>
      </c>
      <c r="R263" s="207">
        <f>Q263*H263</f>
        <v>0</v>
      </c>
      <c r="S263" s="207">
        <v>0.01</v>
      </c>
      <c r="T263" s="208">
        <f>S263*H263</f>
        <v>0.9400000000000001</v>
      </c>
      <c r="AR263" s="23" t="s">
        <v>909</v>
      </c>
      <c r="AT263" s="23" t="s">
        <v>904</v>
      </c>
      <c r="AU263" s="23" t="s">
        <v>843</v>
      </c>
      <c r="AY263" s="23" t="s">
        <v>902</v>
      </c>
      <c r="BE263" s="209">
        <f>IF(N263="základní",J263,0)</f>
        <v>0</v>
      </c>
      <c r="BF263" s="209">
        <f>IF(N263="snížená",J263,0)</f>
        <v>0</v>
      </c>
      <c r="BG263" s="209">
        <f>IF(N263="zákl. přenesená",J263,0)</f>
        <v>0</v>
      </c>
      <c r="BH263" s="209">
        <f>IF(N263="sníž. přenesená",J263,0)</f>
        <v>0</v>
      </c>
      <c r="BI263" s="209">
        <f>IF(N263="nulová",J263,0)</f>
        <v>0</v>
      </c>
      <c r="BJ263" s="23" t="s">
        <v>783</v>
      </c>
      <c r="BK263" s="209">
        <f>ROUND(I263*H263,2)</f>
        <v>0</v>
      </c>
      <c r="BL263" s="23" t="s">
        <v>909</v>
      </c>
      <c r="BM263" s="23" t="s">
        <v>490</v>
      </c>
    </row>
    <row r="264" spans="2:51" s="12" customFormat="1" ht="13.5">
      <c r="B264" s="213"/>
      <c r="C264" s="214"/>
      <c r="D264" s="215" t="s">
        <v>913</v>
      </c>
      <c r="E264" s="216" t="s">
        <v>781</v>
      </c>
      <c r="F264" s="217" t="s">
        <v>491</v>
      </c>
      <c r="G264" s="214"/>
      <c r="H264" s="218">
        <v>94</v>
      </c>
      <c r="I264" s="219"/>
      <c r="J264" s="214"/>
      <c r="K264" s="214"/>
      <c r="L264" s="220"/>
      <c r="M264" s="221"/>
      <c r="N264" s="222"/>
      <c r="O264" s="222"/>
      <c r="P264" s="222"/>
      <c r="Q264" s="222"/>
      <c r="R264" s="222"/>
      <c r="S264" s="222"/>
      <c r="T264" s="223"/>
      <c r="AT264" s="224" t="s">
        <v>913</v>
      </c>
      <c r="AU264" s="224" t="s">
        <v>843</v>
      </c>
      <c r="AV264" s="12" t="s">
        <v>843</v>
      </c>
      <c r="AW264" s="12" t="s">
        <v>798</v>
      </c>
      <c r="AX264" s="12" t="s">
        <v>783</v>
      </c>
      <c r="AY264" s="224" t="s">
        <v>902</v>
      </c>
    </row>
    <row r="265" spans="2:65" s="1" customFormat="1" ht="22.5" customHeight="1">
      <c r="B265" s="40"/>
      <c r="C265" s="198" t="s">
        <v>492</v>
      </c>
      <c r="D265" s="198" t="s">
        <v>904</v>
      </c>
      <c r="E265" s="199" t="s">
        <v>493</v>
      </c>
      <c r="F265" s="200" t="s">
        <v>494</v>
      </c>
      <c r="G265" s="201" t="s">
        <v>940</v>
      </c>
      <c r="H265" s="202">
        <v>15</v>
      </c>
      <c r="I265" s="203"/>
      <c r="J265" s="204">
        <f>ROUND(I265*H265,2)</f>
        <v>0</v>
      </c>
      <c r="K265" s="200" t="s">
        <v>908</v>
      </c>
      <c r="L265" s="60"/>
      <c r="M265" s="205" t="s">
        <v>781</v>
      </c>
      <c r="N265" s="206" t="s">
        <v>806</v>
      </c>
      <c r="O265" s="41"/>
      <c r="P265" s="207">
        <f>O265*H265</f>
        <v>0</v>
      </c>
      <c r="Q265" s="207">
        <v>0</v>
      </c>
      <c r="R265" s="207">
        <f>Q265*H265</f>
        <v>0</v>
      </c>
      <c r="S265" s="207">
        <v>0.591</v>
      </c>
      <c r="T265" s="208">
        <f>S265*H265</f>
        <v>8.865</v>
      </c>
      <c r="AR265" s="23" t="s">
        <v>909</v>
      </c>
      <c r="AT265" s="23" t="s">
        <v>904</v>
      </c>
      <c r="AU265" s="23" t="s">
        <v>843</v>
      </c>
      <c r="AY265" s="23" t="s">
        <v>902</v>
      </c>
      <c r="BE265" s="209">
        <f>IF(N265="základní",J265,0)</f>
        <v>0</v>
      </c>
      <c r="BF265" s="209">
        <f>IF(N265="snížená",J265,0)</f>
        <v>0</v>
      </c>
      <c r="BG265" s="209">
        <f>IF(N265="zákl. přenesená",J265,0)</f>
        <v>0</v>
      </c>
      <c r="BH265" s="209">
        <f>IF(N265="sníž. přenesená",J265,0)</f>
        <v>0</v>
      </c>
      <c r="BI265" s="209">
        <f>IF(N265="nulová",J265,0)</f>
        <v>0</v>
      </c>
      <c r="BJ265" s="23" t="s">
        <v>783</v>
      </c>
      <c r="BK265" s="209">
        <f>ROUND(I265*H265,2)</f>
        <v>0</v>
      </c>
      <c r="BL265" s="23" t="s">
        <v>909</v>
      </c>
      <c r="BM265" s="23" t="s">
        <v>495</v>
      </c>
    </row>
    <row r="266" spans="2:47" s="1" customFormat="1" ht="27">
      <c r="B266" s="40"/>
      <c r="C266" s="62"/>
      <c r="D266" s="210" t="s">
        <v>336</v>
      </c>
      <c r="E266" s="62"/>
      <c r="F266" s="211" t="s">
        <v>496</v>
      </c>
      <c r="G266" s="62"/>
      <c r="H266" s="62"/>
      <c r="I266" s="166"/>
      <c r="J266" s="62"/>
      <c r="K266" s="62"/>
      <c r="L266" s="60"/>
      <c r="M266" s="212"/>
      <c r="N266" s="41"/>
      <c r="O266" s="41"/>
      <c r="P266" s="41"/>
      <c r="Q266" s="41"/>
      <c r="R266" s="41"/>
      <c r="S266" s="41"/>
      <c r="T266" s="77"/>
      <c r="AT266" s="23" t="s">
        <v>336</v>
      </c>
      <c r="AU266" s="23" t="s">
        <v>843</v>
      </c>
    </row>
    <row r="267" spans="2:51" s="12" customFormat="1" ht="13.5">
      <c r="B267" s="213"/>
      <c r="C267" s="214"/>
      <c r="D267" s="215" t="s">
        <v>913</v>
      </c>
      <c r="E267" s="216" t="s">
        <v>781</v>
      </c>
      <c r="F267" s="217" t="s">
        <v>497</v>
      </c>
      <c r="G267" s="214"/>
      <c r="H267" s="218">
        <v>15</v>
      </c>
      <c r="I267" s="219"/>
      <c r="J267" s="214"/>
      <c r="K267" s="214"/>
      <c r="L267" s="220"/>
      <c r="M267" s="221"/>
      <c r="N267" s="222"/>
      <c r="O267" s="222"/>
      <c r="P267" s="222"/>
      <c r="Q267" s="222"/>
      <c r="R267" s="222"/>
      <c r="S267" s="222"/>
      <c r="T267" s="223"/>
      <c r="AT267" s="224" t="s">
        <v>913</v>
      </c>
      <c r="AU267" s="224" t="s">
        <v>843</v>
      </c>
      <c r="AV267" s="12" t="s">
        <v>843</v>
      </c>
      <c r="AW267" s="12" t="s">
        <v>798</v>
      </c>
      <c r="AX267" s="12" t="s">
        <v>783</v>
      </c>
      <c r="AY267" s="224" t="s">
        <v>902</v>
      </c>
    </row>
    <row r="268" spans="2:65" s="1" customFormat="1" ht="44.25" customHeight="1">
      <c r="B268" s="40"/>
      <c r="C268" s="198" t="s">
        <v>498</v>
      </c>
      <c r="D268" s="198" t="s">
        <v>904</v>
      </c>
      <c r="E268" s="199" t="s">
        <v>499</v>
      </c>
      <c r="F268" s="200" t="s">
        <v>500</v>
      </c>
      <c r="G268" s="201" t="s">
        <v>907</v>
      </c>
      <c r="H268" s="202">
        <v>11.5</v>
      </c>
      <c r="I268" s="203"/>
      <c r="J268" s="204">
        <f>ROUND(I268*H268,2)</f>
        <v>0</v>
      </c>
      <c r="K268" s="200" t="s">
        <v>908</v>
      </c>
      <c r="L268" s="60"/>
      <c r="M268" s="205" t="s">
        <v>781</v>
      </c>
      <c r="N268" s="206" t="s">
        <v>806</v>
      </c>
      <c r="O268" s="41"/>
      <c r="P268" s="207">
        <f>O268*H268</f>
        <v>0</v>
      </c>
      <c r="Q268" s="207">
        <v>0</v>
      </c>
      <c r="R268" s="207">
        <f>Q268*H268</f>
        <v>0</v>
      </c>
      <c r="S268" s="207">
        <v>0</v>
      </c>
      <c r="T268" s="208">
        <f>S268*H268</f>
        <v>0</v>
      </c>
      <c r="AR268" s="23" t="s">
        <v>909</v>
      </c>
      <c r="AT268" s="23" t="s">
        <v>904</v>
      </c>
      <c r="AU268" s="23" t="s">
        <v>843</v>
      </c>
      <c r="AY268" s="23" t="s">
        <v>902</v>
      </c>
      <c r="BE268" s="209">
        <f>IF(N268="základní",J268,0)</f>
        <v>0</v>
      </c>
      <c r="BF268" s="209">
        <f>IF(N268="snížená",J268,0)</f>
        <v>0</v>
      </c>
      <c r="BG268" s="209">
        <f>IF(N268="zákl. přenesená",J268,0)</f>
        <v>0</v>
      </c>
      <c r="BH268" s="209">
        <f>IF(N268="sníž. přenesená",J268,0)</f>
        <v>0</v>
      </c>
      <c r="BI268" s="209">
        <f>IF(N268="nulová",J268,0)</f>
        <v>0</v>
      </c>
      <c r="BJ268" s="23" t="s">
        <v>783</v>
      </c>
      <c r="BK268" s="209">
        <f>ROUND(I268*H268,2)</f>
        <v>0</v>
      </c>
      <c r="BL268" s="23" t="s">
        <v>909</v>
      </c>
      <c r="BM268" s="23" t="s">
        <v>501</v>
      </c>
    </row>
    <row r="269" spans="2:47" s="1" customFormat="1" ht="67.5">
      <c r="B269" s="40"/>
      <c r="C269" s="62"/>
      <c r="D269" s="210" t="s">
        <v>911</v>
      </c>
      <c r="E269" s="62"/>
      <c r="F269" s="211" t="s">
        <v>502</v>
      </c>
      <c r="G269" s="62"/>
      <c r="H269" s="62"/>
      <c r="I269" s="166"/>
      <c r="J269" s="62"/>
      <c r="K269" s="62"/>
      <c r="L269" s="60"/>
      <c r="M269" s="212"/>
      <c r="N269" s="41"/>
      <c r="O269" s="41"/>
      <c r="P269" s="41"/>
      <c r="Q269" s="41"/>
      <c r="R269" s="41"/>
      <c r="S269" s="41"/>
      <c r="T269" s="77"/>
      <c r="AT269" s="23" t="s">
        <v>911</v>
      </c>
      <c r="AU269" s="23" t="s">
        <v>843</v>
      </c>
    </row>
    <row r="270" spans="2:51" s="12" customFormat="1" ht="13.5">
      <c r="B270" s="213"/>
      <c r="C270" s="214"/>
      <c r="D270" s="215" t="s">
        <v>913</v>
      </c>
      <c r="E270" s="216" t="s">
        <v>781</v>
      </c>
      <c r="F270" s="217" t="s">
        <v>914</v>
      </c>
      <c r="G270" s="214"/>
      <c r="H270" s="218">
        <v>11.5</v>
      </c>
      <c r="I270" s="219"/>
      <c r="J270" s="214"/>
      <c r="K270" s="214"/>
      <c r="L270" s="220"/>
      <c r="M270" s="221"/>
      <c r="N270" s="222"/>
      <c r="O270" s="222"/>
      <c r="P270" s="222"/>
      <c r="Q270" s="222"/>
      <c r="R270" s="222"/>
      <c r="S270" s="222"/>
      <c r="T270" s="223"/>
      <c r="AT270" s="224" t="s">
        <v>913</v>
      </c>
      <c r="AU270" s="224" t="s">
        <v>843</v>
      </c>
      <c r="AV270" s="12" t="s">
        <v>843</v>
      </c>
      <c r="AW270" s="12" t="s">
        <v>798</v>
      </c>
      <c r="AX270" s="12" t="s">
        <v>783</v>
      </c>
      <c r="AY270" s="224" t="s">
        <v>902</v>
      </c>
    </row>
    <row r="271" spans="2:65" s="1" customFormat="1" ht="31.5" customHeight="1">
      <c r="B271" s="40"/>
      <c r="C271" s="198" t="s">
        <v>503</v>
      </c>
      <c r="D271" s="198" t="s">
        <v>904</v>
      </c>
      <c r="E271" s="199" t="s">
        <v>504</v>
      </c>
      <c r="F271" s="200" t="s">
        <v>505</v>
      </c>
      <c r="G271" s="201" t="s">
        <v>940</v>
      </c>
      <c r="H271" s="202">
        <v>15.6</v>
      </c>
      <c r="I271" s="203"/>
      <c r="J271" s="204">
        <f>ROUND(I271*H271,2)</f>
        <v>0</v>
      </c>
      <c r="K271" s="200" t="s">
        <v>908</v>
      </c>
      <c r="L271" s="60"/>
      <c r="M271" s="205" t="s">
        <v>781</v>
      </c>
      <c r="N271" s="206" t="s">
        <v>806</v>
      </c>
      <c r="O271" s="41"/>
      <c r="P271" s="207">
        <f>O271*H271</f>
        <v>0</v>
      </c>
      <c r="Q271" s="207">
        <v>0</v>
      </c>
      <c r="R271" s="207">
        <f>Q271*H271</f>
        <v>0</v>
      </c>
      <c r="S271" s="207">
        <v>2.004</v>
      </c>
      <c r="T271" s="208">
        <f>S271*H271</f>
        <v>31.2624</v>
      </c>
      <c r="AR271" s="23" t="s">
        <v>909</v>
      </c>
      <c r="AT271" s="23" t="s">
        <v>904</v>
      </c>
      <c r="AU271" s="23" t="s">
        <v>843</v>
      </c>
      <c r="AY271" s="23" t="s">
        <v>902</v>
      </c>
      <c r="BE271" s="209">
        <f>IF(N271="základní",J271,0)</f>
        <v>0</v>
      </c>
      <c r="BF271" s="209">
        <f>IF(N271="snížená",J271,0)</f>
        <v>0</v>
      </c>
      <c r="BG271" s="209">
        <f>IF(N271="zákl. přenesená",J271,0)</f>
        <v>0</v>
      </c>
      <c r="BH271" s="209">
        <f>IF(N271="sníž. přenesená",J271,0)</f>
        <v>0</v>
      </c>
      <c r="BI271" s="209">
        <f>IF(N271="nulová",J271,0)</f>
        <v>0</v>
      </c>
      <c r="BJ271" s="23" t="s">
        <v>783</v>
      </c>
      <c r="BK271" s="209">
        <f>ROUND(I271*H271,2)</f>
        <v>0</v>
      </c>
      <c r="BL271" s="23" t="s">
        <v>909</v>
      </c>
      <c r="BM271" s="23" t="s">
        <v>506</v>
      </c>
    </row>
    <row r="272" spans="2:47" s="1" customFormat="1" ht="135">
      <c r="B272" s="40"/>
      <c r="C272" s="62"/>
      <c r="D272" s="210" t="s">
        <v>911</v>
      </c>
      <c r="E272" s="62"/>
      <c r="F272" s="211" t="s">
        <v>507</v>
      </c>
      <c r="G272" s="62"/>
      <c r="H272" s="62"/>
      <c r="I272" s="166"/>
      <c r="J272" s="62"/>
      <c r="K272" s="62"/>
      <c r="L272" s="60"/>
      <c r="M272" s="212"/>
      <c r="N272" s="41"/>
      <c r="O272" s="41"/>
      <c r="P272" s="41"/>
      <c r="Q272" s="41"/>
      <c r="R272" s="41"/>
      <c r="S272" s="41"/>
      <c r="T272" s="77"/>
      <c r="AT272" s="23" t="s">
        <v>911</v>
      </c>
      <c r="AU272" s="23" t="s">
        <v>843</v>
      </c>
    </row>
    <row r="273" spans="2:51" s="12" customFormat="1" ht="13.5">
      <c r="B273" s="213"/>
      <c r="C273" s="214"/>
      <c r="D273" s="210" t="s">
        <v>913</v>
      </c>
      <c r="E273" s="225" t="s">
        <v>781</v>
      </c>
      <c r="F273" s="226" t="s">
        <v>508</v>
      </c>
      <c r="G273" s="214"/>
      <c r="H273" s="227">
        <v>9.6</v>
      </c>
      <c r="I273" s="219"/>
      <c r="J273" s="214"/>
      <c r="K273" s="214"/>
      <c r="L273" s="220"/>
      <c r="M273" s="221"/>
      <c r="N273" s="222"/>
      <c r="O273" s="222"/>
      <c r="P273" s="222"/>
      <c r="Q273" s="222"/>
      <c r="R273" s="222"/>
      <c r="S273" s="222"/>
      <c r="T273" s="223"/>
      <c r="AT273" s="224" t="s">
        <v>913</v>
      </c>
      <c r="AU273" s="224" t="s">
        <v>843</v>
      </c>
      <c r="AV273" s="12" t="s">
        <v>843</v>
      </c>
      <c r="AW273" s="12" t="s">
        <v>798</v>
      </c>
      <c r="AX273" s="12" t="s">
        <v>835</v>
      </c>
      <c r="AY273" s="224" t="s">
        <v>902</v>
      </c>
    </row>
    <row r="274" spans="2:51" s="12" customFormat="1" ht="13.5">
      <c r="B274" s="213"/>
      <c r="C274" s="214"/>
      <c r="D274" s="210" t="s">
        <v>913</v>
      </c>
      <c r="E274" s="225" t="s">
        <v>781</v>
      </c>
      <c r="F274" s="226" t="s">
        <v>509</v>
      </c>
      <c r="G274" s="214"/>
      <c r="H274" s="227">
        <v>6</v>
      </c>
      <c r="I274" s="219"/>
      <c r="J274" s="214"/>
      <c r="K274" s="214"/>
      <c r="L274" s="220"/>
      <c r="M274" s="221"/>
      <c r="N274" s="222"/>
      <c r="O274" s="222"/>
      <c r="P274" s="222"/>
      <c r="Q274" s="222"/>
      <c r="R274" s="222"/>
      <c r="S274" s="222"/>
      <c r="T274" s="223"/>
      <c r="AT274" s="224" t="s">
        <v>913</v>
      </c>
      <c r="AU274" s="224" t="s">
        <v>843</v>
      </c>
      <c r="AV274" s="12" t="s">
        <v>843</v>
      </c>
      <c r="AW274" s="12" t="s">
        <v>798</v>
      </c>
      <c r="AX274" s="12" t="s">
        <v>835</v>
      </c>
      <c r="AY274" s="224" t="s">
        <v>902</v>
      </c>
    </row>
    <row r="275" spans="2:51" s="13" customFormat="1" ht="13.5">
      <c r="B275" s="228"/>
      <c r="C275" s="229"/>
      <c r="D275" s="210" t="s">
        <v>913</v>
      </c>
      <c r="E275" s="249" t="s">
        <v>781</v>
      </c>
      <c r="F275" s="250" t="s">
        <v>926</v>
      </c>
      <c r="G275" s="229"/>
      <c r="H275" s="251">
        <v>15.6</v>
      </c>
      <c r="I275" s="233"/>
      <c r="J275" s="229"/>
      <c r="K275" s="229"/>
      <c r="L275" s="234"/>
      <c r="M275" s="235"/>
      <c r="N275" s="236"/>
      <c r="O275" s="236"/>
      <c r="P275" s="236"/>
      <c r="Q275" s="236"/>
      <c r="R275" s="236"/>
      <c r="S275" s="236"/>
      <c r="T275" s="237"/>
      <c r="AT275" s="238" t="s">
        <v>913</v>
      </c>
      <c r="AU275" s="238" t="s">
        <v>843</v>
      </c>
      <c r="AV275" s="13" t="s">
        <v>909</v>
      </c>
      <c r="AW275" s="13" t="s">
        <v>798</v>
      </c>
      <c r="AX275" s="13" t="s">
        <v>783</v>
      </c>
      <c r="AY275" s="238" t="s">
        <v>902</v>
      </c>
    </row>
    <row r="276" spans="2:63" s="11" customFormat="1" ht="29.85" customHeight="1">
      <c r="B276" s="181"/>
      <c r="C276" s="182"/>
      <c r="D276" s="195" t="s">
        <v>834</v>
      </c>
      <c r="E276" s="196" t="s">
        <v>510</v>
      </c>
      <c r="F276" s="196" t="s">
        <v>511</v>
      </c>
      <c r="G276" s="182"/>
      <c r="H276" s="182"/>
      <c r="I276" s="185"/>
      <c r="J276" s="197">
        <f>BK276</f>
        <v>0</v>
      </c>
      <c r="K276" s="182"/>
      <c r="L276" s="187"/>
      <c r="M276" s="188"/>
      <c r="N276" s="189"/>
      <c r="O276" s="189"/>
      <c r="P276" s="190">
        <f>SUM(P277:P304)</f>
        <v>0</v>
      </c>
      <c r="Q276" s="189"/>
      <c r="R276" s="190">
        <f>SUM(R277:R304)</f>
        <v>0</v>
      </c>
      <c r="S276" s="189"/>
      <c r="T276" s="191">
        <f>SUM(T277:T304)</f>
        <v>0</v>
      </c>
      <c r="AR276" s="192" t="s">
        <v>783</v>
      </c>
      <c r="AT276" s="193" t="s">
        <v>834</v>
      </c>
      <c r="AU276" s="193" t="s">
        <v>783</v>
      </c>
      <c r="AY276" s="192" t="s">
        <v>902</v>
      </c>
      <c r="BK276" s="194">
        <f>SUM(BK277:BK304)</f>
        <v>0</v>
      </c>
    </row>
    <row r="277" spans="2:65" s="1" customFormat="1" ht="31.5" customHeight="1">
      <c r="B277" s="40"/>
      <c r="C277" s="198" t="s">
        <v>512</v>
      </c>
      <c r="D277" s="198" t="s">
        <v>904</v>
      </c>
      <c r="E277" s="199" t="s">
        <v>513</v>
      </c>
      <c r="F277" s="200" t="s">
        <v>514</v>
      </c>
      <c r="G277" s="201" t="s">
        <v>982</v>
      </c>
      <c r="H277" s="202">
        <v>332.633</v>
      </c>
      <c r="I277" s="203"/>
      <c r="J277" s="204">
        <f>ROUND(I277*H277,2)</f>
        <v>0</v>
      </c>
      <c r="K277" s="200" t="s">
        <v>908</v>
      </c>
      <c r="L277" s="60"/>
      <c r="M277" s="205" t="s">
        <v>781</v>
      </c>
      <c r="N277" s="206" t="s">
        <v>806</v>
      </c>
      <c r="O277" s="41"/>
      <c r="P277" s="207">
        <f>O277*H277</f>
        <v>0</v>
      </c>
      <c r="Q277" s="207">
        <v>0</v>
      </c>
      <c r="R277" s="207">
        <f>Q277*H277</f>
        <v>0</v>
      </c>
      <c r="S277" s="207">
        <v>0</v>
      </c>
      <c r="T277" s="208">
        <f>S277*H277</f>
        <v>0</v>
      </c>
      <c r="AR277" s="23" t="s">
        <v>909</v>
      </c>
      <c r="AT277" s="23" t="s">
        <v>904</v>
      </c>
      <c r="AU277" s="23" t="s">
        <v>843</v>
      </c>
      <c r="AY277" s="23" t="s">
        <v>902</v>
      </c>
      <c r="BE277" s="209">
        <f>IF(N277="základní",J277,0)</f>
        <v>0</v>
      </c>
      <c r="BF277" s="209">
        <f>IF(N277="snížená",J277,0)</f>
        <v>0</v>
      </c>
      <c r="BG277" s="209">
        <f>IF(N277="zákl. přenesená",J277,0)</f>
        <v>0</v>
      </c>
      <c r="BH277" s="209">
        <f>IF(N277="sníž. přenesená",J277,0)</f>
        <v>0</v>
      </c>
      <c r="BI277" s="209">
        <f>IF(N277="nulová",J277,0)</f>
        <v>0</v>
      </c>
      <c r="BJ277" s="23" t="s">
        <v>783</v>
      </c>
      <c r="BK277" s="209">
        <f>ROUND(I277*H277,2)</f>
        <v>0</v>
      </c>
      <c r="BL277" s="23" t="s">
        <v>909</v>
      </c>
      <c r="BM277" s="23" t="s">
        <v>515</v>
      </c>
    </row>
    <row r="278" spans="2:47" s="1" customFormat="1" ht="67.5">
      <c r="B278" s="40"/>
      <c r="C278" s="62"/>
      <c r="D278" s="210" t="s">
        <v>911</v>
      </c>
      <c r="E278" s="62"/>
      <c r="F278" s="211" t="s">
        <v>516</v>
      </c>
      <c r="G278" s="62"/>
      <c r="H278" s="62"/>
      <c r="I278" s="166"/>
      <c r="J278" s="62"/>
      <c r="K278" s="62"/>
      <c r="L278" s="60"/>
      <c r="M278" s="212"/>
      <c r="N278" s="41"/>
      <c r="O278" s="41"/>
      <c r="P278" s="41"/>
      <c r="Q278" s="41"/>
      <c r="R278" s="41"/>
      <c r="S278" s="41"/>
      <c r="T278" s="77"/>
      <c r="AT278" s="23" t="s">
        <v>911</v>
      </c>
      <c r="AU278" s="23" t="s">
        <v>843</v>
      </c>
    </row>
    <row r="279" spans="2:51" s="12" customFormat="1" ht="13.5">
      <c r="B279" s="213"/>
      <c r="C279" s="214"/>
      <c r="D279" s="210" t="s">
        <v>913</v>
      </c>
      <c r="E279" s="225" t="s">
        <v>781</v>
      </c>
      <c r="F279" s="226" t="s">
        <v>517</v>
      </c>
      <c r="G279" s="214"/>
      <c r="H279" s="227">
        <v>66.33</v>
      </c>
      <c r="I279" s="219"/>
      <c r="J279" s="214"/>
      <c r="K279" s="214"/>
      <c r="L279" s="220"/>
      <c r="M279" s="221"/>
      <c r="N279" s="222"/>
      <c r="O279" s="222"/>
      <c r="P279" s="222"/>
      <c r="Q279" s="222"/>
      <c r="R279" s="222"/>
      <c r="S279" s="222"/>
      <c r="T279" s="223"/>
      <c r="AT279" s="224" t="s">
        <v>913</v>
      </c>
      <c r="AU279" s="224" t="s">
        <v>843</v>
      </c>
      <c r="AV279" s="12" t="s">
        <v>843</v>
      </c>
      <c r="AW279" s="12" t="s">
        <v>798</v>
      </c>
      <c r="AX279" s="12" t="s">
        <v>835</v>
      </c>
      <c r="AY279" s="224" t="s">
        <v>902</v>
      </c>
    </row>
    <row r="280" spans="2:51" s="12" customFormat="1" ht="13.5">
      <c r="B280" s="213"/>
      <c r="C280" s="214"/>
      <c r="D280" s="210" t="s">
        <v>913</v>
      </c>
      <c r="E280" s="225" t="s">
        <v>781</v>
      </c>
      <c r="F280" s="226" t="s">
        <v>518</v>
      </c>
      <c r="G280" s="214"/>
      <c r="H280" s="227">
        <v>33</v>
      </c>
      <c r="I280" s="219"/>
      <c r="J280" s="214"/>
      <c r="K280" s="214"/>
      <c r="L280" s="220"/>
      <c r="M280" s="221"/>
      <c r="N280" s="222"/>
      <c r="O280" s="222"/>
      <c r="P280" s="222"/>
      <c r="Q280" s="222"/>
      <c r="R280" s="222"/>
      <c r="S280" s="222"/>
      <c r="T280" s="223"/>
      <c r="AT280" s="224" t="s">
        <v>913</v>
      </c>
      <c r="AU280" s="224" t="s">
        <v>843</v>
      </c>
      <c r="AV280" s="12" t="s">
        <v>843</v>
      </c>
      <c r="AW280" s="12" t="s">
        <v>798</v>
      </c>
      <c r="AX280" s="12" t="s">
        <v>835</v>
      </c>
      <c r="AY280" s="224" t="s">
        <v>902</v>
      </c>
    </row>
    <row r="281" spans="2:51" s="12" customFormat="1" ht="13.5">
      <c r="B281" s="213"/>
      <c r="C281" s="214"/>
      <c r="D281" s="210" t="s">
        <v>913</v>
      </c>
      <c r="E281" s="225" t="s">
        <v>781</v>
      </c>
      <c r="F281" s="226" t="s">
        <v>519</v>
      </c>
      <c r="G281" s="214"/>
      <c r="H281" s="227">
        <v>0.198</v>
      </c>
      <c r="I281" s="219"/>
      <c r="J281" s="214"/>
      <c r="K281" s="214"/>
      <c r="L281" s="220"/>
      <c r="M281" s="221"/>
      <c r="N281" s="222"/>
      <c r="O281" s="222"/>
      <c r="P281" s="222"/>
      <c r="Q281" s="222"/>
      <c r="R281" s="222"/>
      <c r="S281" s="222"/>
      <c r="T281" s="223"/>
      <c r="AT281" s="224" t="s">
        <v>913</v>
      </c>
      <c r="AU281" s="224" t="s">
        <v>843</v>
      </c>
      <c r="AV281" s="12" t="s">
        <v>843</v>
      </c>
      <c r="AW281" s="12" t="s">
        <v>798</v>
      </c>
      <c r="AX281" s="12" t="s">
        <v>835</v>
      </c>
      <c r="AY281" s="224" t="s">
        <v>902</v>
      </c>
    </row>
    <row r="282" spans="2:51" s="12" customFormat="1" ht="13.5">
      <c r="B282" s="213"/>
      <c r="C282" s="214"/>
      <c r="D282" s="210" t="s">
        <v>913</v>
      </c>
      <c r="E282" s="225" t="s">
        <v>781</v>
      </c>
      <c r="F282" s="226" t="s">
        <v>520</v>
      </c>
      <c r="G282" s="214"/>
      <c r="H282" s="227">
        <v>0.3</v>
      </c>
      <c r="I282" s="219"/>
      <c r="J282" s="214"/>
      <c r="K282" s="214"/>
      <c r="L282" s="220"/>
      <c r="M282" s="221"/>
      <c r="N282" s="222"/>
      <c r="O282" s="222"/>
      <c r="P282" s="222"/>
      <c r="Q282" s="222"/>
      <c r="R282" s="222"/>
      <c r="S282" s="222"/>
      <c r="T282" s="223"/>
      <c r="AT282" s="224" t="s">
        <v>913</v>
      </c>
      <c r="AU282" s="224" t="s">
        <v>843</v>
      </c>
      <c r="AV282" s="12" t="s">
        <v>843</v>
      </c>
      <c r="AW282" s="12" t="s">
        <v>798</v>
      </c>
      <c r="AX282" s="12" t="s">
        <v>835</v>
      </c>
      <c r="AY282" s="224" t="s">
        <v>902</v>
      </c>
    </row>
    <row r="283" spans="2:51" s="12" customFormat="1" ht="13.5">
      <c r="B283" s="213"/>
      <c r="C283" s="214"/>
      <c r="D283" s="210" t="s">
        <v>913</v>
      </c>
      <c r="E283" s="225" t="s">
        <v>781</v>
      </c>
      <c r="F283" s="226" t="s">
        <v>521</v>
      </c>
      <c r="G283" s="214"/>
      <c r="H283" s="227">
        <v>9.4</v>
      </c>
      <c r="I283" s="219"/>
      <c r="J283" s="214"/>
      <c r="K283" s="214"/>
      <c r="L283" s="220"/>
      <c r="M283" s="221"/>
      <c r="N283" s="222"/>
      <c r="O283" s="222"/>
      <c r="P283" s="222"/>
      <c r="Q283" s="222"/>
      <c r="R283" s="222"/>
      <c r="S283" s="222"/>
      <c r="T283" s="223"/>
      <c r="AT283" s="224" t="s">
        <v>913</v>
      </c>
      <c r="AU283" s="224" t="s">
        <v>843</v>
      </c>
      <c r="AV283" s="12" t="s">
        <v>843</v>
      </c>
      <c r="AW283" s="12" t="s">
        <v>798</v>
      </c>
      <c r="AX283" s="12" t="s">
        <v>835</v>
      </c>
      <c r="AY283" s="224" t="s">
        <v>902</v>
      </c>
    </row>
    <row r="284" spans="2:51" s="12" customFormat="1" ht="13.5">
      <c r="B284" s="213"/>
      <c r="C284" s="214"/>
      <c r="D284" s="210" t="s">
        <v>913</v>
      </c>
      <c r="E284" s="225" t="s">
        <v>781</v>
      </c>
      <c r="F284" s="226" t="s">
        <v>522</v>
      </c>
      <c r="G284" s="214"/>
      <c r="H284" s="227">
        <v>13.44</v>
      </c>
      <c r="I284" s="219"/>
      <c r="J284" s="214"/>
      <c r="K284" s="214"/>
      <c r="L284" s="220"/>
      <c r="M284" s="221"/>
      <c r="N284" s="222"/>
      <c r="O284" s="222"/>
      <c r="P284" s="222"/>
      <c r="Q284" s="222"/>
      <c r="R284" s="222"/>
      <c r="S284" s="222"/>
      <c r="T284" s="223"/>
      <c r="AT284" s="224" t="s">
        <v>913</v>
      </c>
      <c r="AU284" s="224" t="s">
        <v>843</v>
      </c>
      <c r="AV284" s="12" t="s">
        <v>843</v>
      </c>
      <c r="AW284" s="12" t="s">
        <v>798</v>
      </c>
      <c r="AX284" s="12" t="s">
        <v>835</v>
      </c>
      <c r="AY284" s="224" t="s">
        <v>902</v>
      </c>
    </row>
    <row r="285" spans="2:51" s="12" customFormat="1" ht="13.5">
      <c r="B285" s="213"/>
      <c r="C285" s="214"/>
      <c r="D285" s="210" t="s">
        <v>913</v>
      </c>
      <c r="E285" s="225" t="s">
        <v>781</v>
      </c>
      <c r="F285" s="226" t="s">
        <v>523</v>
      </c>
      <c r="G285" s="214"/>
      <c r="H285" s="227">
        <v>8.4</v>
      </c>
      <c r="I285" s="219"/>
      <c r="J285" s="214"/>
      <c r="K285" s="214"/>
      <c r="L285" s="220"/>
      <c r="M285" s="221"/>
      <c r="N285" s="222"/>
      <c r="O285" s="222"/>
      <c r="P285" s="222"/>
      <c r="Q285" s="222"/>
      <c r="R285" s="222"/>
      <c r="S285" s="222"/>
      <c r="T285" s="223"/>
      <c r="AT285" s="224" t="s">
        <v>913</v>
      </c>
      <c r="AU285" s="224" t="s">
        <v>843</v>
      </c>
      <c r="AV285" s="12" t="s">
        <v>843</v>
      </c>
      <c r="AW285" s="12" t="s">
        <v>798</v>
      </c>
      <c r="AX285" s="12" t="s">
        <v>835</v>
      </c>
      <c r="AY285" s="224" t="s">
        <v>902</v>
      </c>
    </row>
    <row r="286" spans="2:51" s="12" customFormat="1" ht="13.5">
      <c r="B286" s="213"/>
      <c r="C286" s="214"/>
      <c r="D286" s="210" t="s">
        <v>913</v>
      </c>
      <c r="E286" s="225" t="s">
        <v>781</v>
      </c>
      <c r="F286" s="226" t="s">
        <v>524</v>
      </c>
      <c r="G286" s="214"/>
      <c r="H286" s="227">
        <v>5.75</v>
      </c>
      <c r="I286" s="219"/>
      <c r="J286" s="214"/>
      <c r="K286" s="214"/>
      <c r="L286" s="220"/>
      <c r="M286" s="221"/>
      <c r="N286" s="222"/>
      <c r="O286" s="222"/>
      <c r="P286" s="222"/>
      <c r="Q286" s="222"/>
      <c r="R286" s="222"/>
      <c r="S286" s="222"/>
      <c r="T286" s="223"/>
      <c r="AT286" s="224" t="s">
        <v>913</v>
      </c>
      <c r="AU286" s="224" t="s">
        <v>843</v>
      </c>
      <c r="AV286" s="12" t="s">
        <v>843</v>
      </c>
      <c r="AW286" s="12" t="s">
        <v>798</v>
      </c>
      <c r="AX286" s="12" t="s">
        <v>835</v>
      </c>
      <c r="AY286" s="224" t="s">
        <v>902</v>
      </c>
    </row>
    <row r="287" spans="2:51" s="12" customFormat="1" ht="13.5">
      <c r="B287" s="213"/>
      <c r="C287" s="214"/>
      <c r="D287" s="210" t="s">
        <v>913</v>
      </c>
      <c r="E287" s="225" t="s">
        <v>781</v>
      </c>
      <c r="F287" s="226" t="s">
        <v>525</v>
      </c>
      <c r="G287" s="214"/>
      <c r="H287" s="227">
        <v>24.3</v>
      </c>
      <c r="I287" s="219"/>
      <c r="J287" s="214"/>
      <c r="K287" s="214"/>
      <c r="L287" s="220"/>
      <c r="M287" s="221"/>
      <c r="N287" s="222"/>
      <c r="O287" s="222"/>
      <c r="P287" s="222"/>
      <c r="Q287" s="222"/>
      <c r="R287" s="222"/>
      <c r="S287" s="222"/>
      <c r="T287" s="223"/>
      <c r="AT287" s="224" t="s">
        <v>913</v>
      </c>
      <c r="AU287" s="224" t="s">
        <v>843</v>
      </c>
      <c r="AV287" s="12" t="s">
        <v>843</v>
      </c>
      <c r="AW287" s="12" t="s">
        <v>798</v>
      </c>
      <c r="AX287" s="12" t="s">
        <v>835</v>
      </c>
      <c r="AY287" s="224" t="s">
        <v>902</v>
      </c>
    </row>
    <row r="288" spans="2:51" s="12" customFormat="1" ht="13.5">
      <c r="B288" s="213"/>
      <c r="C288" s="214"/>
      <c r="D288" s="210" t="s">
        <v>913</v>
      </c>
      <c r="E288" s="225" t="s">
        <v>781</v>
      </c>
      <c r="F288" s="226" t="s">
        <v>526</v>
      </c>
      <c r="G288" s="214"/>
      <c r="H288" s="227">
        <v>22.5</v>
      </c>
      <c r="I288" s="219"/>
      <c r="J288" s="214"/>
      <c r="K288" s="214"/>
      <c r="L288" s="220"/>
      <c r="M288" s="221"/>
      <c r="N288" s="222"/>
      <c r="O288" s="222"/>
      <c r="P288" s="222"/>
      <c r="Q288" s="222"/>
      <c r="R288" s="222"/>
      <c r="S288" s="222"/>
      <c r="T288" s="223"/>
      <c r="AT288" s="224" t="s">
        <v>913</v>
      </c>
      <c r="AU288" s="224" t="s">
        <v>843</v>
      </c>
      <c r="AV288" s="12" t="s">
        <v>843</v>
      </c>
      <c r="AW288" s="12" t="s">
        <v>798</v>
      </c>
      <c r="AX288" s="12" t="s">
        <v>835</v>
      </c>
      <c r="AY288" s="224" t="s">
        <v>902</v>
      </c>
    </row>
    <row r="289" spans="2:51" s="12" customFormat="1" ht="13.5">
      <c r="B289" s="213"/>
      <c r="C289" s="214"/>
      <c r="D289" s="210" t="s">
        <v>913</v>
      </c>
      <c r="E289" s="225" t="s">
        <v>781</v>
      </c>
      <c r="F289" s="226" t="s">
        <v>527</v>
      </c>
      <c r="G289" s="214"/>
      <c r="H289" s="227">
        <v>148.74</v>
      </c>
      <c r="I289" s="219"/>
      <c r="J289" s="214"/>
      <c r="K289" s="214"/>
      <c r="L289" s="220"/>
      <c r="M289" s="221"/>
      <c r="N289" s="222"/>
      <c r="O289" s="222"/>
      <c r="P289" s="222"/>
      <c r="Q289" s="222"/>
      <c r="R289" s="222"/>
      <c r="S289" s="222"/>
      <c r="T289" s="223"/>
      <c r="AT289" s="224" t="s">
        <v>913</v>
      </c>
      <c r="AU289" s="224" t="s">
        <v>843</v>
      </c>
      <c r="AV289" s="12" t="s">
        <v>843</v>
      </c>
      <c r="AW289" s="12" t="s">
        <v>798</v>
      </c>
      <c r="AX289" s="12" t="s">
        <v>835</v>
      </c>
      <c r="AY289" s="224" t="s">
        <v>902</v>
      </c>
    </row>
    <row r="290" spans="2:51" s="12" customFormat="1" ht="13.5">
      <c r="B290" s="213"/>
      <c r="C290" s="214"/>
      <c r="D290" s="210" t="s">
        <v>913</v>
      </c>
      <c r="E290" s="225" t="s">
        <v>781</v>
      </c>
      <c r="F290" s="226" t="s">
        <v>528</v>
      </c>
      <c r="G290" s="214"/>
      <c r="H290" s="227">
        <v>0.075</v>
      </c>
      <c r="I290" s="219"/>
      <c r="J290" s="214"/>
      <c r="K290" s="214"/>
      <c r="L290" s="220"/>
      <c r="M290" s="221"/>
      <c r="N290" s="222"/>
      <c r="O290" s="222"/>
      <c r="P290" s="222"/>
      <c r="Q290" s="222"/>
      <c r="R290" s="222"/>
      <c r="S290" s="222"/>
      <c r="T290" s="223"/>
      <c r="AT290" s="224" t="s">
        <v>913</v>
      </c>
      <c r="AU290" s="224" t="s">
        <v>843</v>
      </c>
      <c r="AV290" s="12" t="s">
        <v>843</v>
      </c>
      <c r="AW290" s="12" t="s">
        <v>798</v>
      </c>
      <c r="AX290" s="12" t="s">
        <v>835</v>
      </c>
      <c r="AY290" s="224" t="s">
        <v>902</v>
      </c>
    </row>
    <row r="291" spans="2:51" s="12" customFormat="1" ht="13.5">
      <c r="B291" s="213"/>
      <c r="C291" s="214"/>
      <c r="D291" s="210" t="s">
        <v>913</v>
      </c>
      <c r="E291" s="225" t="s">
        <v>781</v>
      </c>
      <c r="F291" s="226" t="s">
        <v>529</v>
      </c>
      <c r="G291" s="214"/>
      <c r="H291" s="227">
        <v>0.2</v>
      </c>
      <c r="I291" s="219"/>
      <c r="J291" s="214"/>
      <c r="K291" s="214"/>
      <c r="L291" s="220"/>
      <c r="M291" s="221"/>
      <c r="N291" s="222"/>
      <c r="O291" s="222"/>
      <c r="P291" s="222"/>
      <c r="Q291" s="222"/>
      <c r="R291" s="222"/>
      <c r="S291" s="222"/>
      <c r="T291" s="223"/>
      <c r="AT291" s="224" t="s">
        <v>913</v>
      </c>
      <c r="AU291" s="224" t="s">
        <v>843</v>
      </c>
      <c r="AV291" s="12" t="s">
        <v>843</v>
      </c>
      <c r="AW291" s="12" t="s">
        <v>798</v>
      </c>
      <c r="AX291" s="12" t="s">
        <v>835</v>
      </c>
      <c r="AY291" s="224" t="s">
        <v>902</v>
      </c>
    </row>
    <row r="292" spans="2:51" s="13" customFormat="1" ht="13.5">
      <c r="B292" s="228"/>
      <c r="C292" s="229"/>
      <c r="D292" s="215" t="s">
        <v>913</v>
      </c>
      <c r="E292" s="230" t="s">
        <v>781</v>
      </c>
      <c r="F292" s="231" t="s">
        <v>926</v>
      </c>
      <c r="G292" s="229"/>
      <c r="H292" s="232">
        <v>332.633</v>
      </c>
      <c r="I292" s="233"/>
      <c r="J292" s="229"/>
      <c r="K292" s="229"/>
      <c r="L292" s="234"/>
      <c r="M292" s="235"/>
      <c r="N292" s="236"/>
      <c r="O292" s="236"/>
      <c r="P292" s="236"/>
      <c r="Q292" s="236"/>
      <c r="R292" s="236"/>
      <c r="S292" s="236"/>
      <c r="T292" s="237"/>
      <c r="AT292" s="238" t="s">
        <v>913</v>
      </c>
      <c r="AU292" s="238" t="s">
        <v>843</v>
      </c>
      <c r="AV292" s="13" t="s">
        <v>909</v>
      </c>
      <c r="AW292" s="13" t="s">
        <v>798</v>
      </c>
      <c r="AX292" s="13" t="s">
        <v>783</v>
      </c>
      <c r="AY292" s="238" t="s">
        <v>902</v>
      </c>
    </row>
    <row r="293" spans="2:65" s="1" customFormat="1" ht="31.5" customHeight="1">
      <c r="B293" s="40"/>
      <c r="C293" s="198" t="s">
        <v>530</v>
      </c>
      <c r="D293" s="198" t="s">
        <v>904</v>
      </c>
      <c r="E293" s="199" t="s">
        <v>531</v>
      </c>
      <c r="F293" s="200" t="s">
        <v>532</v>
      </c>
      <c r="G293" s="201" t="s">
        <v>982</v>
      </c>
      <c r="H293" s="202">
        <v>7317.926</v>
      </c>
      <c r="I293" s="203"/>
      <c r="J293" s="204">
        <f>ROUND(I293*H293,2)</f>
        <v>0</v>
      </c>
      <c r="K293" s="200" t="s">
        <v>908</v>
      </c>
      <c r="L293" s="60"/>
      <c r="M293" s="205" t="s">
        <v>781</v>
      </c>
      <c r="N293" s="206" t="s">
        <v>806</v>
      </c>
      <c r="O293" s="41"/>
      <c r="P293" s="207">
        <f>O293*H293</f>
        <v>0</v>
      </c>
      <c r="Q293" s="207">
        <v>0</v>
      </c>
      <c r="R293" s="207">
        <f>Q293*H293</f>
        <v>0</v>
      </c>
      <c r="S293" s="207">
        <v>0</v>
      </c>
      <c r="T293" s="208">
        <f>S293*H293</f>
        <v>0</v>
      </c>
      <c r="AR293" s="23" t="s">
        <v>909</v>
      </c>
      <c r="AT293" s="23" t="s">
        <v>904</v>
      </c>
      <c r="AU293" s="23" t="s">
        <v>843</v>
      </c>
      <c r="AY293" s="23" t="s">
        <v>902</v>
      </c>
      <c r="BE293" s="209">
        <f>IF(N293="základní",J293,0)</f>
        <v>0</v>
      </c>
      <c r="BF293" s="209">
        <f>IF(N293="snížená",J293,0)</f>
        <v>0</v>
      </c>
      <c r="BG293" s="209">
        <f>IF(N293="zákl. přenesená",J293,0)</f>
        <v>0</v>
      </c>
      <c r="BH293" s="209">
        <f>IF(N293="sníž. přenesená",J293,0)</f>
        <v>0</v>
      </c>
      <c r="BI293" s="209">
        <f>IF(N293="nulová",J293,0)</f>
        <v>0</v>
      </c>
      <c r="BJ293" s="23" t="s">
        <v>783</v>
      </c>
      <c r="BK293" s="209">
        <f>ROUND(I293*H293,2)</f>
        <v>0</v>
      </c>
      <c r="BL293" s="23" t="s">
        <v>909</v>
      </c>
      <c r="BM293" s="23" t="s">
        <v>533</v>
      </c>
    </row>
    <row r="294" spans="2:47" s="1" customFormat="1" ht="67.5">
      <c r="B294" s="40"/>
      <c r="C294" s="62"/>
      <c r="D294" s="210" t="s">
        <v>911</v>
      </c>
      <c r="E294" s="62"/>
      <c r="F294" s="211" t="s">
        <v>516</v>
      </c>
      <c r="G294" s="62"/>
      <c r="H294" s="62"/>
      <c r="I294" s="166"/>
      <c r="J294" s="62"/>
      <c r="K294" s="62"/>
      <c r="L294" s="60"/>
      <c r="M294" s="212"/>
      <c r="N294" s="41"/>
      <c r="O294" s="41"/>
      <c r="P294" s="41"/>
      <c r="Q294" s="41"/>
      <c r="R294" s="41"/>
      <c r="S294" s="41"/>
      <c r="T294" s="77"/>
      <c r="AT294" s="23" t="s">
        <v>911</v>
      </c>
      <c r="AU294" s="23" t="s">
        <v>843</v>
      </c>
    </row>
    <row r="295" spans="2:51" s="12" customFormat="1" ht="13.5">
      <c r="B295" s="213"/>
      <c r="C295" s="214"/>
      <c r="D295" s="215" t="s">
        <v>913</v>
      </c>
      <c r="E295" s="216" t="s">
        <v>781</v>
      </c>
      <c r="F295" s="217" t="s">
        <v>534</v>
      </c>
      <c r="G295" s="214"/>
      <c r="H295" s="218">
        <v>7317.926</v>
      </c>
      <c r="I295" s="219"/>
      <c r="J295" s="214"/>
      <c r="K295" s="214"/>
      <c r="L295" s="220"/>
      <c r="M295" s="221"/>
      <c r="N295" s="222"/>
      <c r="O295" s="222"/>
      <c r="P295" s="222"/>
      <c r="Q295" s="222"/>
      <c r="R295" s="222"/>
      <c r="S295" s="222"/>
      <c r="T295" s="223"/>
      <c r="AT295" s="224" t="s">
        <v>913</v>
      </c>
      <c r="AU295" s="224" t="s">
        <v>843</v>
      </c>
      <c r="AV295" s="12" t="s">
        <v>843</v>
      </c>
      <c r="AW295" s="12" t="s">
        <v>798</v>
      </c>
      <c r="AX295" s="12" t="s">
        <v>783</v>
      </c>
      <c r="AY295" s="224" t="s">
        <v>902</v>
      </c>
    </row>
    <row r="296" spans="2:65" s="1" customFormat="1" ht="22.5" customHeight="1">
      <c r="B296" s="40"/>
      <c r="C296" s="198" t="s">
        <v>535</v>
      </c>
      <c r="D296" s="198" t="s">
        <v>904</v>
      </c>
      <c r="E296" s="199" t="s">
        <v>536</v>
      </c>
      <c r="F296" s="200" t="s">
        <v>537</v>
      </c>
      <c r="G296" s="201" t="s">
        <v>982</v>
      </c>
      <c r="H296" s="202">
        <v>21.84</v>
      </c>
      <c r="I296" s="203"/>
      <c r="J296" s="204">
        <f>ROUND(I296*H296,2)</f>
        <v>0</v>
      </c>
      <c r="K296" s="200" t="s">
        <v>908</v>
      </c>
      <c r="L296" s="60"/>
      <c r="M296" s="205" t="s">
        <v>781</v>
      </c>
      <c r="N296" s="206" t="s">
        <v>806</v>
      </c>
      <c r="O296" s="41"/>
      <c r="P296" s="207">
        <f>O296*H296</f>
        <v>0</v>
      </c>
      <c r="Q296" s="207">
        <v>0</v>
      </c>
      <c r="R296" s="207">
        <f>Q296*H296</f>
        <v>0</v>
      </c>
      <c r="S296" s="207">
        <v>0</v>
      </c>
      <c r="T296" s="208">
        <f>S296*H296</f>
        <v>0</v>
      </c>
      <c r="AR296" s="23" t="s">
        <v>909</v>
      </c>
      <c r="AT296" s="23" t="s">
        <v>904</v>
      </c>
      <c r="AU296" s="23" t="s">
        <v>843</v>
      </c>
      <c r="AY296" s="23" t="s">
        <v>902</v>
      </c>
      <c r="BE296" s="209">
        <f>IF(N296="základní",J296,0)</f>
        <v>0</v>
      </c>
      <c r="BF296" s="209">
        <f>IF(N296="snížená",J296,0)</f>
        <v>0</v>
      </c>
      <c r="BG296" s="209">
        <f>IF(N296="zákl. přenesená",J296,0)</f>
        <v>0</v>
      </c>
      <c r="BH296" s="209">
        <f>IF(N296="sníž. přenesená",J296,0)</f>
        <v>0</v>
      </c>
      <c r="BI296" s="209">
        <f>IF(N296="nulová",J296,0)</f>
        <v>0</v>
      </c>
      <c r="BJ296" s="23" t="s">
        <v>783</v>
      </c>
      <c r="BK296" s="209">
        <f>ROUND(I296*H296,2)</f>
        <v>0</v>
      </c>
      <c r="BL296" s="23" t="s">
        <v>909</v>
      </c>
      <c r="BM296" s="23" t="s">
        <v>538</v>
      </c>
    </row>
    <row r="297" spans="2:47" s="1" customFormat="1" ht="67.5">
      <c r="B297" s="40"/>
      <c r="C297" s="62"/>
      <c r="D297" s="210" t="s">
        <v>911</v>
      </c>
      <c r="E297" s="62"/>
      <c r="F297" s="211" t="s">
        <v>539</v>
      </c>
      <c r="G297" s="62"/>
      <c r="H297" s="62"/>
      <c r="I297" s="166"/>
      <c r="J297" s="62"/>
      <c r="K297" s="62"/>
      <c r="L297" s="60"/>
      <c r="M297" s="212"/>
      <c r="N297" s="41"/>
      <c r="O297" s="41"/>
      <c r="P297" s="41"/>
      <c r="Q297" s="41"/>
      <c r="R297" s="41"/>
      <c r="S297" s="41"/>
      <c r="T297" s="77"/>
      <c r="AT297" s="23" t="s">
        <v>911</v>
      </c>
      <c r="AU297" s="23" t="s">
        <v>843</v>
      </c>
    </row>
    <row r="298" spans="2:51" s="12" customFormat="1" ht="13.5">
      <c r="B298" s="213"/>
      <c r="C298" s="214"/>
      <c r="D298" s="215" t="s">
        <v>913</v>
      </c>
      <c r="E298" s="216" t="s">
        <v>781</v>
      </c>
      <c r="F298" s="217" t="s">
        <v>540</v>
      </c>
      <c r="G298" s="214"/>
      <c r="H298" s="218">
        <v>21.84</v>
      </c>
      <c r="I298" s="219"/>
      <c r="J298" s="214"/>
      <c r="K298" s="214"/>
      <c r="L298" s="220"/>
      <c r="M298" s="221"/>
      <c r="N298" s="222"/>
      <c r="O298" s="222"/>
      <c r="P298" s="222"/>
      <c r="Q298" s="222"/>
      <c r="R298" s="222"/>
      <c r="S298" s="222"/>
      <c r="T298" s="223"/>
      <c r="AT298" s="224" t="s">
        <v>913</v>
      </c>
      <c r="AU298" s="224" t="s">
        <v>843</v>
      </c>
      <c r="AV298" s="12" t="s">
        <v>843</v>
      </c>
      <c r="AW298" s="12" t="s">
        <v>798</v>
      </c>
      <c r="AX298" s="12" t="s">
        <v>783</v>
      </c>
      <c r="AY298" s="224" t="s">
        <v>902</v>
      </c>
    </row>
    <row r="299" spans="2:65" s="1" customFormat="1" ht="22.5" customHeight="1">
      <c r="B299" s="40"/>
      <c r="C299" s="198" t="s">
        <v>541</v>
      </c>
      <c r="D299" s="198" t="s">
        <v>904</v>
      </c>
      <c r="E299" s="199" t="s">
        <v>542</v>
      </c>
      <c r="F299" s="200" t="s">
        <v>543</v>
      </c>
      <c r="G299" s="201" t="s">
        <v>982</v>
      </c>
      <c r="H299" s="202">
        <v>109.228</v>
      </c>
      <c r="I299" s="203"/>
      <c r="J299" s="204">
        <f>ROUND(I299*H299,2)</f>
        <v>0</v>
      </c>
      <c r="K299" s="200" t="s">
        <v>908</v>
      </c>
      <c r="L299" s="60"/>
      <c r="M299" s="205" t="s">
        <v>781</v>
      </c>
      <c r="N299" s="206" t="s">
        <v>806</v>
      </c>
      <c r="O299" s="41"/>
      <c r="P299" s="207">
        <f>O299*H299</f>
        <v>0</v>
      </c>
      <c r="Q299" s="207">
        <v>0</v>
      </c>
      <c r="R299" s="207">
        <f>Q299*H299</f>
        <v>0</v>
      </c>
      <c r="S299" s="207">
        <v>0</v>
      </c>
      <c r="T299" s="208">
        <f>S299*H299</f>
        <v>0</v>
      </c>
      <c r="AR299" s="23" t="s">
        <v>909</v>
      </c>
      <c r="AT299" s="23" t="s">
        <v>904</v>
      </c>
      <c r="AU299" s="23" t="s">
        <v>843</v>
      </c>
      <c r="AY299" s="23" t="s">
        <v>902</v>
      </c>
      <c r="BE299" s="209">
        <f>IF(N299="základní",J299,0)</f>
        <v>0</v>
      </c>
      <c r="BF299" s="209">
        <f>IF(N299="snížená",J299,0)</f>
        <v>0</v>
      </c>
      <c r="BG299" s="209">
        <f>IF(N299="zákl. přenesená",J299,0)</f>
        <v>0</v>
      </c>
      <c r="BH299" s="209">
        <f>IF(N299="sníž. přenesená",J299,0)</f>
        <v>0</v>
      </c>
      <c r="BI299" s="209">
        <f>IF(N299="nulová",J299,0)</f>
        <v>0</v>
      </c>
      <c r="BJ299" s="23" t="s">
        <v>783</v>
      </c>
      <c r="BK299" s="209">
        <f>ROUND(I299*H299,2)</f>
        <v>0</v>
      </c>
      <c r="BL299" s="23" t="s">
        <v>909</v>
      </c>
      <c r="BM299" s="23" t="s">
        <v>544</v>
      </c>
    </row>
    <row r="300" spans="2:47" s="1" customFormat="1" ht="67.5">
      <c r="B300" s="40"/>
      <c r="C300" s="62"/>
      <c r="D300" s="210" t="s">
        <v>911</v>
      </c>
      <c r="E300" s="62"/>
      <c r="F300" s="211" t="s">
        <v>545</v>
      </c>
      <c r="G300" s="62"/>
      <c r="H300" s="62"/>
      <c r="I300" s="166"/>
      <c r="J300" s="62"/>
      <c r="K300" s="62"/>
      <c r="L300" s="60"/>
      <c r="M300" s="212"/>
      <c r="N300" s="41"/>
      <c r="O300" s="41"/>
      <c r="P300" s="41"/>
      <c r="Q300" s="41"/>
      <c r="R300" s="41"/>
      <c r="S300" s="41"/>
      <c r="T300" s="77"/>
      <c r="AT300" s="23" t="s">
        <v>911</v>
      </c>
      <c r="AU300" s="23" t="s">
        <v>843</v>
      </c>
    </row>
    <row r="301" spans="2:51" s="12" customFormat="1" ht="13.5">
      <c r="B301" s="213"/>
      <c r="C301" s="214"/>
      <c r="D301" s="215" t="s">
        <v>913</v>
      </c>
      <c r="E301" s="216" t="s">
        <v>781</v>
      </c>
      <c r="F301" s="217" t="s">
        <v>546</v>
      </c>
      <c r="G301" s="214"/>
      <c r="H301" s="218">
        <v>109.228</v>
      </c>
      <c r="I301" s="219"/>
      <c r="J301" s="214"/>
      <c r="K301" s="214"/>
      <c r="L301" s="220"/>
      <c r="M301" s="221"/>
      <c r="N301" s="222"/>
      <c r="O301" s="222"/>
      <c r="P301" s="222"/>
      <c r="Q301" s="222"/>
      <c r="R301" s="222"/>
      <c r="S301" s="222"/>
      <c r="T301" s="223"/>
      <c r="AT301" s="224" t="s">
        <v>913</v>
      </c>
      <c r="AU301" s="224" t="s">
        <v>843</v>
      </c>
      <c r="AV301" s="12" t="s">
        <v>843</v>
      </c>
      <c r="AW301" s="12" t="s">
        <v>798</v>
      </c>
      <c r="AX301" s="12" t="s">
        <v>783</v>
      </c>
      <c r="AY301" s="224" t="s">
        <v>902</v>
      </c>
    </row>
    <row r="302" spans="2:65" s="1" customFormat="1" ht="22.5" customHeight="1">
      <c r="B302" s="40"/>
      <c r="C302" s="198" t="s">
        <v>547</v>
      </c>
      <c r="D302" s="198" t="s">
        <v>904</v>
      </c>
      <c r="E302" s="199" t="s">
        <v>548</v>
      </c>
      <c r="F302" s="200" t="s">
        <v>549</v>
      </c>
      <c r="G302" s="201" t="s">
        <v>982</v>
      </c>
      <c r="H302" s="202">
        <v>201.29</v>
      </c>
      <c r="I302" s="203"/>
      <c r="J302" s="204">
        <f>ROUND(I302*H302,2)</f>
        <v>0</v>
      </c>
      <c r="K302" s="200" t="s">
        <v>908</v>
      </c>
      <c r="L302" s="60"/>
      <c r="M302" s="205" t="s">
        <v>781</v>
      </c>
      <c r="N302" s="206" t="s">
        <v>806</v>
      </c>
      <c r="O302" s="41"/>
      <c r="P302" s="207">
        <f>O302*H302</f>
        <v>0</v>
      </c>
      <c r="Q302" s="207">
        <v>0</v>
      </c>
      <c r="R302" s="207">
        <f>Q302*H302</f>
        <v>0</v>
      </c>
      <c r="S302" s="207">
        <v>0</v>
      </c>
      <c r="T302" s="208">
        <f>S302*H302</f>
        <v>0</v>
      </c>
      <c r="AR302" s="23" t="s">
        <v>909</v>
      </c>
      <c r="AT302" s="23" t="s">
        <v>904</v>
      </c>
      <c r="AU302" s="23" t="s">
        <v>843</v>
      </c>
      <c r="AY302" s="23" t="s">
        <v>902</v>
      </c>
      <c r="BE302" s="209">
        <f>IF(N302="základní",J302,0)</f>
        <v>0</v>
      </c>
      <c r="BF302" s="209">
        <f>IF(N302="snížená",J302,0)</f>
        <v>0</v>
      </c>
      <c r="BG302" s="209">
        <f>IF(N302="zákl. přenesená",J302,0)</f>
        <v>0</v>
      </c>
      <c r="BH302" s="209">
        <f>IF(N302="sníž. přenesená",J302,0)</f>
        <v>0</v>
      </c>
      <c r="BI302" s="209">
        <f>IF(N302="nulová",J302,0)</f>
        <v>0</v>
      </c>
      <c r="BJ302" s="23" t="s">
        <v>783</v>
      </c>
      <c r="BK302" s="209">
        <f>ROUND(I302*H302,2)</f>
        <v>0</v>
      </c>
      <c r="BL302" s="23" t="s">
        <v>909</v>
      </c>
      <c r="BM302" s="23" t="s">
        <v>550</v>
      </c>
    </row>
    <row r="303" spans="2:47" s="1" customFormat="1" ht="67.5">
      <c r="B303" s="40"/>
      <c r="C303" s="62"/>
      <c r="D303" s="210" t="s">
        <v>911</v>
      </c>
      <c r="E303" s="62"/>
      <c r="F303" s="211" t="s">
        <v>545</v>
      </c>
      <c r="G303" s="62"/>
      <c r="H303" s="62"/>
      <c r="I303" s="166"/>
      <c r="J303" s="62"/>
      <c r="K303" s="62"/>
      <c r="L303" s="60"/>
      <c r="M303" s="212"/>
      <c r="N303" s="41"/>
      <c r="O303" s="41"/>
      <c r="P303" s="41"/>
      <c r="Q303" s="41"/>
      <c r="R303" s="41"/>
      <c r="S303" s="41"/>
      <c r="T303" s="77"/>
      <c r="AT303" s="23" t="s">
        <v>911</v>
      </c>
      <c r="AU303" s="23" t="s">
        <v>843</v>
      </c>
    </row>
    <row r="304" spans="2:51" s="12" customFormat="1" ht="13.5">
      <c r="B304" s="213"/>
      <c r="C304" s="214"/>
      <c r="D304" s="210" t="s">
        <v>913</v>
      </c>
      <c r="E304" s="225" t="s">
        <v>781</v>
      </c>
      <c r="F304" s="226" t="s">
        <v>551</v>
      </c>
      <c r="G304" s="214"/>
      <c r="H304" s="227">
        <v>201.29</v>
      </c>
      <c r="I304" s="219"/>
      <c r="J304" s="214"/>
      <c r="K304" s="214"/>
      <c r="L304" s="220"/>
      <c r="M304" s="221"/>
      <c r="N304" s="222"/>
      <c r="O304" s="222"/>
      <c r="P304" s="222"/>
      <c r="Q304" s="222"/>
      <c r="R304" s="222"/>
      <c r="S304" s="222"/>
      <c r="T304" s="223"/>
      <c r="AT304" s="224" t="s">
        <v>913</v>
      </c>
      <c r="AU304" s="224" t="s">
        <v>843</v>
      </c>
      <c r="AV304" s="12" t="s">
        <v>843</v>
      </c>
      <c r="AW304" s="12" t="s">
        <v>798</v>
      </c>
      <c r="AX304" s="12" t="s">
        <v>783</v>
      </c>
      <c r="AY304" s="224" t="s">
        <v>902</v>
      </c>
    </row>
    <row r="305" spans="2:63" s="11" customFormat="1" ht="29.85" customHeight="1">
      <c r="B305" s="181"/>
      <c r="C305" s="182"/>
      <c r="D305" s="195" t="s">
        <v>834</v>
      </c>
      <c r="E305" s="196" t="s">
        <v>552</v>
      </c>
      <c r="F305" s="196" t="s">
        <v>553</v>
      </c>
      <c r="G305" s="182"/>
      <c r="H305" s="182"/>
      <c r="I305" s="185"/>
      <c r="J305" s="197">
        <f>BK305</f>
        <v>0</v>
      </c>
      <c r="K305" s="182"/>
      <c r="L305" s="187"/>
      <c r="M305" s="188"/>
      <c r="N305" s="189"/>
      <c r="O305" s="189"/>
      <c r="P305" s="190">
        <f>P306</f>
        <v>0</v>
      </c>
      <c r="Q305" s="189"/>
      <c r="R305" s="190">
        <f>R306</f>
        <v>0</v>
      </c>
      <c r="S305" s="189"/>
      <c r="T305" s="191">
        <f>T306</f>
        <v>0</v>
      </c>
      <c r="AR305" s="192" t="s">
        <v>783</v>
      </c>
      <c r="AT305" s="193" t="s">
        <v>834</v>
      </c>
      <c r="AU305" s="193" t="s">
        <v>783</v>
      </c>
      <c r="AY305" s="192" t="s">
        <v>902</v>
      </c>
      <c r="BK305" s="194">
        <f>BK306</f>
        <v>0</v>
      </c>
    </row>
    <row r="306" spans="2:65" s="1" customFormat="1" ht="31.5" customHeight="1">
      <c r="B306" s="40"/>
      <c r="C306" s="198" t="s">
        <v>554</v>
      </c>
      <c r="D306" s="198" t="s">
        <v>904</v>
      </c>
      <c r="E306" s="199" t="s">
        <v>555</v>
      </c>
      <c r="F306" s="200" t="s">
        <v>556</v>
      </c>
      <c r="G306" s="201" t="s">
        <v>982</v>
      </c>
      <c r="H306" s="202">
        <v>154.868</v>
      </c>
      <c r="I306" s="203"/>
      <c r="J306" s="204">
        <f>ROUND(I306*H306,2)</f>
        <v>0</v>
      </c>
      <c r="K306" s="200" t="s">
        <v>908</v>
      </c>
      <c r="L306" s="60"/>
      <c r="M306" s="205" t="s">
        <v>781</v>
      </c>
      <c r="N306" s="206" t="s">
        <v>806</v>
      </c>
      <c r="O306" s="41"/>
      <c r="P306" s="207">
        <f>O306*H306</f>
        <v>0</v>
      </c>
      <c r="Q306" s="207">
        <v>0</v>
      </c>
      <c r="R306" s="207">
        <f>Q306*H306</f>
        <v>0</v>
      </c>
      <c r="S306" s="207">
        <v>0</v>
      </c>
      <c r="T306" s="208">
        <f>S306*H306</f>
        <v>0</v>
      </c>
      <c r="AR306" s="23" t="s">
        <v>909</v>
      </c>
      <c r="AT306" s="23" t="s">
        <v>904</v>
      </c>
      <c r="AU306" s="23" t="s">
        <v>843</v>
      </c>
      <c r="AY306" s="23" t="s">
        <v>902</v>
      </c>
      <c r="BE306" s="209">
        <f>IF(N306="základní",J306,0)</f>
        <v>0</v>
      </c>
      <c r="BF306" s="209">
        <f>IF(N306="snížená",J306,0)</f>
        <v>0</v>
      </c>
      <c r="BG306" s="209">
        <f>IF(N306="zákl. přenesená",J306,0)</f>
        <v>0</v>
      </c>
      <c r="BH306" s="209">
        <f>IF(N306="sníž. přenesená",J306,0)</f>
        <v>0</v>
      </c>
      <c r="BI306" s="209">
        <f>IF(N306="nulová",J306,0)</f>
        <v>0</v>
      </c>
      <c r="BJ306" s="23" t="s">
        <v>783</v>
      </c>
      <c r="BK306" s="209">
        <f>ROUND(I306*H306,2)</f>
        <v>0</v>
      </c>
      <c r="BL306" s="23" t="s">
        <v>909</v>
      </c>
      <c r="BM306" s="23" t="s">
        <v>557</v>
      </c>
    </row>
    <row r="307" spans="2:63" s="11" customFormat="1" ht="37.35" customHeight="1">
      <c r="B307" s="181"/>
      <c r="C307" s="182"/>
      <c r="D307" s="183" t="s">
        <v>834</v>
      </c>
      <c r="E307" s="184" t="s">
        <v>558</v>
      </c>
      <c r="F307" s="184" t="s">
        <v>559</v>
      </c>
      <c r="G307" s="182"/>
      <c r="H307" s="182"/>
      <c r="I307" s="185"/>
      <c r="J307" s="186">
        <f>BK307</f>
        <v>0</v>
      </c>
      <c r="K307" s="182"/>
      <c r="L307" s="187"/>
      <c r="M307" s="188"/>
      <c r="N307" s="189"/>
      <c r="O307" s="189"/>
      <c r="P307" s="190">
        <f>P308+P320+P322+P327+P330+P337</f>
        <v>0</v>
      </c>
      <c r="Q307" s="189"/>
      <c r="R307" s="190">
        <f>R308+R320+R322+R327+R330+R337</f>
        <v>0.992228</v>
      </c>
      <c r="S307" s="189"/>
      <c r="T307" s="191">
        <f>T308+T320+T322+T327+T330+T337</f>
        <v>0.11900000000000001</v>
      </c>
      <c r="AR307" s="192" t="s">
        <v>843</v>
      </c>
      <c r="AT307" s="193" t="s">
        <v>834</v>
      </c>
      <c r="AU307" s="193" t="s">
        <v>835</v>
      </c>
      <c r="AY307" s="192" t="s">
        <v>902</v>
      </c>
      <c r="BK307" s="194">
        <f>BK308+BK320+BK322+BK327+BK330+BK337</f>
        <v>0</v>
      </c>
    </row>
    <row r="308" spans="2:63" s="11" customFormat="1" ht="19.9" customHeight="1">
      <c r="B308" s="181"/>
      <c r="C308" s="182"/>
      <c r="D308" s="195" t="s">
        <v>834</v>
      </c>
      <c r="E308" s="196" t="s">
        <v>560</v>
      </c>
      <c r="F308" s="196" t="s">
        <v>561</v>
      </c>
      <c r="G308" s="182"/>
      <c r="H308" s="182"/>
      <c r="I308" s="185"/>
      <c r="J308" s="197">
        <f>BK308</f>
        <v>0</v>
      </c>
      <c r="K308" s="182"/>
      <c r="L308" s="187"/>
      <c r="M308" s="188"/>
      <c r="N308" s="189"/>
      <c r="O308" s="189"/>
      <c r="P308" s="190">
        <f>SUM(P309:P319)</f>
        <v>0</v>
      </c>
      <c r="Q308" s="189"/>
      <c r="R308" s="190">
        <f>SUM(R309:R319)</f>
        <v>0.035640000000000005</v>
      </c>
      <c r="S308" s="189"/>
      <c r="T308" s="191">
        <f>SUM(T309:T319)</f>
        <v>0</v>
      </c>
      <c r="AR308" s="192" t="s">
        <v>843</v>
      </c>
      <c r="AT308" s="193" t="s">
        <v>834</v>
      </c>
      <c r="AU308" s="193" t="s">
        <v>783</v>
      </c>
      <c r="AY308" s="192" t="s">
        <v>902</v>
      </c>
      <c r="BK308" s="194">
        <f>SUM(BK309:BK319)</f>
        <v>0</v>
      </c>
    </row>
    <row r="309" spans="2:65" s="1" customFormat="1" ht="31.5" customHeight="1">
      <c r="B309" s="40"/>
      <c r="C309" s="198" t="s">
        <v>562</v>
      </c>
      <c r="D309" s="198" t="s">
        <v>904</v>
      </c>
      <c r="E309" s="199" t="s">
        <v>563</v>
      </c>
      <c r="F309" s="200" t="s">
        <v>564</v>
      </c>
      <c r="G309" s="201" t="s">
        <v>907</v>
      </c>
      <c r="H309" s="202">
        <v>36</v>
      </c>
      <c r="I309" s="203"/>
      <c r="J309" s="204">
        <f>ROUND(I309*H309,2)</f>
        <v>0</v>
      </c>
      <c r="K309" s="200" t="s">
        <v>908</v>
      </c>
      <c r="L309" s="60"/>
      <c r="M309" s="205" t="s">
        <v>781</v>
      </c>
      <c r="N309" s="206" t="s">
        <v>806</v>
      </c>
      <c r="O309" s="41"/>
      <c r="P309" s="207">
        <f>O309*H309</f>
        <v>0</v>
      </c>
      <c r="Q309" s="207">
        <v>0.00059</v>
      </c>
      <c r="R309" s="207">
        <f>Q309*H309</f>
        <v>0.021240000000000002</v>
      </c>
      <c r="S309" s="207">
        <v>0</v>
      </c>
      <c r="T309" s="208">
        <f>S309*H309</f>
        <v>0</v>
      </c>
      <c r="AR309" s="23" t="s">
        <v>292</v>
      </c>
      <c r="AT309" s="23" t="s">
        <v>904</v>
      </c>
      <c r="AU309" s="23" t="s">
        <v>843</v>
      </c>
      <c r="AY309" s="23" t="s">
        <v>902</v>
      </c>
      <c r="BE309" s="209">
        <f>IF(N309="základní",J309,0)</f>
        <v>0</v>
      </c>
      <c r="BF309" s="209">
        <f>IF(N309="snížená",J309,0)</f>
        <v>0</v>
      </c>
      <c r="BG309" s="209">
        <f>IF(N309="zákl. přenesená",J309,0)</f>
        <v>0</v>
      </c>
      <c r="BH309" s="209">
        <f>IF(N309="sníž. přenesená",J309,0)</f>
        <v>0</v>
      </c>
      <c r="BI309" s="209">
        <f>IF(N309="nulová",J309,0)</f>
        <v>0</v>
      </c>
      <c r="BJ309" s="23" t="s">
        <v>783</v>
      </c>
      <c r="BK309" s="209">
        <f>ROUND(I309*H309,2)</f>
        <v>0</v>
      </c>
      <c r="BL309" s="23" t="s">
        <v>292</v>
      </c>
      <c r="BM309" s="23" t="s">
        <v>565</v>
      </c>
    </row>
    <row r="310" spans="2:47" s="1" customFormat="1" ht="40.5">
      <c r="B310" s="40"/>
      <c r="C310" s="62"/>
      <c r="D310" s="210" t="s">
        <v>911</v>
      </c>
      <c r="E310" s="62"/>
      <c r="F310" s="211" t="s">
        <v>566</v>
      </c>
      <c r="G310" s="62"/>
      <c r="H310" s="62"/>
      <c r="I310" s="166"/>
      <c r="J310" s="62"/>
      <c r="K310" s="62"/>
      <c r="L310" s="60"/>
      <c r="M310" s="212"/>
      <c r="N310" s="41"/>
      <c r="O310" s="41"/>
      <c r="P310" s="41"/>
      <c r="Q310" s="41"/>
      <c r="R310" s="41"/>
      <c r="S310" s="41"/>
      <c r="T310" s="77"/>
      <c r="AT310" s="23" t="s">
        <v>911</v>
      </c>
      <c r="AU310" s="23" t="s">
        <v>843</v>
      </c>
    </row>
    <row r="311" spans="2:51" s="12" customFormat="1" ht="13.5">
      <c r="B311" s="213"/>
      <c r="C311" s="214"/>
      <c r="D311" s="210" t="s">
        <v>913</v>
      </c>
      <c r="E311" s="225" t="s">
        <v>781</v>
      </c>
      <c r="F311" s="226" t="s">
        <v>567</v>
      </c>
      <c r="G311" s="214"/>
      <c r="H311" s="227">
        <v>12.5</v>
      </c>
      <c r="I311" s="219"/>
      <c r="J311" s="214"/>
      <c r="K311" s="214"/>
      <c r="L311" s="220"/>
      <c r="M311" s="221"/>
      <c r="N311" s="222"/>
      <c r="O311" s="222"/>
      <c r="P311" s="222"/>
      <c r="Q311" s="222"/>
      <c r="R311" s="222"/>
      <c r="S311" s="222"/>
      <c r="T311" s="223"/>
      <c r="AT311" s="224" t="s">
        <v>913</v>
      </c>
      <c r="AU311" s="224" t="s">
        <v>843</v>
      </c>
      <c r="AV311" s="12" t="s">
        <v>843</v>
      </c>
      <c r="AW311" s="12" t="s">
        <v>798</v>
      </c>
      <c r="AX311" s="12" t="s">
        <v>835</v>
      </c>
      <c r="AY311" s="224" t="s">
        <v>902</v>
      </c>
    </row>
    <row r="312" spans="2:51" s="12" customFormat="1" ht="13.5">
      <c r="B312" s="213"/>
      <c r="C312" s="214"/>
      <c r="D312" s="210" t="s">
        <v>913</v>
      </c>
      <c r="E312" s="225" t="s">
        <v>781</v>
      </c>
      <c r="F312" s="226" t="s">
        <v>568</v>
      </c>
      <c r="G312" s="214"/>
      <c r="H312" s="227">
        <v>15</v>
      </c>
      <c r="I312" s="219"/>
      <c r="J312" s="214"/>
      <c r="K312" s="214"/>
      <c r="L312" s="220"/>
      <c r="M312" s="221"/>
      <c r="N312" s="222"/>
      <c r="O312" s="222"/>
      <c r="P312" s="222"/>
      <c r="Q312" s="222"/>
      <c r="R312" s="222"/>
      <c r="S312" s="222"/>
      <c r="T312" s="223"/>
      <c r="AT312" s="224" t="s">
        <v>913</v>
      </c>
      <c r="AU312" s="224" t="s">
        <v>843</v>
      </c>
      <c r="AV312" s="12" t="s">
        <v>843</v>
      </c>
      <c r="AW312" s="12" t="s">
        <v>798</v>
      </c>
      <c r="AX312" s="12" t="s">
        <v>835</v>
      </c>
      <c r="AY312" s="224" t="s">
        <v>902</v>
      </c>
    </row>
    <row r="313" spans="2:51" s="12" customFormat="1" ht="13.5">
      <c r="B313" s="213"/>
      <c r="C313" s="214"/>
      <c r="D313" s="210" t="s">
        <v>913</v>
      </c>
      <c r="E313" s="225" t="s">
        <v>781</v>
      </c>
      <c r="F313" s="226" t="s">
        <v>569</v>
      </c>
      <c r="G313" s="214"/>
      <c r="H313" s="227">
        <v>8.5</v>
      </c>
      <c r="I313" s="219"/>
      <c r="J313" s="214"/>
      <c r="K313" s="214"/>
      <c r="L313" s="220"/>
      <c r="M313" s="221"/>
      <c r="N313" s="222"/>
      <c r="O313" s="222"/>
      <c r="P313" s="222"/>
      <c r="Q313" s="222"/>
      <c r="R313" s="222"/>
      <c r="S313" s="222"/>
      <c r="T313" s="223"/>
      <c r="AT313" s="224" t="s">
        <v>913</v>
      </c>
      <c r="AU313" s="224" t="s">
        <v>843</v>
      </c>
      <c r="AV313" s="12" t="s">
        <v>843</v>
      </c>
      <c r="AW313" s="12" t="s">
        <v>798</v>
      </c>
      <c r="AX313" s="12" t="s">
        <v>835</v>
      </c>
      <c r="AY313" s="224" t="s">
        <v>902</v>
      </c>
    </row>
    <row r="314" spans="2:51" s="13" customFormat="1" ht="13.5">
      <c r="B314" s="228"/>
      <c r="C314" s="229"/>
      <c r="D314" s="215" t="s">
        <v>913</v>
      </c>
      <c r="E314" s="230" t="s">
        <v>781</v>
      </c>
      <c r="F314" s="231" t="s">
        <v>926</v>
      </c>
      <c r="G314" s="229"/>
      <c r="H314" s="232">
        <v>36</v>
      </c>
      <c r="I314" s="233"/>
      <c r="J314" s="229"/>
      <c r="K314" s="229"/>
      <c r="L314" s="234"/>
      <c r="M314" s="235"/>
      <c r="N314" s="236"/>
      <c r="O314" s="236"/>
      <c r="P314" s="236"/>
      <c r="Q314" s="236"/>
      <c r="R314" s="236"/>
      <c r="S314" s="236"/>
      <c r="T314" s="237"/>
      <c r="AT314" s="238" t="s">
        <v>913</v>
      </c>
      <c r="AU314" s="238" t="s">
        <v>843</v>
      </c>
      <c r="AV314" s="13" t="s">
        <v>909</v>
      </c>
      <c r="AW314" s="13" t="s">
        <v>798</v>
      </c>
      <c r="AX314" s="13" t="s">
        <v>783</v>
      </c>
      <c r="AY314" s="238" t="s">
        <v>902</v>
      </c>
    </row>
    <row r="315" spans="2:65" s="1" customFormat="1" ht="22.5" customHeight="1">
      <c r="B315" s="40"/>
      <c r="C315" s="239" t="s">
        <v>570</v>
      </c>
      <c r="D315" s="239" t="s">
        <v>287</v>
      </c>
      <c r="E315" s="240" t="s">
        <v>571</v>
      </c>
      <c r="F315" s="241" t="s">
        <v>572</v>
      </c>
      <c r="G315" s="242" t="s">
        <v>907</v>
      </c>
      <c r="H315" s="243">
        <v>36</v>
      </c>
      <c r="I315" s="244"/>
      <c r="J315" s="245">
        <f>ROUND(I315*H315,2)</f>
        <v>0</v>
      </c>
      <c r="K315" s="241" t="s">
        <v>908</v>
      </c>
      <c r="L315" s="246"/>
      <c r="M315" s="247" t="s">
        <v>781</v>
      </c>
      <c r="N315" s="248" t="s">
        <v>806</v>
      </c>
      <c r="O315" s="41"/>
      <c r="P315" s="207">
        <f>O315*H315</f>
        <v>0</v>
      </c>
      <c r="Q315" s="207">
        <v>0.0004</v>
      </c>
      <c r="R315" s="207">
        <f>Q315*H315</f>
        <v>0.014400000000000001</v>
      </c>
      <c r="S315" s="207">
        <v>0</v>
      </c>
      <c r="T315" s="208">
        <f>S315*H315</f>
        <v>0</v>
      </c>
      <c r="AR315" s="23" t="s">
        <v>313</v>
      </c>
      <c r="AT315" s="23" t="s">
        <v>287</v>
      </c>
      <c r="AU315" s="23" t="s">
        <v>843</v>
      </c>
      <c r="AY315" s="23" t="s">
        <v>902</v>
      </c>
      <c r="BE315" s="209">
        <f>IF(N315="základní",J315,0)</f>
        <v>0</v>
      </c>
      <c r="BF315" s="209">
        <f>IF(N315="snížená",J315,0)</f>
        <v>0</v>
      </c>
      <c r="BG315" s="209">
        <f>IF(N315="zákl. přenesená",J315,0)</f>
        <v>0</v>
      </c>
      <c r="BH315" s="209">
        <f>IF(N315="sníž. přenesená",J315,0)</f>
        <v>0</v>
      </c>
      <c r="BI315" s="209">
        <f>IF(N315="nulová",J315,0)</f>
        <v>0</v>
      </c>
      <c r="BJ315" s="23" t="s">
        <v>783</v>
      </c>
      <c r="BK315" s="209">
        <f>ROUND(I315*H315,2)</f>
        <v>0</v>
      </c>
      <c r="BL315" s="23" t="s">
        <v>292</v>
      </c>
      <c r="BM315" s="23" t="s">
        <v>573</v>
      </c>
    </row>
    <row r="316" spans="2:51" s="12" customFormat="1" ht="13.5">
      <c r="B316" s="213"/>
      <c r="C316" s="214"/>
      <c r="D316" s="210" t="s">
        <v>913</v>
      </c>
      <c r="E316" s="225" t="s">
        <v>781</v>
      </c>
      <c r="F316" s="226" t="s">
        <v>567</v>
      </c>
      <c r="G316" s="214"/>
      <c r="H316" s="227">
        <v>12.5</v>
      </c>
      <c r="I316" s="219"/>
      <c r="J316" s="214"/>
      <c r="K316" s="214"/>
      <c r="L316" s="220"/>
      <c r="M316" s="221"/>
      <c r="N316" s="222"/>
      <c r="O316" s="222"/>
      <c r="P316" s="222"/>
      <c r="Q316" s="222"/>
      <c r="R316" s="222"/>
      <c r="S316" s="222"/>
      <c r="T316" s="223"/>
      <c r="AT316" s="224" t="s">
        <v>913</v>
      </c>
      <c r="AU316" s="224" t="s">
        <v>843</v>
      </c>
      <c r="AV316" s="12" t="s">
        <v>843</v>
      </c>
      <c r="AW316" s="12" t="s">
        <v>798</v>
      </c>
      <c r="AX316" s="12" t="s">
        <v>835</v>
      </c>
      <c r="AY316" s="224" t="s">
        <v>902</v>
      </c>
    </row>
    <row r="317" spans="2:51" s="12" customFormat="1" ht="13.5">
      <c r="B317" s="213"/>
      <c r="C317" s="214"/>
      <c r="D317" s="210" t="s">
        <v>913</v>
      </c>
      <c r="E317" s="225" t="s">
        <v>781</v>
      </c>
      <c r="F317" s="226" t="s">
        <v>568</v>
      </c>
      <c r="G317" s="214"/>
      <c r="H317" s="227">
        <v>15</v>
      </c>
      <c r="I317" s="219"/>
      <c r="J317" s="214"/>
      <c r="K317" s="214"/>
      <c r="L317" s="220"/>
      <c r="M317" s="221"/>
      <c r="N317" s="222"/>
      <c r="O317" s="222"/>
      <c r="P317" s="222"/>
      <c r="Q317" s="222"/>
      <c r="R317" s="222"/>
      <c r="S317" s="222"/>
      <c r="T317" s="223"/>
      <c r="AT317" s="224" t="s">
        <v>913</v>
      </c>
      <c r="AU317" s="224" t="s">
        <v>843</v>
      </c>
      <c r="AV317" s="12" t="s">
        <v>843</v>
      </c>
      <c r="AW317" s="12" t="s">
        <v>798</v>
      </c>
      <c r="AX317" s="12" t="s">
        <v>835</v>
      </c>
      <c r="AY317" s="224" t="s">
        <v>902</v>
      </c>
    </row>
    <row r="318" spans="2:51" s="12" customFormat="1" ht="13.5">
      <c r="B318" s="213"/>
      <c r="C318" s="214"/>
      <c r="D318" s="210" t="s">
        <v>913</v>
      </c>
      <c r="E318" s="225" t="s">
        <v>781</v>
      </c>
      <c r="F318" s="226" t="s">
        <v>569</v>
      </c>
      <c r="G318" s="214"/>
      <c r="H318" s="227">
        <v>8.5</v>
      </c>
      <c r="I318" s="219"/>
      <c r="J318" s="214"/>
      <c r="K318" s="214"/>
      <c r="L318" s="220"/>
      <c r="M318" s="221"/>
      <c r="N318" s="222"/>
      <c r="O318" s="222"/>
      <c r="P318" s="222"/>
      <c r="Q318" s="222"/>
      <c r="R318" s="222"/>
      <c r="S318" s="222"/>
      <c r="T318" s="223"/>
      <c r="AT318" s="224" t="s">
        <v>913</v>
      </c>
      <c r="AU318" s="224" t="s">
        <v>843</v>
      </c>
      <c r="AV318" s="12" t="s">
        <v>843</v>
      </c>
      <c r="AW318" s="12" t="s">
        <v>798</v>
      </c>
      <c r="AX318" s="12" t="s">
        <v>835</v>
      </c>
      <c r="AY318" s="224" t="s">
        <v>902</v>
      </c>
    </row>
    <row r="319" spans="2:51" s="13" customFormat="1" ht="13.5">
      <c r="B319" s="228"/>
      <c r="C319" s="229"/>
      <c r="D319" s="210" t="s">
        <v>913</v>
      </c>
      <c r="E319" s="249" t="s">
        <v>781</v>
      </c>
      <c r="F319" s="250" t="s">
        <v>926</v>
      </c>
      <c r="G319" s="229"/>
      <c r="H319" s="251">
        <v>36</v>
      </c>
      <c r="I319" s="233"/>
      <c r="J319" s="229"/>
      <c r="K319" s="229"/>
      <c r="L319" s="234"/>
      <c r="M319" s="235"/>
      <c r="N319" s="236"/>
      <c r="O319" s="236"/>
      <c r="P319" s="236"/>
      <c r="Q319" s="236"/>
      <c r="R319" s="236"/>
      <c r="S319" s="236"/>
      <c r="T319" s="237"/>
      <c r="AT319" s="238" t="s">
        <v>913</v>
      </c>
      <c r="AU319" s="238" t="s">
        <v>843</v>
      </c>
      <c r="AV319" s="13" t="s">
        <v>909</v>
      </c>
      <c r="AW319" s="13" t="s">
        <v>798</v>
      </c>
      <c r="AX319" s="13" t="s">
        <v>783</v>
      </c>
      <c r="AY319" s="238" t="s">
        <v>902</v>
      </c>
    </row>
    <row r="320" spans="2:63" s="11" customFormat="1" ht="29.85" customHeight="1">
      <c r="B320" s="181"/>
      <c r="C320" s="182"/>
      <c r="D320" s="195" t="s">
        <v>834</v>
      </c>
      <c r="E320" s="196" t="s">
        <v>574</v>
      </c>
      <c r="F320" s="196" t="s">
        <v>575</v>
      </c>
      <c r="G320" s="182"/>
      <c r="H320" s="182"/>
      <c r="I320" s="185"/>
      <c r="J320" s="197">
        <f>BK320</f>
        <v>0</v>
      </c>
      <c r="K320" s="182"/>
      <c r="L320" s="187"/>
      <c r="M320" s="188"/>
      <c r="N320" s="189"/>
      <c r="O320" s="189"/>
      <c r="P320" s="190">
        <f>P321</f>
        <v>0</v>
      </c>
      <c r="Q320" s="189"/>
      <c r="R320" s="190">
        <f>R321</f>
        <v>0.0015</v>
      </c>
      <c r="S320" s="189"/>
      <c r="T320" s="191">
        <f>T321</f>
        <v>0</v>
      </c>
      <c r="AR320" s="192" t="s">
        <v>843</v>
      </c>
      <c r="AT320" s="193" t="s">
        <v>834</v>
      </c>
      <c r="AU320" s="193" t="s">
        <v>783</v>
      </c>
      <c r="AY320" s="192" t="s">
        <v>902</v>
      </c>
      <c r="BK320" s="194">
        <f>BK321</f>
        <v>0</v>
      </c>
    </row>
    <row r="321" spans="2:65" s="1" customFormat="1" ht="57" customHeight="1">
      <c r="B321" s="40"/>
      <c r="C321" s="198" t="s">
        <v>576</v>
      </c>
      <c r="D321" s="198" t="s">
        <v>904</v>
      </c>
      <c r="E321" s="199" t="s">
        <v>577</v>
      </c>
      <c r="F321" s="200" t="s">
        <v>578</v>
      </c>
      <c r="G321" s="201" t="s">
        <v>430</v>
      </c>
      <c r="H321" s="202">
        <v>1</v>
      </c>
      <c r="I321" s="203"/>
      <c r="J321" s="204">
        <f>ROUND(I321*H321,2)</f>
        <v>0</v>
      </c>
      <c r="K321" s="200" t="s">
        <v>781</v>
      </c>
      <c r="L321" s="60"/>
      <c r="M321" s="205" t="s">
        <v>781</v>
      </c>
      <c r="N321" s="206" t="s">
        <v>806</v>
      </c>
      <c r="O321" s="41"/>
      <c r="P321" s="207">
        <f>O321*H321</f>
        <v>0</v>
      </c>
      <c r="Q321" s="207">
        <v>0.0015</v>
      </c>
      <c r="R321" s="207">
        <f>Q321*H321</f>
        <v>0.0015</v>
      </c>
      <c r="S321" s="207">
        <v>0</v>
      </c>
      <c r="T321" s="208">
        <f>S321*H321</f>
        <v>0</v>
      </c>
      <c r="AR321" s="23" t="s">
        <v>292</v>
      </c>
      <c r="AT321" s="23" t="s">
        <v>904</v>
      </c>
      <c r="AU321" s="23" t="s">
        <v>843</v>
      </c>
      <c r="AY321" s="23" t="s">
        <v>902</v>
      </c>
      <c r="BE321" s="209">
        <f>IF(N321="základní",J321,0)</f>
        <v>0</v>
      </c>
      <c r="BF321" s="209">
        <f>IF(N321="snížená",J321,0)</f>
        <v>0</v>
      </c>
      <c r="BG321" s="209">
        <f>IF(N321="zákl. přenesená",J321,0)</f>
        <v>0</v>
      </c>
      <c r="BH321" s="209">
        <f>IF(N321="sníž. přenesená",J321,0)</f>
        <v>0</v>
      </c>
      <c r="BI321" s="209">
        <f>IF(N321="nulová",J321,0)</f>
        <v>0</v>
      </c>
      <c r="BJ321" s="23" t="s">
        <v>783</v>
      </c>
      <c r="BK321" s="209">
        <f>ROUND(I321*H321,2)</f>
        <v>0</v>
      </c>
      <c r="BL321" s="23" t="s">
        <v>292</v>
      </c>
      <c r="BM321" s="23" t="s">
        <v>579</v>
      </c>
    </row>
    <row r="322" spans="2:63" s="11" customFormat="1" ht="29.85" customHeight="1">
      <c r="B322" s="181"/>
      <c r="C322" s="182"/>
      <c r="D322" s="195" t="s">
        <v>834</v>
      </c>
      <c r="E322" s="196" t="s">
        <v>580</v>
      </c>
      <c r="F322" s="196" t="s">
        <v>581</v>
      </c>
      <c r="G322" s="182"/>
      <c r="H322" s="182"/>
      <c r="I322" s="185"/>
      <c r="J322" s="197">
        <f>BK322</f>
        <v>0</v>
      </c>
      <c r="K322" s="182"/>
      <c r="L322" s="187"/>
      <c r="M322" s="188"/>
      <c r="N322" s="189"/>
      <c r="O322" s="189"/>
      <c r="P322" s="190">
        <f>SUM(P323:P326)</f>
        <v>0</v>
      </c>
      <c r="Q322" s="189"/>
      <c r="R322" s="190">
        <f>SUM(R323:R326)</f>
        <v>0.00033</v>
      </c>
      <c r="S322" s="189"/>
      <c r="T322" s="191">
        <f>SUM(T323:T326)</f>
        <v>0</v>
      </c>
      <c r="AR322" s="192" t="s">
        <v>843</v>
      </c>
      <c r="AT322" s="193" t="s">
        <v>834</v>
      </c>
      <c r="AU322" s="193" t="s">
        <v>783</v>
      </c>
      <c r="AY322" s="192" t="s">
        <v>902</v>
      </c>
      <c r="BK322" s="194">
        <f>SUM(BK323:BK326)</f>
        <v>0</v>
      </c>
    </row>
    <row r="323" spans="2:65" s="1" customFormat="1" ht="31.5" customHeight="1">
      <c r="B323" s="40"/>
      <c r="C323" s="198" t="s">
        <v>582</v>
      </c>
      <c r="D323" s="198" t="s">
        <v>904</v>
      </c>
      <c r="E323" s="199" t="s">
        <v>583</v>
      </c>
      <c r="F323" s="200" t="s">
        <v>584</v>
      </c>
      <c r="G323" s="201" t="s">
        <v>430</v>
      </c>
      <c r="H323" s="202">
        <v>1</v>
      </c>
      <c r="I323" s="203"/>
      <c r="J323" s="204">
        <f>ROUND(I323*H323,2)</f>
        <v>0</v>
      </c>
      <c r="K323" s="200" t="s">
        <v>908</v>
      </c>
      <c r="L323" s="60"/>
      <c r="M323" s="205" t="s">
        <v>781</v>
      </c>
      <c r="N323" s="206" t="s">
        <v>806</v>
      </c>
      <c r="O323" s="41"/>
      <c r="P323" s="207">
        <f>O323*H323</f>
        <v>0</v>
      </c>
      <c r="Q323" s="207">
        <v>0</v>
      </c>
      <c r="R323" s="207">
        <f>Q323*H323</f>
        <v>0</v>
      </c>
      <c r="S323" s="207">
        <v>0</v>
      </c>
      <c r="T323" s="208">
        <f>S323*H323</f>
        <v>0</v>
      </c>
      <c r="AR323" s="23" t="s">
        <v>292</v>
      </c>
      <c r="AT323" s="23" t="s">
        <v>904</v>
      </c>
      <c r="AU323" s="23" t="s">
        <v>843</v>
      </c>
      <c r="AY323" s="23" t="s">
        <v>902</v>
      </c>
      <c r="BE323" s="209">
        <f>IF(N323="základní",J323,0)</f>
        <v>0</v>
      </c>
      <c r="BF323" s="209">
        <f>IF(N323="snížená",J323,0)</f>
        <v>0</v>
      </c>
      <c r="BG323" s="209">
        <f>IF(N323="zákl. přenesená",J323,0)</f>
        <v>0</v>
      </c>
      <c r="BH323" s="209">
        <f>IF(N323="sníž. přenesená",J323,0)</f>
        <v>0</v>
      </c>
      <c r="BI323" s="209">
        <f>IF(N323="nulová",J323,0)</f>
        <v>0</v>
      </c>
      <c r="BJ323" s="23" t="s">
        <v>783</v>
      </c>
      <c r="BK323" s="209">
        <f>ROUND(I323*H323,2)</f>
        <v>0</v>
      </c>
      <c r="BL323" s="23" t="s">
        <v>292</v>
      </c>
      <c r="BM323" s="23" t="s">
        <v>585</v>
      </c>
    </row>
    <row r="324" spans="2:51" s="12" customFormat="1" ht="13.5">
      <c r="B324" s="213"/>
      <c r="C324" s="214"/>
      <c r="D324" s="215" t="s">
        <v>913</v>
      </c>
      <c r="E324" s="216" t="s">
        <v>781</v>
      </c>
      <c r="F324" s="217" t="s">
        <v>783</v>
      </c>
      <c r="G324" s="214"/>
      <c r="H324" s="218">
        <v>1</v>
      </c>
      <c r="I324" s="219"/>
      <c r="J324" s="214"/>
      <c r="K324" s="214"/>
      <c r="L324" s="220"/>
      <c r="M324" s="221"/>
      <c r="N324" s="222"/>
      <c r="O324" s="222"/>
      <c r="P324" s="222"/>
      <c r="Q324" s="222"/>
      <c r="R324" s="222"/>
      <c r="S324" s="222"/>
      <c r="T324" s="223"/>
      <c r="AT324" s="224" t="s">
        <v>913</v>
      </c>
      <c r="AU324" s="224" t="s">
        <v>843</v>
      </c>
      <c r="AV324" s="12" t="s">
        <v>843</v>
      </c>
      <c r="AW324" s="12" t="s">
        <v>798</v>
      </c>
      <c r="AX324" s="12" t="s">
        <v>783</v>
      </c>
      <c r="AY324" s="224" t="s">
        <v>902</v>
      </c>
    </row>
    <row r="325" spans="2:65" s="1" customFormat="1" ht="22.5" customHeight="1">
      <c r="B325" s="40"/>
      <c r="C325" s="239" t="s">
        <v>586</v>
      </c>
      <c r="D325" s="239" t="s">
        <v>287</v>
      </c>
      <c r="E325" s="240" t="s">
        <v>587</v>
      </c>
      <c r="F325" s="241" t="s">
        <v>588</v>
      </c>
      <c r="G325" s="242" t="s">
        <v>430</v>
      </c>
      <c r="H325" s="243">
        <v>1</v>
      </c>
      <c r="I325" s="244"/>
      <c r="J325" s="245">
        <f>ROUND(I325*H325,2)</f>
        <v>0</v>
      </c>
      <c r="K325" s="241" t="s">
        <v>908</v>
      </c>
      <c r="L325" s="246"/>
      <c r="M325" s="247" t="s">
        <v>781</v>
      </c>
      <c r="N325" s="248" t="s">
        <v>806</v>
      </c>
      <c r="O325" s="41"/>
      <c r="P325" s="207">
        <f>O325*H325</f>
        <v>0</v>
      </c>
      <c r="Q325" s="207">
        <v>0.00033</v>
      </c>
      <c r="R325" s="207">
        <f>Q325*H325</f>
        <v>0.00033</v>
      </c>
      <c r="S325" s="207">
        <v>0</v>
      </c>
      <c r="T325" s="208">
        <f>S325*H325</f>
        <v>0</v>
      </c>
      <c r="AR325" s="23" t="s">
        <v>313</v>
      </c>
      <c r="AT325" s="23" t="s">
        <v>287</v>
      </c>
      <c r="AU325" s="23" t="s">
        <v>843</v>
      </c>
      <c r="AY325" s="23" t="s">
        <v>902</v>
      </c>
      <c r="BE325" s="209">
        <f>IF(N325="základní",J325,0)</f>
        <v>0</v>
      </c>
      <c r="BF325" s="209">
        <f>IF(N325="snížená",J325,0)</f>
        <v>0</v>
      </c>
      <c r="BG325" s="209">
        <f>IF(N325="zákl. přenesená",J325,0)</f>
        <v>0</v>
      </c>
      <c r="BH325" s="209">
        <f>IF(N325="sníž. přenesená",J325,0)</f>
        <v>0</v>
      </c>
      <c r="BI325" s="209">
        <f>IF(N325="nulová",J325,0)</f>
        <v>0</v>
      </c>
      <c r="BJ325" s="23" t="s">
        <v>783</v>
      </c>
      <c r="BK325" s="209">
        <f>ROUND(I325*H325,2)</f>
        <v>0</v>
      </c>
      <c r="BL325" s="23" t="s">
        <v>292</v>
      </c>
      <c r="BM325" s="23" t="s">
        <v>589</v>
      </c>
    </row>
    <row r="326" spans="2:51" s="12" customFormat="1" ht="13.5">
      <c r="B326" s="213"/>
      <c r="C326" s="214"/>
      <c r="D326" s="210" t="s">
        <v>913</v>
      </c>
      <c r="E326" s="225" t="s">
        <v>781</v>
      </c>
      <c r="F326" s="226" t="s">
        <v>783</v>
      </c>
      <c r="G326" s="214"/>
      <c r="H326" s="227">
        <v>1</v>
      </c>
      <c r="I326" s="219"/>
      <c r="J326" s="214"/>
      <c r="K326" s="214"/>
      <c r="L326" s="220"/>
      <c r="M326" s="221"/>
      <c r="N326" s="222"/>
      <c r="O326" s="222"/>
      <c r="P326" s="222"/>
      <c r="Q326" s="222"/>
      <c r="R326" s="222"/>
      <c r="S326" s="222"/>
      <c r="T326" s="223"/>
      <c r="AT326" s="224" t="s">
        <v>913</v>
      </c>
      <c r="AU326" s="224" t="s">
        <v>843</v>
      </c>
      <c r="AV326" s="12" t="s">
        <v>843</v>
      </c>
      <c r="AW326" s="12" t="s">
        <v>798</v>
      </c>
      <c r="AX326" s="12" t="s">
        <v>783</v>
      </c>
      <c r="AY326" s="224" t="s">
        <v>902</v>
      </c>
    </row>
    <row r="327" spans="2:63" s="11" customFormat="1" ht="29.85" customHeight="1">
      <c r="B327" s="181"/>
      <c r="C327" s="182"/>
      <c r="D327" s="195" t="s">
        <v>834</v>
      </c>
      <c r="E327" s="196" t="s">
        <v>590</v>
      </c>
      <c r="F327" s="196" t="s">
        <v>591</v>
      </c>
      <c r="G327" s="182"/>
      <c r="H327" s="182"/>
      <c r="I327" s="185"/>
      <c r="J327" s="197">
        <f>BK327</f>
        <v>0</v>
      </c>
      <c r="K327" s="182"/>
      <c r="L327" s="187"/>
      <c r="M327" s="188"/>
      <c r="N327" s="189"/>
      <c r="O327" s="189"/>
      <c r="P327" s="190">
        <f>SUM(P328:P329)</f>
        <v>0</v>
      </c>
      <c r="Q327" s="189"/>
      <c r="R327" s="190">
        <f>SUM(R328:R329)</f>
        <v>0</v>
      </c>
      <c r="S327" s="189"/>
      <c r="T327" s="191">
        <f>SUM(T328:T329)</f>
        <v>0.11900000000000001</v>
      </c>
      <c r="AR327" s="192" t="s">
        <v>843</v>
      </c>
      <c r="AT327" s="193" t="s">
        <v>834</v>
      </c>
      <c r="AU327" s="193" t="s">
        <v>783</v>
      </c>
      <c r="AY327" s="192" t="s">
        <v>902</v>
      </c>
      <c r="BK327" s="194">
        <f>SUM(BK328:BK329)</f>
        <v>0</v>
      </c>
    </row>
    <row r="328" spans="2:65" s="1" customFormat="1" ht="22.5" customHeight="1">
      <c r="B328" s="40"/>
      <c r="C328" s="198" t="s">
        <v>592</v>
      </c>
      <c r="D328" s="198" t="s">
        <v>904</v>
      </c>
      <c r="E328" s="199" t="s">
        <v>593</v>
      </c>
      <c r="F328" s="200" t="s">
        <v>594</v>
      </c>
      <c r="G328" s="201" t="s">
        <v>907</v>
      </c>
      <c r="H328" s="202">
        <v>7</v>
      </c>
      <c r="I328" s="203"/>
      <c r="J328" s="204">
        <f>ROUND(I328*H328,2)</f>
        <v>0</v>
      </c>
      <c r="K328" s="200" t="s">
        <v>908</v>
      </c>
      <c r="L328" s="60"/>
      <c r="M328" s="205" t="s">
        <v>781</v>
      </c>
      <c r="N328" s="206" t="s">
        <v>806</v>
      </c>
      <c r="O328" s="41"/>
      <c r="P328" s="207">
        <f>O328*H328</f>
        <v>0</v>
      </c>
      <c r="Q328" s="207">
        <v>0</v>
      </c>
      <c r="R328" s="207">
        <f>Q328*H328</f>
        <v>0</v>
      </c>
      <c r="S328" s="207">
        <v>0.017</v>
      </c>
      <c r="T328" s="208">
        <f>S328*H328</f>
        <v>0.11900000000000001</v>
      </c>
      <c r="AR328" s="23" t="s">
        <v>292</v>
      </c>
      <c r="AT328" s="23" t="s">
        <v>904</v>
      </c>
      <c r="AU328" s="23" t="s">
        <v>843</v>
      </c>
      <c r="AY328" s="23" t="s">
        <v>902</v>
      </c>
      <c r="BE328" s="209">
        <f>IF(N328="základní",J328,0)</f>
        <v>0</v>
      </c>
      <c r="BF328" s="209">
        <f>IF(N328="snížená",J328,0)</f>
        <v>0</v>
      </c>
      <c r="BG328" s="209">
        <f>IF(N328="zákl. přenesená",J328,0)</f>
        <v>0</v>
      </c>
      <c r="BH328" s="209">
        <f>IF(N328="sníž. přenesená",J328,0)</f>
        <v>0</v>
      </c>
      <c r="BI328" s="209">
        <f>IF(N328="nulová",J328,0)</f>
        <v>0</v>
      </c>
      <c r="BJ328" s="23" t="s">
        <v>783</v>
      </c>
      <c r="BK328" s="209">
        <f>ROUND(I328*H328,2)</f>
        <v>0</v>
      </c>
      <c r="BL328" s="23" t="s">
        <v>292</v>
      </c>
      <c r="BM328" s="23" t="s">
        <v>595</v>
      </c>
    </row>
    <row r="329" spans="2:51" s="12" customFormat="1" ht="13.5">
      <c r="B329" s="213"/>
      <c r="C329" s="214"/>
      <c r="D329" s="210" t="s">
        <v>913</v>
      </c>
      <c r="E329" s="225" t="s">
        <v>781</v>
      </c>
      <c r="F329" s="226" t="s">
        <v>596</v>
      </c>
      <c r="G329" s="214"/>
      <c r="H329" s="227">
        <v>7</v>
      </c>
      <c r="I329" s="219"/>
      <c r="J329" s="214"/>
      <c r="K329" s="214"/>
      <c r="L329" s="220"/>
      <c r="M329" s="221"/>
      <c r="N329" s="222"/>
      <c r="O329" s="222"/>
      <c r="P329" s="222"/>
      <c r="Q329" s="222"/>
      <c r="R329" s="222"/>
      <c r="S329" s="222"/>
      <c r="T329" s="223"/>
      <c r="AT329" s="224" t="s">
        <v>913</v>
      </c>
      <c r="AU329" s="224" t="s">
        <v>843</v>
      </c>
      <c r="AV329" s="12" t="s">
        <v>843</v>
      </c>
      <c r="AW329" s="12" t="s">
        <v>798</v>
      </c>
      <c r="AX329" s="12" t="s">
        <v>783</v>
      </c>
      <c r="AY329" s="224" t="s">
        <v>902</v>
      </c>
    </row>
    <row r="330" spans="2:63" s="11" customFormat="1" ht="29.85" customHeight="1">
      <c r="B330" s="181"/>
      <c r="C330" s="182"/>
      <c r="D330" s="195" t="s">
        <v>834</v>
      </c>
      <c r="E330" s="196" t="s">
        <v>597</v>
      </c>
      <c r="F330" s="196" t="s">
        <v>598</v>
      </c>
      <c r="G330" s="182"/>
      <c r="H330" s="182"/>
      <c r="I330" s="185"/>
      <c r="J330" s="197">
        <f>BK330</f>
        <v>0</v>
      </c>
      <c r="K330" s="182"/>
      <c r="L330" s="187"/>
      <c r="M330" s="188"/>
      <c r="N330" s="189"/>
      <c r="O330" s="189"/>
      <c r="P330" s="190">
        <f>SUM(P331:P336)</f>
        <v>0</v>
      </c>
      <c r="Q330" s="189"/>
      <c r="R330" s="190">
        <f>SUM(R331:R336)</f>
        <v>0.78103</v>
      </c>
      <c r="S330" s="189"/>
      <c r="T330" s="191">
        <f>SUM(T331:T336)</f>
        <v>0</v>
      </c>
      <c r="AR330" s="192" t="s">
        <v>843</v>
      </c>
      <c r="AT330" s="193" t="s">
        <v>834</v>
      </c>
      <c r="AU330" s="193" t="s">
        <v>783</v>
      </c>
      <c r="AY330" s="192" t="s">
        <v>902</v>
      </c>
      <c r="BK330" s="194">
        <f>SUM(BK331:BK336)</f>
        <v>0</v>
      </c>
    </row>
    <row r="331" spans="2:65" s="1" customFormat="1" ht="22.5" customHeight="1">
      <c r="B331" s="40"/>
      <c r="C331" s="198" t="s">
        <v>599</v>
      </c>
      <c r="D331" s="198" t="s">
        <v>904</v>
      </c>
      <c r="E331" s="199" t="s">
        <v>600</v>
      </c>
      <c r="F331" s="200" t="s">
        <v>601</v>
      </c>
      <c r="G331" s="201" t="s">
        <v>430</v>
      </c>
      <c r="H331" s="202">
        <v>1</v>
      </c>
      <c r="I331" s="203"/>
      <c r="J331" s="204">
        <f>ROUND(I331*H331,2)</f>
        <v>0</v>
      </c>
      <c r="K331" s="200" t="s">
        <v>908</v>
      </c>
      <c r="L331" s="60"/>
      <c r="M331" s="205" t="s">
        <v>781</v>
      </c>
      <c r="N331" s="206" t="s">
        <v>806</v>
      </c>
      <c r="O331" s="41"/>
      <c r="P331" s="207">
        <f>O331*H331</f>
        <v>0</v>
      </c>
      <c r="Q331" s="207">
        <v>0.00103</v>
      </c>
      <c r="R331" s="207">
        <f>Q331*H331</f>
        <v>0.00103</v>
      </c>
      <c r="S331" s="207">
        <v>0</v>
      </c>
      <c r="T331" s="208">
        <f>S331*H331</f>
        <v>0</v>
      </c>
      <c r="AR331" s="23" t="s">
        <v>292</v>
      </c>
      <c r="AT331" s="23" t="s">
        <v>904</v>
      </c>
      <c r="AU331" s="23" t="s">
        <v>843</v>
      </c>
      <c r="AY331" s="23" t="s">
        <v>902</v>
      </c>
      <c r="BE331" s="209">
        <f>IF(N331="základní",J331,0)</f>
        <v>0</v>
      </c>
      <c r="BF331" s="209">
        <f>IF(N331="snížená",J331,0)</f>
        <v>0</v>
      </c>
      <c r="BG331" s="209">
        <f>IF(N331="zákl. přenesená",J331,0)</f>
        <v>0</v>
      </c>
      <c r="BH331" s="209">
        <f>IF(N331="sníž. přenesená",J331,0)</f>
        <v>0</v>
      </c>
      <c r="BI331" s="209">
        <f>IF(N331="nulová",J331,0)</f>
        <v>0</v>
      </c>
      <c r="BJ331" s="23" t="s">
        <v>783</v>
      </c>
      <c r="BK331" s="209">
        <f>ROUND(I331*H331,2)</f>
        <v>0</v>
      </c>
      <c r="BL331" s="23" t="s">
        <v>292</v>
      </c>
      <c r="BM331" s="23" t="s">
        <v>602</v>
      </c>
    </row>
    <row r="332" spans="2:47" s="1" customFormat="1" ht="40.5">
      <c r="B332" s="40"/>
      <c r="C332" s="62"/>
      <c r="D332" s="210" t="s">
        <v>336</v>
      </c>
      <c r="E332" s="62"/>
      <c r="F332" s="211" t="s">
        <v>603</v>
      </c>
      <c r="G332" s="62"/>
      <c r="H332" s="62"/>
      <c r="I332" s="166"/>
      <c r="J332" s="62"/>
      <c r="K332" s="62"/>
      <c r="L332" s="60"/>
      <c r="M332" s="212"/>
      <c r="N332" s="41"/>
      <c r="O332" s="41"/>
      <c r="P332" s="41"/>
      <c r="Q332" s="41"/>
      <c r="R332" s="41"/>
      <c r="S332" s="41"/>
      <c r="T332" s="77"/>
      <c r="AT332" s="23" t="s">
        <v>336</v>
      </c>
      <c r="AU332" s="23" t="s">
        <v>843</v>
      </c>
    </row>
    <row r="333" spans="2:51" s="12" customFormat="1" ht="13.5">
      <c r="B333" s="213"/>
      <c r="C333" s="214"/>
      <c r="D333" s="215" t="s">
        <v>913</v>
      </c>
      <c r="E333" s="216" t="s">
        <v>781</v>
      </c>
      <c r="F333" s="217" t="s">
        <v>783</v>
      </c>
      <c r="G333" s="214"/>
      <c r="H333" s="218">
        <v>1</v>
      </c>
      <c r="I333" s="219"/>
      <c r="J333" s="214"/>
      <c r="K333" s="214"/>
      <c r="L333" s="220"/>
      <c r="M333" s="221"/>
      <c r="N333" s="222"/>
      <c r="O333" s="222"/>
      <c r="P333" s="222"/>
      <c r="Q333" s="222"/>
      <c r="R333" s="222"/>
      <c r="S333" s="222"/>
      <c r="T333" s="223"/>
      <c r="AT333" s="224" t="s">
        <v>913</v>
      </c>
      <c r="AU333" s="224" t="s">
        <v>843</v>
      </c>
      <c r="AV333" s="12" t="s">
        <v>843</v>
      </c>
      <c r="AW333" s="12" t="s">
        <v>798</v>
      </c>
      <c r="AX333" s="12" t="s">
        <v>783</v>
      </c>
      <c r="AY333" s="224" t="s">
        <v>902</v>
      </c>
    </row>
    <row r="334" spans="2:65" s="1" customFormat="1" ht="22.5" customHeight="1">
      <c r="B334" s="40"/>
      <c r="C334" s="239" t="s">
        <v>604</v>
      </c>
      <c r="D334" s="239" t="s">
        <v>287</v>
      </c>
      <c r="E334" s="240" t="s">
        <v>605</v>
      </c>
      <c r="F334" s="241" t="s">
        <v>606</v>
      </c>
      <c r="G334" s="242" t="s">
        <v>430</v>
      </c>
      <c r="H334" s="243">
        <v>1</v>
      </c>
      <c r="I334" s="244"/>
      <c r="J334" s="245">
        <f>ROUND(I334*H334,2)</f>
        <v>0</v>
      </c>
      <c r="K334" s="241" t="s">
        <v>908</v>
      </c>
      <c r="L334" s="246"/>
      <c r="M334" s="247" t="s">
        <v>781</v>
      </c>
      <c r="N334" s="248" t="s">
        <v>806</v>
      </c>
      <c r="O334" s="41"/>
      <c r="P334" s="207">
        <f>O334*H334</f>
        <v>0</v>
      </c>
      <c r="Q334" s="207">
        <v>0.78</v>
      </c>
      <c r="R334" s="207">
        <f>Q334*H334</f>
        <v>0.78</v>
      </c>
      <c r="S334" s="207">
        <v>0</v>
      </c>
      <c r="T334" s="208">
        <f>S334*H334</f>
        <v>0</v>
      </c>
      <c r="AR334" s="23" t="s">
        <v>313</v>
      </c>
      <c r="AT334" s="23" t="s">
        <v>287</v>
      </c>
      <c r="AU334" s="23" t="s">
        <v>843</v>
      </c>
      <c r="AY334" s="23" t="s">
        <v>902</v>
      </c>
      <c r="BE334" s="209">
        <f>IF(N334="základní",J334,0)</f>
        <v>0</v>
      </c>
      <c r="BF334" s="209">
        <f>IF(N334="snížená",J334,0)</f>
        <v>0</v>
      </c>
      <c r="BG334" s="209">
        <f>IF(N334="zákl. přenesená",J334,0)</f>
        <v>0</v>
      </c>
      <c r="BH334" s="209">
        <f>IF(N334="sníž. přenesená",J334,0)</f>
        <v>0</v>
      </c>
      <c r="BI334" s="209">
        <f>IF(N334="nulová",J334,0)</f>
        <v>0</v>
      </c>
      <c r="BJ334" s="23" t="s">
        <v>783</v>
      </c>
      <c r="BK334" s="209">
        <f>ROUND(I334*H334,2)</f>
        <v>0</v>
      </c>
      <c r="BL334" s="23" t="s">
        <v>292</v>
      </c>
      <c r="BM334" s="23" t="s">
        <v>607</v>
      </c>
    </row>
    <row r="335" spans="2:47" s="1" customFormat="1" ht="67.5">
      <c r="B335" s="40"/>
      <c r="C335" s="62"/>
      <c r="D335" s="210" t="s">
        <v>336</v>
      </c>
      <c r="E335" s="62"/>
      <c r="F335" s="211" t="s">
        <v>608</v>
      </c>
      <c r="G335" s="62"/>
      <c r="H335" s="62"/>
      <c r="I335" s="166"/>
      <c r="J335" s="62"/>
      <c r="K335" s="62"/>
      <c r="L335" s="60"/>
      <c r="M335" s="212"/>
      <c r="N335" s="41"/>
      <c r="O335" s="41"/>
      <c r="P335" s="41"/>
      <c r="Q335" s="41"/>
      <c r="R335" s="41"/>
      <c r="S335" s="41"/>
      <c r="T335" s="77"/>
      <c r="AT335" s="23" t="s">
        <v>336</v>
      </c>
      <c r="AU335" s="23" t="s">
        <v>843</v>
      </c>
    </row>
    <row r="336" spans="2:51" s="12" customFormat="1" ht="13.5">
      <c r="B336" s="213"/>
      <c r="C336" s="214"/>
      <c r="D336" s="210" t="s">
        <v>913</v>
      </c>
      <c r="E336" s="225" t="s">
        <v>781</v>
      </c>
      <c r="F336" s="226" t="s">
        <v>609</v>
      </c>
      <c r="G336" s="214"/>
      <c r="H336" s="227">
        <v>1</v>
      </c>
      <c r="I336" s="219"/>
      <c r="J336" s="214"/>
      <c r="K336" s="214"/>
      <c r="L336" s="220"/>
      <c r="M336" s="221"/>
      <c r="N336" s="222"/>
      <c r="O336" s="222"/>
      <c r="P336" s="222"/>
      <c r="Q336" s="222"/>
      <c r="R336" s="222"/>
      <c r="S336" s="222"/>
      <c r="T336" s="223"/>
      <c r="AT336" s="224" t="s">
        <v>913</v>
      </c>
      <c r="AU336" s="224" t="s">
        <v>843</v>
      </c>
      <c r="AV336" s="12" t="s">
        <v>843</v>
      </c>
      <c r="AW336" s="12" t="s">
        <v>798</v>
      </c>
      <c r="AX336" s="12" t="s">
        <v>783</v>
      </c>
      <c r="AY336" s="224" t="s">
        <v>902</v>
      </c>
    </row>
    <row r="337" spans="2:63" s="11" customFormat="1" ht="29.85" customHeight="1">
      <c r="B337" s="181"/>
      <c r="C337" s="182"/>
      <c r="D337" s="195" t="s">
        <v>834</v>
      </c>
      <c r="E337" s="196" t="s">
        <v>610</v>
      </c>
      <c r="F337" s="196" t="s">
        <v>611</v>
      </c>
      <c r="G337" s="182"/>
      <c r="H337" s="182"/>
      <c r="I337" s="185"/>
      <c r="J337" s="197">
        <f>BK337</f>
        <v>0</v>
      </c>
      <c r="K337" s="182"/>
      <c r="L337" s="187"/>
      <c r="M337" s="188"/>
      <c r="N337" s="189"/>
      <c r="O337" s="189"/>
      <c r="P337" s="190">
        <f>SUM(P338:P346)</f>
        <v>0</v>
      </c>
      <c r="Q337" s="189"/>
      <c r="R337" s="190">
        <f>SUM(R338:R346)</f>
        <v>0.173728</v>
      </c>
      <c r="S337" s="189"/>
      <c r="T337" s="191">
        <f>SUM(T338:T346)</f>
        <v>0</v>
      </c>
      <c r="AR337" s="192" t="s">
        <v>843</v>
      </c>
      <c r="AT337" s="193" t="s">
        <v>834</v>
      </c>
      <c r="AU337" s="193" t="s">
        <v>783</v>
      </c>
      <c r="AY337" s="192" t="s">
        <v>902</v>
      </c>
      <c r="BK337" s="194">
        <f>SUM(BK338:BK346)</f>
        <v>0</v>
      </c>
    </row>
    <row r="338" spans="2:65" s="1" customFormat="1" ht="22.5" customHeight="1">
      <c r="B338" s="40"/>
      <c r="C338" s="198" t="s">
        <v>612</v>
      </c>
      <c r="D338" s="198" t="s">
        <v>904</v>
      </c>
      <c r="E338" s="199" t="s">
        <v>613</v>
      </c>
      <c r="F338" s="200" t="s">
        <v>614</v>
      </c>
      <c r="G338" s="201" t="s">
        <v>907</v>
      </c>
      <c r="H338" s="202">
        <v>195.2</v>
      </c>
      <c r="I338" s="203"/>
      <c r="J338" s="204">
        <f>ROUND(I338*H338,2)</f>
        <v>0</v>
      </c>
      <c r="K338" s="200" t="s">
        <v>908</v>
      </c>
      <c r="L338" s="60"/>
      <c r="M338" s="205" t="s">
        <v>781</v>
      </c>
      <c r="N338" s="206" t="s">
        <v>806</v>
      </c>
      <c r="O338" s="41"/>
      <c r="P338" s="207">
        <f>O338*H338</f>
        <v>0</v>
      </c>
      <c r="Q338" s="207">
        <v>0.00084</v>
      </c>
      <c r="R338" s="207">
        <f>Q338*H338</f>
        <v>0.163968</v>
      </c>
      <c r="S338" s="207">
        <v>0</v>
      </c>
      <c r="T338" s="208">
        <f>S338*H338</f>
        <v>0</v>
      </c>
      <c r="AR338" s="23" t="s">
        <v>292</v>
      </c>
      <c r="AT338" s="23" t="s">
        <v>904</v>
      </c>
      <c r="AU338" s="23" t="s">
        <v>843</v>
      </c>
      <c r="AY338" s="23" t="s">
        <v>902</v>
      </c>
      <c r="BE338" s="209">
        <f>IF(N338="základní",J338,0)</f>
        <v>0</v>
      </c>
      <c r="BF338" s="209">
        <f>IF(N338="snížená",J338,0)</f>
        <v>0</v>
      </c>
      <c r="BG338" s="209">
        <f>IF(N338="zákl. přenesená",J338,0)</f>
        <v>0</v>
      </c>
      <c r="BH338" s="209">
        <f>IF(N338="sníž. přenesená",J338,0)</f>
        <v>0</v>
      </c>
      <c r="BI338" s="209">
        <f>IF(N338="nulová",J338,0)</f>
        <v>0</v>
      </c>
      <c r="BJ338" s="23" t="s">
        <v>783</v>
      </c>
      <c r="BK338" s="209">
        <f>ROUND(I338*H338,2)</f>
        <v>0</v>
      </c>
      <c r="BL338" s="23" t="s">
        <v>292</v>
      </c>
      <c r="BM338" s="23" t="s">
        <v>615</v>
      </c>
    </row>
    <row r="339" spans="2:47" s="1" customFormat="1" ht="27">
      <c r="B339" s="40"/>
      <c r="C339" s="62"/>
      <c r="D339" s="210" t="s">
        <v>336</v>
      </c>
      <c r="E339" s="62"/>
      <c r="F339" s="211" t="s">
        <v>616</v>
      </c>
      <c r="G339" s="62"/>
      <c r="H339" s="62"/>
      <c r="I339" s="166"/>
      <c r="J339" s="62"/>
      <c r="K339" s="62"/>
      <c r="L339" s="60"/>
      <c r="M339" s="212"/>
      <c r="N339" s="41"/>
      <c r="O339" s="41"/>
      <c r="P339" s="41"/>
      <c r="Q339" s="41"/>
      <c r="R339" s="41"/>
      <c r="S339" s="41"/>
      <c r="T339" s="77"/>
      <c r="AT339" s="23" t="s">
        <v>336</v>
      </c>
      <c r="AU339" s="23" t="s">
        <v>843</v>
      </c>
    </row>
    <row r="340" spans="2:51" s="12" customFormat="1" ht="13.5">
      <c r="B340" s="213"/>
      <c r="C340" s="214"/>
      <c r="D340" s="210" t="s">
        <v>913</v>
      </c>
      <c r="E340" s="225" t="s">
        <v>781</v>
      </c>
      <c r="F340" s="226" t="s">
        <v>416</v>
      </c>
      <c r="G340" s="214"/>
      <c r="H340" s="227">
        <v>94</v>
      </c>
      <c r="I340" s="219"/>
      <c r="J340" s="214"/>
      <c r="K340" s="214"/>
      <c r="L340" s="220"/>
      <c r="M340" s="221"/>
      <c r="N340" s="222"/>
      <c r="O340" s="222"/>
      <c r="P340" s="222"/>
      <c r="Q340" s="222"/>
      <c r="R340" s="222"/>
      <c r="S340" s="222"/>
      <c r="T340" s="223"/>
      <c r="AT340" s="224" t="s">
        <v>913</v>
      </c>
      <c r="AU340" s="224" t="s">
        <v>843</v>
      </c>
      <c r="AV340" s="12" t="s">
        <v>843</v>
      </c>
      <c r="AW340" s="12" t="s">
        <v>798</v>
      </c>
      <c r="AX340" s="12" t="s">
        <v>835</v>
      </c>
      <c r="AY340" s="224" t="s">
        <v>902</v>
      </c>
    </row>
    <row r="341" spans="2:51" s="12" customFormat="1" ht="13.5">
      <c r="B341" s="213"/>
      <c r="C341" s="214"/>
      <c r="D341" s="210" t="s">
        <v>913</v>
      </c>
      <c r="E341" s="225" t="s">
        <v>781</v>
      </c>
      <c r="F341" s="226" t="s">
        <v>417</v>
      </c>
      <c r="G341" s="214"/>
      <c r="H341" s="227">
        <v>101.2</v>
      </c>
      <c r="I341" s="219"/>
      <c r="J341" s="214"/>
      <c r="K341" s="214"/>
      <c r="L341" s="220"/>
      <c r="M341" s="221"/>
      <c r="N341" s="222"/>
      <c r="O341" s="222"/>
      <c r="P341" s="222"/>
      <c r="Q341" s="222"/>
      <c r="R341" s="222"/>
      <c r="S341" s="222"/>
      <c r="T341" s="223"/>
      <c r="AT341" s="224" t="s">
        <v>913</v>
      </c>
      <c r="AU341" s="224" t="s">
        <v>843</v>
      </c>
      <c r="AV341" s="12" t="s">
        <v>843</v>
      </c>
      <c r="AW341" s="12" t="s">
        <v>798</v>
      </c>
      <c r="AX341" s="12" t="s">
        <v>835</v>
      </c>
      <c r="AY341" s="224" t="s">
        <v>902</v>
      </c>
    </row>
    <row r="342" spans="2:51" s="13" customFormat="1" ht="13.5">
      <c r="B342" s="228"/>
      <c r="C342" s="229"/>
      <c r="D342" s="215" t="s">
        <v>913</v>
      </c>
      <c r="E342" s="230" t="s">
        <v>781</v>
      </c>
      <c r="F342" s="231" t="s">
        <v>926</v>
      </c>
      <c r="G342" s="229"/>
      <c r="H342" s="232">
        <v>195.2</v>
      </c>
      <c r="I342" s="233"/>
      <c r="J342" s="229"/>
      <c r="K342" s="229"/>
      <c r="L342" s="234"/>
      <c r="M342" s="235"/>
      <c r="N342" s="236"/>
      <c r="O342" s="236"/>
      <c r="P342" s="236"/>
      <c r="Q342" s="236"/>
      <c r="R342" s="236"/>
      <c r="S342" s="236"/>
      <c r="T342" s="237"/>
      <c r="AT342" s="238" t="s">
        <v>913</v>
      </c>
      <c r="AU342" s="238" t="s">
        <v>843</v>
      </c>
      <c r="AV342" s="13" t="s">
        <v>909</v>
      </c>
      <c r="AW342" s="13" t="s">
        <v>798</v>
      </c>
      <c r="AX342" s="13" t="s">
        <v>783</v>
      </c>
      <c r="AY342" s="238" t="s">
        <v>902</v>
      </c>
    </row>
    <row r="343" spans="2:65" s="1" customFormat="1" ht="22.5" customHeight="1">
      <c r="B343" s="40"/>
      <c r="C343" s="198" t="s">
        <v>617</v>
      </c>
      <c r="D343" s="198" t="s">
        <v>904</v>
      </c>
      <c r="E343" s="199" t="s">
        <v>618</v>
      </c>
      <c r="F343" s="200" t="s">
        <v>619</v>
      </c>
      <c r="G343" s="201" t="s">
        <v>907</v>
      </c>
      <c r="H343" s="202">
        <v>195.2</v>
      </c>
      <c r="I343" s="203"/>
      <c r="J343" s="204">
        <f>ROUND(I343*H343,2)</f>
        <v>0</v>
      </c>
      <c r="K343" s="200" t="s">
        <v>908</v>
      </c>
      <c r="L343" s="60"/>
      <c r="M343" s="205" t="s">
        <v>781</v>
      </c>
      <c r="N343" s="206" t="s">
        <v>806</v>
      </c>
      <c r="O343" s="41"/>
      <c r="P343" s="207">
        <f>O343*H343</f>
        <v>0</v>
      </c>
      <c r="Q343" s="207">
        <v>5E-05</v>
      </c>
      <c r="R343" s="207">
        <f>Q343*H343</f>
        <v>0.00976</v>
      </c>
      <c r="S343" s="207">
        <v>0</v>
      </c>
      <c r="T343" s="208">
        <f>S343*H343</f>
        <v>0</v>
      </c>
      <c r="AR343" s="23" t="s">
        <v>292</v>
      </c>
      <c r="AT343" s="23" t="s">
        <v>904</v>
      </c>
      <c r="AU343" s="23" t="s">
        <v>843</v>
      </c>
      <c r="AY343" s="23" t="s">
        <v>902</v>
      </c>
      <c r="BE343" s="209">
        <f>IF(N343="základní",J343,0)</f>
        <v>0</v>
      </c>
      <c r="BF343" s="209">
        <f>IF(N343="snížená",J343,0)</f>
        <v>0</v>
      </c>
      <c r="BG343" s="209">
        <f>IF(N343="zákl. přenesená",J343,0)</f>
        <v>0</v>
      </c>
      <c r="BH343" s="209">
        <f>IF(N343="sníž. přenesená",J343,0)</f>
        <v>0</v>
      </c>
      <c r="BI343" s="209">
        <f>IF(N343="nulová",J343,0)</f>
        <v>0</v>
      </c>
      <c r="BJ343" s="23" t="s">
        <v>783</v>
      </c>
      <c r="BK343" s="209">
        <f>ROUND(I343*H343,2)</f>
        <v>0</v>
      </c>
      <c r="BL343" s="23" t="s">
        <v>292</v>
      </c>
      <c r="BM343" s="23" t="s">
        <v>620</v>
      </c>
    </row>
    <row r="344" spans="2:51" s="12" customFormat="1" ht="13.5">
      <c r="B344" s="213"/>
      <c r="C344" s="214"/>
      <c r="D344" s="210" t="s">
        <v>913</v>
      </c>
      <c r="E344" s="225" t="s">
        <v>781</v>
      </c>
      <c r="F344" s="226" t="s">
        <v>416</v>
      </c>
      <c r="G344" s="214"/>
      <c r="H344" s="227">
        <v>94</v>
      </c>
      <c r="I344" s="219"/>
      <c r="J344" s="214"/>
      <c r="K344" s="214"/>
      <c r="L344" s="220"/>
      <c r="M344" s="221"/>
      <c r="N344" s="222"/>
      <c r="O344" s="222"/>
      <c r="P344" s="222"/>
      <c r="Q344" s="222"/>
      <c r="R344" s="222"/>
      <c r="S344" s="222"/>
      <c r="T344" s="223"/>
      <c r="AT344" s="224" t="s">
        <v>913</v>
      </c>
      <c r="AU344" s="224" t="s">
        <v>843</v>
      </c>
      <c r="AV344" s="12" t="s">
        <v>843</v>
      </c>
      <c r="AW344" s="12" t="s">
        <v>798</v>
      </c>
      <c r="AX344" s="12" t="s">
        <v>835</v>
      </c>
      <c r="AY344" s="224" t="s">
        <v>902</v>
      </c>
    </row>
    <row r="345" spans="2:51" s="12" customFormat="1" ht="13.5">
      <c r="B345" s="213"/>
      <c r="C345" s="214"/>
      <c r="D345" s="210" t="s">
        <v>913</v>
      </c>
      <c r="E345" s="225" t="s">
        <v>781</v>
      </c>
      <c r="F345" s="226" t="s">
        <v>417</v>
      </c>
      <c r="G345" s="214"/>
      <c r="H345" s="227">
        <v>101.2</v>
      </c>
      <c r="I345" s="219"/>
      <c r="J345" s="214"/>
      <c r="K345" s="214"/>
      <c r="L345" s="220"/>
      <c r="M345" s="221"/>
      <c r="N345" s="222"/>
      <c r="O345" s="222"/>
      <c r="P345" s="222"/>
      <c r="Q345" s="222"/>
      <c r="R345" s="222"/>
      <c r="S345" s="222"/>
      <c r="T345" s="223"/>
      <c r="AT345" s="224" t="s">
        <v>913</v>
      </c>
      <c r="AU345" s="224" t="s">
        <v>843</v>
      </c>
      <c r="AV345" s="12" t="s">
        <v>843</v>
      </c>
      <c r="AW345" s="12" t="s">
        <v>798</v>
      </c>
      <c r="AX345" s="12" t="s">
        <v>835</v>
      </c>
      <c r="AY345" s="224" t="s">
        <v>902</v>
      </c>
    </row>
    <row r="346" spans="2:51" s="13" customFormat="1" ht="13.5">
      <c r="B346" s="228"/>
      <c r="C346" s="229"/>
      <c r="D346" s="210" t="s">
        <v>913</v>
      </c>
      <c r="E346" s="249" t="s">
        <v>781</v>
      </c>
      <c r="F346" s="250" t="s">
        <v>926</v>
      </c>
      <c r="G346" s="229"/>
      <c r="H346" s="251">
        <v>195.2</v>
      </c>
      <c r="I346" s="233"/>
      <c r="J346" s="229"/>
      <c r="K346" s="229"/>
      <c r="L346" s="234"/>
      <c r="M346" s="252"/>
      <c r="N346" s="253"/>
      <c r="O346" s="253"/>
      <c r="P346" s="253"/>
      <c r="Q346" s="253"/>
      <c r="R346" s="253"/>
      <c r="S346" s="253"/>
      <c r="T346" s="254"/>
      <c r="AT346" s="238" t="s">
        <v>913</v>
      </c>
      <c r="AU346" s="238" t="s">
        <v>843</v>
      </c>
      <c r="AV346" s="13" t="s">
        <v>909</v>
      </c>
      <c r="AW346" s="13" t="s">
        <v>798</v>
      </c>
      <c r="AX346" s="13" t="s">
        <v>783</v>
      </c>
      <c r="AY346" s="238" t="s">
        <v>902</v>
      </c>
    </row>
    <row r="347" spans="2:12" s="1" customFormat="1" ht="6.95" customHeight="1">
      <c r="B347" s="55"/>
      <c r="C347" s="56"/>
      <c r="D347" s="56"/>
      <c r="E347" s="56"/>
      <c r="F347" s="56"/>
      <c r="G347" s="56"/>
      <c r="H347" s="56"/>
      <c r="I347" s="143"/>
      <c r="J347" s="56"/>
      <c r="K347" s="56"/>
      <c r="L347" s="60"/>
    </row>
  </sheetData>
  <sheetProtection password="CC35" sheet="1" objects="1" scenarios="1" formatCells="0" formatColumns="0" formatRows="0" sort="0" autoFilter="0"/>
  <autoFilter ref="C98:K346"/>
  <mergeCells count="12">
    <mergeCell ref="G1:H1"/>
    <mergeCell ref="L2:V2"/>
    <mergeCell ref="E49:H49"/>
    <mergeCell ref="E51:H51"/>
    <mergeCell ref="E87:H87"/>
    <mergeCell ref="E89:H89"/>
    <mergeCell ref="E91:H91"/>
    <mergeCell ref="E7:H7"/>
    <mergeCell ref="E9:H9"/>
    <mergeCell ref="E11:H11"/>
    <mergeCell ref="E26:H26"/>
    <mergeCell ref="E47:H47"/>
  </mergeCells>
  <hyperlinks>
    <hyperlink ref="F1:G1" location="C2" display="1) Krycí list soupisu"/>
    <hyperlink ref="G1:H1" location="C58" display="2) Rekapitulace"/>
    <hyperlink ref="J1" location="C9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26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9"/>
      <c r="C1" s="119"/>
      <c r="D1" s="120" t="s">
        <v>760</v>
      </c>
      <c r="E1" s="119"/>
      <c r="F1" s="121" t="s">
        <v>855</v>
      </c>
      <c r="G1" s="390" t="s">
        <v>856</v>
      </c>
      <c r="H1" s="390"/>
      <c r="I1" s="122"/>
      <c r="J1" s="121" t="s">
        <v>857</v>
      </c>
      <c r="K1" s="120" t="s">
        <v>858</v>
      </c>
      <c r="L1" s="121" t="s">
        <v>859</v>
      </c>
      <c r="M1" s="121"/>
      <c r="N1" s="121"/>
      <c r="O1" s="121"/>
      <c r="P1" s="121"/>
      <c r="Q1" s="121"/>
      <c r="R1" s="121"/>
      <c r="S1" s="121"/>
      <c r="T1" s="12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77"/>
      <c r="M2" s="377"/>
      <c r="N2" s="377"/>
      <c r="O2" s="377"/>
      <c r="P2" s="377"/>
      <c r="Q2" s="377"/>
      <c r="R2" s="377"/>
      <c r="S2" s="377"/>
      <c r="T2" s="377"/>
      <c r="U2" s="377"/>
      <c r="V2" s="377"/>
      <c r="AT2" s="23" t="s">
        <v>850</v>
      </c>
    </row>
    <row r="3" spans="2:46" ht="6.95" customHeight="1">
      <c r="B3" s="24"/>
      <c r="C3" s="25"/>
      <c r="D3" s="25"/>
      <c r="E3" s="25"/>
      <c r="F3" s="25"/>
      <c r="G3" s="25"/>
      <c r="H3" s="25"/>
      <c r="I3" s="123"/>
      <c r="J3" s="25"/>
      <c r="K3" s="26"/>
      <c r="AT3" s="23" t="s">
        <v>843</v>
      </c>
    </row>
    <row r="4" spans="2:46" ht="36.95" customHeight="1">
      <c r="B4" s="27"/>
      <c r="C4" s="28"/>
      <c r="D4" s="29" t="s">
        <v>860</v>
      </c>
      <c r="E4" s="28"/>
      <c r="F4" s="28"/>
      <c r="G4" s="28"/>
      <c r="H4" s="28"/>
      <c r="I4" s="124"/>
      <c r="J4" s="28"/>
      <c r="K4" s="30"/>
      <c r="M4" s="31" t="s">
        <v>771</v>
      </c>
      <c r="AT4" s="23" t="s">
        <v>765</v>
      </c>
    </row>
    <row r="5" spans="2:11" ht="6.95" customHeight="1">
      <c r="B5" s="27"/>
      <c r="C5" s="28"/>
      <c r="D5" s="28"/>
      <c r="E5" s="28"/>
      <c r="F5" s="28"/>
      <c r="G5" s="28"/>
      <c r="H5" s="28"/>
      <c r="I5" s="124"/>
      <c r="J5" s="28"/>
      <c r="K5" s="30"/>
    </row>
    <row r="6" spans="2:11" ht="15">
      <c r="B6" s="27"/>
      <c r="C6" s="28"/>
      <c r="D6" s="36" t="s">
        <v>777</v>
      </c>
      <c r="E6" s="28"/>
      <c r="F6" s="28"/>
      <c r="G6" s="28"/>
      <c r="H6" s="28"/>
      <c r="I6" s="124"/>
      <c r="J6" s="28"/>
      <c r="K6" s="30"/>
    </row>
    <row r="7" spans="2:11" ht="22.5" customHeight="1">
      <c r="B7" s="27"/>
      <c r="C7" s="28"/>
      <c r="D7" s="28"/>
      <c r="E7" s="386" t="str">
        <f ca="1">'Rekapitulace stavby'!K6</f>
        <v>Mikulov, parkoviště - Vrchlického</v>
      </c>
      <c r="F7" s="387"/>
      <c r="G7" s="387"/>
      <c r="H7" s="387"/>
      <c r="I7" s="124"/>
      <c r="J7" s="28"/>
      <c r="K7" s="30"/>
    </row>
    <row r="8" spans="2:11" ht="15">
      <c r="B8" s="27"/>
      <c r="C8" s="28"/>
      <c r="D8" s="36" t="s">
        <v>861</v>
      </c>
      <c r="E8" s="28"/>
      <c r="F8" s="28"/>
      <c r="G8" s="28"/>
      <c r="H8" s="28"/>
      <c r="I8" s="124"/>
      <c r="J8" s="28"/>
      <c r="K8" s="30"/>
    </row>
    <row r="9" spans="2:11" s="1" customFormat="1" ht="22.5" customHeight="1">
      <c r="B9" s="40"/>
      <c r="C9" s="41"/>
      <c r="D9" s="41"/>
      <c r="E9" s="386" t="s">
        <v>621</v>
      </c>
      <c r="F9" s="388"/>
      <c r="G9" s="388"/>
      <c r="H9" s="388"/>
      <c r="I9" s="125"/>
      <c r="J9" s="41"/>
      <c r="K9" s="44"/>
    </row>
    <row r="10" spans="2:11" s="1" customFormat="1" ht="15">
      <c r="B10" s="40"/>
      <c r="C10" s="41"/>
      <c r="D10" s="36" t="s">
        <v>863</v>
      </c>
      <c r="E10" s="41"/>
      <c r="F10" s="41"/>
      <c r="G10" s="41"/>
      <c r="H10" s="41"/>
      <c r="I10" s="125"/>
      <c r="J10" s="41"/>
      <c r="K10" s="44"/>
    </row>
    <row r="11" spans="2:11" s="1" customFormat="1" ht="36.95" customHeight="1">
      <c r="B11" s="40"/>
      <c r="C11" s="41"/>
      <c r="D11" s="41"/>
      <c r="E11" s="389" t="s">
        <v>621</v>
      </c>
      <c r="F11" s="388"/>
      <c r="G11" s="388"/>
      <c r="H11" s="388"/>
      <c r="I11" s="125"/>
      <c r="J11" s="41"/>
      <c r="K11" s="44"/>
    </row>
    <row r="12" spans="2:11" s="1" customFormat="1" ht="13.5">
      <c r="B12" s="40"/>
      <c r="C12" s="41"/>
      <c r="D12" s="41"/>
      <c r="E12" s="41"/>
      <c r="F12" s="41"/>
      <c r="G12" s="41"/>
      <c r="H12" s="41"/>
      <c r="I12" s="125"/>
      <c r="J12" s="41"/>
      <c r="K12" s="44"/>
    </row>
    <row r="13" spans="2:11" s="1" customFormat="1" ht="14.45" customHeight="1">
      <c r="B13" s="40"/>
      <c r="C13" s="41"/>
      <c r="D13" s="36" t="s">
        <v>780</v>
      </c>
      <c r="E13" s="41"/>
      <c r="F13" s="34" t="s">
        <v>781</v>
      </c>
      <c r="G13" s="41"/>
      <c r="H13" s="41"/>
      <c r="I13" s="126" t="s">
        <v>782</v>
      </c>
      <c r="J13" s="34" t="s">
        <v>781</v>
      </c>
      <c r="K13" s="44"/>
    </row>
    <row r="14" spans="2:11" s="1" customFormat="1" ht="14.45" customHeight="1">
      <c r="B14" s="40"/>
      <c r="C14" s="41"/>
      <c r="D14" s="36" t="s">
        <v>784</v>
      </c>
      <c r="E14" s="41"/>
      <c r="F14" s="34" t="s">
        <v>785</v>
      </c>
      <c r="G14" s="41"/>
      <c r="H14" s="41"/>
      <c r="I14" s="126" t="s">
        <v>786</v>
      </c>
      <c r="J14" s="127" t="str">
        <f ca="1">'Rekapitulace stavby'!AN8</f>
        <v>17. 8. 2016</v>
      </c>
      <c r="K14" s="44"/>
    </row>
    <row r="15" spans="2:11" s="1" customFormat="1" ht="10.9" customHeight="1">
      <c r="B15" s="40"/>
      <c r="C15" s="41"/>
      <c r="D15" s="41"/>
      <c r="E15" s="41"/>
      <c r="F15" s="41"/>
      <c r="G15" s="41"/>
      <c r="H15" s="41"/>
      <c r="I15" s="125"/>
      <c r="J15" s="41"/>
      <c r="K15" s="44"/>
    </row>
    <row r="16" spans="2:11" s="1" customFormat="1" ht="14.45" customHeight="1">
      <c r="B16" s="40"/>
      <c r="C16" s="41"/>
      <c r="D16" s="36" t="s">
        <v>790</v>
      </c>
      <c r="E16" s="41"/>
      <c r="F16" s="41"/>
      <c r="G16" s="41"/>
      <c r="H16" s="41"/>
      <c r="I16" s="126" t="s">
        <v>791</v>
      </c>
      <c r="J16" s="34" t="s">
        <v>781</v>
      </c>
      <c r="K16" s="44"/>
    </row>
    <row r="17" spans="2:11" s="1" customFormat="1" ht="18" customHeight="1">
      <c r="B17" s="40"/>
      <c r="C17" s="41"/>
      <c r="D17" s="41"/>
      <c r="E17" s="34" t="s">
        <v>792</v>
      </c>
      <c r="F17" s="41"/>
      <c r="G17" s="41"/>
      <c r="H17" s="41"/>
      <c r="I17" s="126" t="s">
        <v>793</v>
      </c>
      <c r="J17" s="34" t="s">
        <v>781</v>
      </c>
      <c r="K17" s="44"/>
    </row>
    <row r="18" spans="2:11" s="1" customFormat="1" ht="6.95" customHeight="1">
      <c r="B18" s="40"/>
      <c r="C18" s="41"/>
      <c r="D18" s="41"/>
      <c r="E18" s="41"/>
      <c r="F18" s="41"/>
      <c r="G18" s="41"/>
      <c r="H18" s="41"/>
      <c r="I18" s="125"/>
      <c r="J18" s="41"/>
      <c r="K18" s="44"/>
    </row>
    <row r="19" spans="2:11" s="1" customFormat="1" ht="14.45" customHeight="1">
      <c r="B19" s="40"/>
      <c r="C19" s="41"/>
      <c r="D19" s="36" t="s">
        <v>794</v>
      </c>
      <c r="E19" s="41"/>
      <c r="F19" s="41"/>
      <c r="G19" s="41"/>
      <c r="H19" s="41"/>
      <c r="I19" s="126" t="s">
        <v>791</v>
      </c>
      <c r="J19" s="34" t="str">
        <f ca="1">IF('Rekapitulace stavby'!AN13="Vyplň údaj","",IF('Rekapitulace stavby'!AN13="","",'Rekapitulace stavby'!AN13))</f>
        <v/>
      </c>
      <c r="K19" s="44"/>
    </row>
    <row r="20" spans="2:11" s="1" customFormat="1" ht="18" customHeight="1">
      <c r="B20" s="40"/>
      <c r="C20" s="41"/>
      <c r="D20" s="41"/>
      <c r="E20" s="34" t="str">
        <f ca="1">IF('Rekapitulace stavby'!E14="Vyplň údaj","",IF('Rekapitulace stavby'!E14="","",'Rekapitulace stavby'!E14))</f>
        <v/>
      </c>
      <c r="F20" s="41"/>
      <c r="G20" s="41"/>
      <c r="H20" s="41"/>
      <c r="I20" s="126" t="s">
        <v>793</v>
      </c>
      <c r="J20" s="34" t="str">
        <f ca="1">IF('Rekapitulace stavby'!AN14="Vyplň údaj","",IF('Rekapitulace stavby'!AN14="","",'Rekapitulace stavby'!AN14))</f>
        <v/>
      </c>
      <c r="K20" s="44"/>
    </row>
    <row r="21" spans="2:11" s="1" customFormat="1" ht="6.95" customHeight="1">
      <c r="B21" s="40"/>
      <c r="C21" s="41"/>
      <c r="D21" s="41"/>
      <c r="E21" s="41"/>
      <c r="F21" s="41"/>
      <c r="G21" s="41"/>
      <c r="H21" s="41"/>
      <c r="I21" s="125"/>
      <c r="J21" s="41"/>
      <c r="K21" s="44"/>
    </row>
    <row r="22" spans="2:11" s="1" customFormat="1" ht="14.45" customHeight="1">
      <c r="B22" s="40"/>
      <c r="C22" s="41"/>
      <c r="D22" s="36" t="s">
        <v>796</v>
      </c>
      <c r="E22" s="41"/>
      <c r="F22" s="41"/>
      <c r="G22" s="41"/>
      <c r="H22" s="41"/>
      <c r="I22" s="126" t="s">
        <v>791</v>
      </c>
      <c r="J22" s="34" t="s">
        <v>781</v>
      </c>
      <c r="K22" s="44"/>
    </row>
    <row r="23" spans="2:11" s="1" customFormat="1" ht="18" customHeight="1">
      <c r="B23" s="40"/>
      <c r="C23" s="41"/>
      <c r="D23" s="41"/>
      <c r="E23" s="34" t="s">
        <v>797</v>
      </c>
      <c r="F23" s="41"/>
      <c r="G23" s="41"/>
      <c r="H23" s="41"/>
      <c r="I23" s="126" t="s">
        <v>793</v>
      </c>
      <c r="J23" s="34" t="s">
        <v>781</v>
      </c>
      <c r="K23" s="44"/>
    </row>
    <row r="24" spans="2:11" s="1" customFormat="1" ht="6.95" customHeight="1">
      <c r="B24" s="40"/>
      <c r="C24" s="41"/>
      <c r="D24" s="41"/>
      <c r="E24" s="41"/>
      <c r="F24" s="41"/>
      <c r="G24" s="41"/>
      <c r="H24" s="41"/>
      <c r="I24" s="125"/>
      <c r="J24" s="41"/>
      <c r="K24" s="44"/>
    </row>
    <row r="25" spans="2:11" s="1" customFormat="1" ht="14.45" customHeight="1">
      <c r="B25" s="40"/>
      <c r="C25" s="41"/>
      <c r="D25" s="36" t="s">
        <v>799</v>
      </c>
      <c r="E25" s="41"/>
      <c r="F25" s="41"/>
      <c r="G25" s="41"/>
      <c r="H25" s="41"/>
      <c r="I25" s="125"/>
      <c r="J25" s="41"/>
      <c r="K25" s="44"/>
    </row>
    <row r="26" spans="2:11" s="7" customFormat="1" ht="22.5" customHeight="1">
      <c r="B26" s="128"/>
      <c r="C26" s="129"/>
      <c r="D26" s="129"/>
      <c r="E26" s="351" t="s">
        <v>781</v>
      </c>
      <c r="F26" s="351"/>
      <c r="G26" s="351"/>
      <c r="H26" s="351"/>
      <c r="I26" s="130"/>
      <c r="J26" s="129"/>
      <c r="K26" s="131"/>
    </row>
    <row r="27" spans="2:11" s="1" customFormat="1" ht="6.95" customHeight="1">
      <c r="B27" s="40"/>
      <c r="C27" s="41"/>
      <c r="D27" s="41"/>
      <c r="E27" s="41"/>
      <c r="F27" s="41"/>
      <c r="G27" s="41"/>
      <c r="H27" s="41"/>
      <c r="I27" s="125"/>
      <c r="J27" s="41"/>
      <c r="K27" s="44"/>
    </row>
    <row r="28" spans="2:11" s="1" customFormat="1" ht="6.95" customHeight="1">
      <c r="B28" s="40"/>
      <c r="C28" s="41"/>
      <c r="D28" s="83"/>
      <c r="E28" s="83"/>
      <c r="F28" s="83"/>
      <c r="G28" s="83"/>
      <c r="H28" s="83"/>
      <c r="I28" s="132"/>
      <c r="J28" s="83"/>
      <c r="K28" s="133"/>
    </row>
    <row r="29" spans="2:11" s="1" customFormat="1" ht="25.35" customHeight="1">
      <c r="B29" s="40"/>
      <c r="C29" s="41"/>
      <c r="D29" s="134" t="s">
        <v>801</v>
      </c>
      <c r="E29" s="41"/>
      <c r="F29" s="41"/>
      <c r="G29" s="41"/>
      <c r="H29" s="41"/>
      <c r="I29" s="125"/>
      <c r="J29" s="135">
        <f>ROUND(J95,2)</f>
        <v>0</v>
      </c>
      <c r="K29" s="44"/>
    </row>
    <row r="30" spans="2:11" s="1" customFormat="1" ht="6.95" customHeight="1">
      <c r="B30" s="40"/>
      <c r="C30" s="41"/>
      <c r="D30" s="83"/>
      <c r="E30" s="83"/>
      <c r="F30" s="83"/>
      <c r="G30" s="83"/>
      <c r="H30" s="83"/>
      <c r="I30" s="132"/>
      <c r="J30" s="83"/>
      <c r="K30" s="133"/>
    </row>
    <row r="31" spans="2:11" s="1" customFormat="1" ht="14.45" customHeight="1">
      <c r="B31" s="40"/>
      <c r="C31" s="41"/>
      <c r="D31" s="41"/>
      <c r="E31" s="41"/>
      <c r="F31" s="45" t="s">
        <v>803</v>
      </c>
      <c r="G31" s="41"/>
      <c r="H31" s="41"/>
      <c r="I31" s="136" t="s">
        <v>802</v>
      </c>
      <c r="J31" s="45" t="s">
        <v>804</v>
      </c>
      <c r="K31" s="44"/>
    </row>
    <row r="32" spans="2:11" s="1" customFormat="1" ht="14.45" customHeight="1">
      <c r="B32" s="40"/>
      <c r="C32" s="41"/>
      <c r="D32" s="48" t="s">
        <v>805</v>
      </c>
      <c r="E32" s="48" t="s">
        <v>806</v>
      </c>
      <c r="F32" s="137">
        <f>ROUND(SUM(BE95:BE262),2)</f>
        <v>0</v>
      </c>
      <c r="G32" s="41"/>
      <c r="H32" s="41"/>
      <c r="I32" s="138">
        <v>0.21</v>
      </c>
      <c r="J32" s="137">
        <f>ROUND(ROUND((SUM(BE95:BE262)),2)*I32,2)</f>
        <v>0</v>
      </c>
      <c r="K32" s="44"/>
    </row>
    <row r="33" spans="2:11" s="1" customFormat="1" ht="14.45" customHeight="1">
      <c r="B33" s="40"/>
      <c r="C33" s="41"/>
      <c r="D33" s="41"/>
      <c r="E33" s="48" t="s">
        <v>807</v>
      </c>
      <c r="F33" s="137">
        <f>ROUND(SUM(BF95:BF262),2)</f>
        <v>0</v>
      </c>
      <c r="G33" s="41"/>
      <c r="H33" s="41"/>
      <c r="I33" s="138">
        <v>0.15</v>
      </c>
      <c r="J33" s="137">
        <f>ROUND(ROUND((SUM(BF95:BF262)),2)*I33,2)</f>
        <v>0</v>
      </c>
      <c r="K33" s="44"/>
    </row>
    <row r="34" spans="2:11" s="1" customFormat="1" ht="14.45" customHeight="1" hidden="1">
      <c r="B34" s="40"/>
      <c r="C34" s="41"/>
      <c r="D34" s="41"/>
      <c r="E34" s="48" t="s">
        <v>808</v>
      </c>
      <c r="F34" s="137">
        <f>ROUND(SUM(BG95:BG262),2)</f>
        <v>0</v>
      </c>
      <c r="G34" s="41"/>
      <c r="H34" s="41"/>
      <c r="I34" s="138">
        <v>0.21</v>
      </c>
      <c r="J34" s="137">
        <v>0</v>
      </c>
      <c r="K34" s="44"/>
    </row>
    <row r="35" spans="2:11" s="1" customFormat="1" ht="14.45" customHeight="1" hidden="1">
      <c r="B35" s="40"/>
      <c r="C35" s="41"/>
      <c r="D35" s="41"/>
      <c r="E35" s="48" t="s">
        <v>809</v>
      </c>
      <c r="F35" s="137">
        <f>ROUND(SUM(BH95:BH262),2)</f>
        <v>0</v>
      </c>
      <c r="G35" s="41"/>
      <c r="H35" s="41"/>
      <c r="I35" s="138">
        <v>0.15</v>
      </c>
      <c r="J35" s="137">
        <v>0</v>
      </c>
      <c r="K35" s="44"/>
    </row>
    <row r="36" spans="2:11" s="1" customFormat="1" ht="14.45" customHeight="1" hidden="1">
      <c r="B36" s="40"/>
      <c r="C36" s="41"/>
      <c r="D36" s="41"/>
      <c r="E36" s="48" t="s">
        <v>810</v>
      </c>
      <c r="F36" s="137">
        <f>ROUND(SUM(BI95:BI262),2)</f>
        <v>0</v>
      </c>
      <c r="G36" s="41"/>
      <c r="H36" s="41"/>
      <c r="I36" s="138">
        <v>0</v>
      </c>
      <c r="J36" s="137">
        <v>0</v>
      </c>
      <c r="K36" s="44"/>
    </row>
    <row r="37" spans="2:11" s="1" customFormat="1" ht="6.95" customHeight="1">
      <c r="B37" s="40"/>
      <c r="C37" s="41"/>
      <c r="D37" s="41"/>
      <c r="E37" s="41"/>
      <c r="F37" s="41"/>
      <c r="G37" s="41"/>
      <c r="H37" s="41"/>
      <c r="I37" s="125"/>
      <c r="J37" s="41"/>
      <c r="K37" s="44"/>
    </row>
    <row r="38" spans="2:11" s="1" customFormat="1" ht="25.35" customHeight="1">
      <c r="B38" s="40"/>
      <c r="C38" s="50"/>
      <c r="D38" s="51" t="s">
        <v>811</v>
      </c>
      <c r="E38" s="52"/>
      <c r="F38" s="52"/>
      <c r="G38" s="139" t="s">
        <v>812</v>
      </c>
      <c r="H38" s="53" t="s">
        <v>813</v>
      </c>
      <c r="I38" s="140"/>
      <c r="J38" s="141">
        <f>SUM(J29:J36)</f>
        <v>0</v>
      </c>
      <c r="K38" s="142"/>
    </row>
    <row r="39" spans="2:11" s="1" customFormat="1" ht="14.45" customHeight="1">
      <c r="B39" s="55"/>
      <c r="C39" s="56"/>
      <c r="D39" s="56"/>
      <c r="E39" s="56"/>
      <c r="F39" s="56"/>
      <c r="G39" s="56"/>
      <c r="H39" s="56"/>
      <c r="I39" s="143"/>
      <c r="J39" s="56"/>
      <c r="K39" s="57"/>
    </row>
    <row r="43" spans="2:11" s="1" customFormat="1" ht="6.95" customHeight="1">
      <c r="B43" s="144"/>
      <c r="C43" s="145"/>
      <c r="D43" s="145"/>
      <c r="E43" s="145"/>
      <c r="F43" s="145"/>
      <c r="G43" s="145"/>
      <c r="H43" s="145"/>
      <c r="I43" s="146"/>
      <c r="J43" s="145"/>
      <c r="K43" s="147"/>
    </row>
    <row r="44" spans="2:11" s="1" customFormat="1" ht="36.95" customHeight="1">
      <c r="B44" s="40"/>
      <c r="C44" s="29" t="s">
        <v>864</v>
      </c>
      <c r="D44" s="41"/>
      <c r="E44" s="41"/>
      <c r="F44" s="41"/>
      <c r="G44" s="41"/>
      <c r="H44" s="41"/>
      <c r="I44" s="125"/>
      <c r="J44" s="41"/>
      <c r="K44" s="44"/>
    </row>
    <row r="45" spans="2:11" s="1" customFormat="1" ht="6.95" customHeight="1">
      <c r="B45" s="40"/>
      <c r="C45" s="41"/>
      <c r="D45" s="41"/>
      <c r="E45" s="41"/>
      <c r="F45" s="41"/>
      <c r="G45" s="41"/>
      <c r="H45" s="41"/>
      <c r="I45" s="125"/>
      <c r="J45" s="41"/>
      <c r="K45" s="44"/>
    </row>
    <row r="46" spans="2:11" s="1" customFormat="1" ht="14.45" customHeight="1">
      <c r="B46" s="40"/>
      <c r="C46" s="36" t="s">
        <v>777</v>
      </c>
      <c r="D46" s="41"/>
      <c r="E46" s="41"/>
      <c r="F46" s="41"/>
      <c r="G46" s="41"/>
      <c r="H46" s="41"/>
      <c r="I46" s="125"/>
      <c r="J46" s="41"/>
      <c r="K46" s="44"/>
    </row>
    <row r="47" spans="2:11" s="1" customFormat="1" ht="22.5" customHeight="1">
      <c r="B47" s="40"/>
      <c r="C47" s="41"/>
      <c r="D47" s="41"/>
      <c r="E47" s="386" t="str">
        <f>E7</f>
        <v>Mikulov, parkoviště - Vrchlického</v>
      </c>
      <c r="F47" s="387"/>
      <c r="G47" s="387"/>
      <c r="H47" s="387"/>
      <c r="I47" s="125"/>
      <c r="J47" s="41"/>
      <c r="K47" s="44"/>
    </row>
    <row r="48" spans="2:11" ht="15">
      <c r="B48" s="27"/>
      <c r="C48" s="36" t="s">
        <v>861</v>
      </c>
      <c r="D48" s="28"/>
      <c r="E48" s="28"/>
      <c r="F48" s="28"/>
      <c r="G48" s="28"/>
      <c r="H48" s="28"/>
      <c r="I48" s="124"/>
      <c r="J48" s="28"/>
      <c r="K48" s="30"/>
    </row>
    <row r="49" spans="2:11" s="1" customFormat="1" ht="22.5" customHeight="1">
      <c r="B49" s="40"/>
      <c r="C49" s="41"/>
      <c r="D49" s="41"/>
      <c r="E49" s="386" t="s">
        <v>621</v>
      </c>
      <c r="F49" s="388"/>
      <c r="G49" s="388"/>
      <c r="H49" s="388"/>
      <c r="I49" s="125"/>
      <c r="J49" s="41"/>
      <c r="K49" s="44"/>
    </row>
    <row r="50" spans="2:11" s="1" customFormat="1" ht="14.45" customHeight="1">
      <c r="B50" s="40"/>
      <c r="C50" s="36" t="s">
        <v>863</v>
      </c>
      <c r="D50" s="41"/>
      <c r="E50" s="41"/>
      <c r="F50" s="41"/>
      <c r="G50" s="41"/>
      <c r="H50" s="41"/>
      <c r="I50" s="125"/>
      <c r="J50" s="41"/>
      <c r="K50" s="44"/>
    </row>
    <row r="51" spans="2:11" s="1" customFormat="1" ht="23.25" customHeight="1">
      <c r="B51" s="40"/>
      <c r="C51" s="41"/>
      <c r="D51" s="41"/>
      <c r="E51" s="389" t="str">
        <f>E11</f>
        <v>SO 701 - Přístřešek</v>
      </c>
      <c r="F51" s="388"/>
      <c r="G51" s="388"/>
      <c r="H51" s="388"/>
      <c r="I51" s="125"/>
      <c r="J51" s="41"/>
      <c r="K51" s="44"/>
    </row>
    <row r="52" spans="2:11" s="1" customFormat="1" ht="6.95" customHeight="1">
      <c r="B52" s="40"/>
      <c r="C52" s="41"/>
      <c r="D52" s="41"/>
      <c r="E52" s="41"/>
      <c r="F52" s="41"/>
      <c r="G52" s="41"/>
      <c r="H52" s="41"/>
      <c r="I52" s="125"/>
      <c r="J52" s="41"/>
      <c r="K52" s="44"/>
    </row>
    <row r="53" spans="2:11" s="1" customFormat="1" ht="18" customHeight="1">
      <c r="B53" s="40"/>
      <c r="C53" s="36" t="s">
        <v>784</v>
      </c>
      <c r="D53" s="41"/>
      <c r="E53" s="41"/>
      <c r="F53" s="34" t="str">
        <f>F14</f>
        <v>Mikulov</v>
      </c>
      <c r="G53" s="41"/>
      <c r="H53" s="41"/>
      <c r="I53" s="126" t="s">
        <v>786</v>
      </c>
      <c r="J53" s="127" t="str">
        <f>IF(J14="","",J14)</f>
        <v>17. 8. 2016</v>
      </c>
      <c r="K53" s="44"/>
    </row>
    <row r="54" spans="2:11" s="1" customFormat="1" ht="6.95" customHeight="1">
      <c r="B54" s="40"/>
      <c r="C54" s="41"/>
      <c r="D54" s="41"/>
      <c r="E54" s="41"/>
      <c r="F54" s="41"/>
      <c r="G54" s="41"/>
      <c r="H54" s="41"/>
      <c r="I54" s="125"/>
      <c r="J54" s="41"/>
      <c r="K54" s="44"/>
    </row>
    <row r="55" spans="2:11" s="1" customFormat="1" ht="15">
      <c r="B55" s="40"/>
      <c r="C55" s="36" t="s">
        <v>790</v>
      </c>
      <c r="D55" s="41"/>
      <c r="E55" s="41"/>
      <c r="F55" s="34" t="str">
        <f>E17</f>
        <v>Město Mikulov</v>
      </c>
      <c r="G55" s="41"/>
      <c r="H55" s="41"/>
      <c r="I55" s="126" t="s">
        <v>796</v>
      </c>
      <c r="J55" s="34" t="str">
        <f>E23</f>
        <v>ViaDesigne s.r.o.</v>
      </c>
      <c r="K55" s="44"/>
    </row>
    <row r="56" spans="2:11" s="1" customFormat="1" ht="14.45" customHeight="1">
      <c r="B56" s="40"/>
      <c r="C56" s="36" t="s">
        <v>794</v>
      </c>
      <c r="D56" s="41"/>
      <c r="E56" s="41"/>
      <c r="F56" s="34" t="str">
        <f>IF(E20="","",E20)</f>
        <v/>
      </c>
      <c r="G56" s="41"/>
      <c r="H56" s="41"/>
      <c r="I56" s="125"/>
      <c r="J56" s="41"/>
      <c r="K56" s="44"/>
    </row>
    <row r="57" spans="2:11" s="1" customFormat="1" ht="10.35" customHeight="1">
      <c r="B57" s="40"/>
      <c r="C57" s="41"/>
      <c r="D57" s="41"/>
      <c r="E57" s="41"/>
      <c r="F57" s="41"/>
      <c r="G57" s="41"/>
      <c r="H57" s="41"/>
      <c r="I57" s="125"/>
      <c r="J57" s="41"/>
      <c r="K57" s="44"/>
    </row>
    <row r="58" spans="2:11" s="1" customFormat="1" ht="29.25" customHeight="1">
      <c r="B58" s="40"/>
      <c r="C58" s="148" t="s">
        <v>865</v>
      </c>
      <c r="D58" s="50"/>
      <c r="E58" s="50"/>
      <c r="F58" s="50"/>
      <c r="G58" s="50"/>
      <c r="H58" s="50"/>
      <c r="I58" s="149"/>
      <c r="J58" s="150" t="s">
        <v>866</v>
      </c>
      <c r="K58" s="54"/>
    </row>
    <row r="59" spans="2:11" s="1" customFormat="1" ht="10.35" customHeight="1">
      <c r="B59" s="40"/>
      <c r="C59" s="41"/>
      <c r="D59" s="41"/>
      <c r="E59" s="41"/>
      <c r="F59" s="41"/>
      <c r="G59" s="41"/>
      <c r="H59" s="41"/>
      <c r="I59" s="125"/>
      <c r="J59" s="41"/>
      <c r="K59" s="44"/>
    </row>
    <row r="60" spans="2:47" s="1" customFormat="1" ht="29.25" customHeight="1">
      <c r="B60" s="40"/>
      <c r="C60" s="151" t="s">
        <v>867</v>
      </c>
      <c r="D60" s="41"/>
      <c r="E60" s="41"/>
      <c r="F60" s="41"/>
      <c r="G60" s="41"/>
      <c r="H60" s="41"/>
      <c r="I60" s="125"/>
      <c r="J60" s="135">
        <f>J95</f>
        <v>0</v>
      </c>
      <c r="K60" s="44"/>
      <c r="AU60" s="23" t="s">
        <v>868</v>
      </c>
    </row>
    <row r="61" spans="2:11" s="8" customFormat="1" ht="24.95" customHeight="1">
      <c r="B61" s="152"/>
      <c r="C61" s="153"/>
      <c r="D61" s="154" t="s">
        <v>869</v>
      </c>
      <c r="E61" s="155"/>
      <c r="F61" s="155"/>
      <c r="G61" s="155"/>
      <c r="H61" s="155"/>
      <c r="I61" s="156"/>
      <c r="J61" s="157">
        <f>J96</f>
        <v>0</v>
      </c>
      <c r="K61" s="158"/>
    </row>
    <row r="62" spans="2:11" s="9" customFormat="1" ht="19.9" customHeight="1">
      <c r="B62" s="159"/>
      <c r="C62" s="160"/>
      <c r="D62" s="161" t="s">
        <v>870</v>
      </c>
      <c r="E62" s="162"/>
      <c r="F62" s="162"/>
      <c r="G62" s="162"/>
      <c r="H62" s="162"/>
      <c r="I62" s="163"/>
      <c r="J62" s="164">
        <f>J97</f>
        <v>0</v>
      </c>
      <c r="K62" s="165"/>
    </row>
    <row r="63" spans="2:11" s="9" customFormat="1" ht="19.9" customHeight="1">
      <c r="B63" s="159"/>
      <c r="C63" s="160"/>
      <c r="D63" s="161" t="s">
        <v>871</v>
      </c>
      <c r="E63" s="162"/>
      <c r="F63" s="162"/>
      <c r="G63" s="162"/>
      <c r="H63" s="162"/>
      <c r="I63" s="163"/>
      <c r="J63" s="164">
        <f>J118</f>
        <v>0</v>
      </c>
      <c r="K63" s="165"/>
    </row>
    <row r="64" spans="2:11" s="9" customFormat="1" ht="19.9" customHeight="1">
      <c r="B64" s="159"/>
      <c r="C64" s="160"/>
      <c r="D64" s="161" t="s">
        <v>872</v>
      </c>
      <c r="E64" s="162"/>
      <c r="F64" s="162"/>
      <c r="G64" s="162"/>
      <c r="H64" s="162"/>
      <c r="I64" s="163"/>
      <c r="J64" s="164">
        <f>J143</f>
        <v>0</v>
      </c>
      <c r="K64" s="165"/>
    </row>
    <row r="65" spans="2:11" s="9" customFormat="1" ht="19.9" customHeight="1">
      <c r="B65" s="159"/>
      <c r="C65" s="160"/>
      <c r="D65" s="161" t="s">
        <v>874</v>
      </c>
      <c r="E65" s="162"/>
      <c r="F65" s="162"/>
      <c r="G65" s="162"/>
      <c r="H65" s="162"/>
      <c r="I65" s="163"/>
      <c r="J65" s="164">
        <f>J158</f>
        <v>0</v>
      </c>
      <c r="K65" s="165"/>
    </row>
    <row r="66" spans="2:11" s="9" customFormat="1" ht="19.9" customHeight="1">
      <c r="B66" s="159"/>
      <c r="C66" s="160"/>
      <c r="D66" s="161" t="s">
        <v>876</v>
      </c>
      <c r="E66" s="162"/>
      <c r="F66" s="162"/>
      <c r="G66" s="162"/>
      <c r="H66" s="162"/>
      <c r="I66" s="163"/>
      <c r="J66" s="164">
        <f>J163</f>
        <v>0</v>
      </c>
      <c r="K66" s="165"/>
    </row>
    <row r="67" spans="2:11" s="8" customFormat="1" ht="24.95" customHeight="1">
      <c r="B67" s="152"/>
      <c r="C67" s="153"/>
      <c r="D67" s="154" t="s">
        <v>879</v>
      </c>
      <c r="E67" s="155"/>
      <c r="F67" s="155"/>
      <c r="G67" s="155"/>
      <c r="H67" s="155"/>
      <c r="I67" s="156"/>
      <c r="J67" s="157">
        <f>J175</f>
        <v>0</v>
      </c>
      <c r="K67" s="158"/>
    </row>
    <row r="68" spans="2:11" s="9" customFormat="1" ht="19.9" customHeight="1">
      <c r="B68" s="159"/>
      <c r="C68" s="160"/>
      <c r="D68" s="161" t="s">
        <v>883</v>
      </c>
      <c r="E68" s="162"/>
      <c r="F68" s="162"/>
      <c r="G68" s="162"/>
      <c r="H68" s="162"/>
      <c r="I68" s="163"/>
      <c r="J68" s="164">
        <f>J176</f>
        <v>0</v>
      </c>
      <c r="K68" s="165"/>
    </row>
    <row r="69" spans="2:11" s="9" customFormat="1" ht="19.9" customHeight="1">
      <c r="B69" s="159"/>
      <c r="C69" s="160"/>
      <c r="D69" s="161" t="s">
        <v>622</v>
      </c>
      <c r="E69" s="162"/>
      <c r="F69" s="162"/>
      <c r="G69" s="162"/>
      <c r="H69" s="162"/>
      <c r="I69" s="163"/>
      <c r="J69" s="164">
        <f>J210</f>
        <v>0</v>
      </c>
      <c r="K69" s="165"/>
    </row>
    <row r="70" spans="2:11" s="9" customFormat="1" ht="19.9" customHeight="1">
      <c r="B70" s="159"/>
      <c r="C70" s="160"/>
      <c r="D70" s="161" t="s">
        <v>623</v>
      </c>
      <c r="E70" s="162"/>
      <c r="F70" s="162"/>
      <c r="G70" s="162"/>
      <c r="H70" s="162"/>
      <c r="I70" s="163"/>
      <c r="J70" s="164">
        <f>J222</f>
        <v>0</v>
      </c>
      <c r="K70" s="165"/>
    </row>
    <row r="71" spans="2:11" s="9" customFormat="1" ht="19.9" customHeight="1">
      <c r="B71" s="159"/>
      <c r="C71" s="160"/>
      <c r="D71" s="161" t="s">
        <v>624</v>
      </c>
      <c r="E71" s="162"/>
      <c r="F71" s="162"/>
      <c r="G71" s="162"/>
      <c r="H71" s="162"/>
      <c r="I71" s="163"/>
      <c r="J71" s="164">
        <f>J232</f>
        <v>0</v>
      </c>
      <c r="K71" s="165"/>
    </row>
    <row r="72" spans="2:11" s="9" customFormat="1" ht="19.9" customHeight="1">
      <c r="B72" s="159"/>
      <c r="C72" s="160"/>
      <c r="D72" s="161" t="s">
        <v>625</v>
      </c>
      <c r="E72" s="162"/>
      <c r="F72" s="162"/>
      <c r="G72" s="162"/>
      <c r="H72" s="162"/>
      <c r="I72" s="163"/>
      <c r="J72" s="164">
        <f>J247</f>
        <v>0</v>
      </c>
      <c r="K72" s="165"/>
    </row>
    <row r="73" spans="2:11" s="9" customFormat="1" ht="19.9" customHeight="1">
      <c r="B73" s="159"/>
      <c r="C73" s="160"/>
      <c r="D73" s="161" t="s">
        <v>885</v>
      </c>
      <c r="E73" s="162"/>
      <c r="F73" s="162"/>
      <c r="G73" s="162"/>
      <c r="H73" s="162"/>
      <c r="I73" s="163"/>
      <c r="J73" s="164">
        <f>J252</f>
        <v>0</v>
      </c>
      <c r="K73" s="165"/>
    </row>
    <row r="74" spans="2:11" s="1" customFormat="1" ht="21.75" customHeight="1">
      <c r="B74" s="40"/>
      <c r="C74" s="41"/>
      <c r="D74" s="41"/>
      <c r="E74" s="41"/>
      <c r="F74" s="41"/>
      <c r="G74" s="41"/>
      <c r="H74" s="41"/>
      <c r="I74" s="125"/>
      <c r="J74" s="41"/>
      <c r="K74" s="44"/>
    </row>
    <row r="75" spans="2:11" s="1" customFormat="1" ht="6.95" customHeight="1">
      <c r="B75" s="55"/>
      <c r="C75" s="56"/>
      <c r="D75" s="56"/>
      <c r="E75" s="56"/>
      <c r="F75" s="56"/>
      <c r="G75" s="56"/>
      <c r="H75" s="56"/>
      <c r="I75" s="143"/>
      <c r="J75" s="56"/>
      <c r="K75" s="57"/>
    </row>
    <row r="79" spans="2:12" s="1" customFormat="1" ht="6.95" customHeight="1">
      <c r="B79" s="58"/>
      <c r="C79" s="59"/>
      <c r="D79" s="59"/>
      <c r="E79" s="59"/>
      <c r="F79" s="59"/>
      <c r="G79" s="59"/>
      <c r="H79" s="59"/>
      <c r="I79" s="146"/>
      <c r="J79" s="59"/>
      <c r="K79" s="59"/>
      <c r="L79" s="60"/>
    </row>
    <row r="80" spans="2:12" s="1" customFormat="1" ht="36.95" customHeight="1">
      <c r="B80" s="40"/>
      <c r="C80" s="61" t="s">
        <v>886</v>
      </c>
      <c r="D80" s="62"/>
      <c r="E80" s="62"/>
      <c r="F80" s="62"/>
      <c r="G80" s="62"/>
      <c r="H80" s="62"/>
      <c r="I80" s="166"/>
      <c r="J80" s="62"/>
      <c r="K80" s="62"/>
      <c r="L80" s="60"/>
    </row>
    <row r="81" spans="2:12" s="1" customFormat="1" ht="6.95" customHeight="1">
      <c r="B81" s="40"/>
      <c r="C81" s="62"/>
      <c r="D81" s="62"/>
      <c r="E81" s="62"/>
      <c r="F81" s="62"/>
      <c r="G81" s="62"/>
      <c r="H81" s="62"/>
      <c r="I81" s="166"/>
      <c r="J81" s="62"/>
      <c r="K81" s="62"/>
      <c r="L81" s="60"/>
    </row>
    <row r="82" spans="2:12" s="1" customFormat="1" ht="14.45" customHeight="1">
      <c r="B82" s="40"/>
      <c r="C82" s="64" t="s">
        <v>777</v>
      </c>
      <c r="D82" s="62"/>
      <c r="E82" s="62"/>
      <c r="F82" s="62"/>
      <c r="G82" s="62"/>
      <c r="H82" s="62"/>
      <c r="I82" s="166"/>
      <c r="J82" s="62"/>
      <c r="K82" s="62"/>
      <c r="L82" s="60"/>
    </row>
    <row r="83" spans="2:12" s="1" customFormat="1" ht="22.5" customHeight="1">
      <c r="B83" s="40"/>
      <c r="C83" s="62"/>
      <c r="D83" s="62"/>
      <c r="E83" s="383" t="str">
        <f>E7</f>
        <v>Mikulov, parkoviště - Vrchlického</v>
      </c>
      <c r="F83" s="384"/>
      <c r="G83" s="384"/>
      <c r="H83" s="384"/>
      <c r="I83" s="166"/>
      <c r="J83" s="62"/>
      <c r="K83" s="62"/>
      <c r="L83" s="60"/>
    </row>
    <row r="84" spans="2:12" ht="15">
      <c r="B84" s="27"/>
      <c r="C84" s="64" t="s">
        <v>861</v>
      </c>
      <c r="D84" s="167"/>
      <c r="E84" s="167"/>
      <c r="F84" s="167"/>
      <c r="G84" s="167"/>
      <c r="H84" s="167"/>
      <c r="J84" s="167"/>
      <c r="K84" s="167"/>
      <c r="L84" s="168"/>
    </row>
    <row r="85" spans="2:12" s="1" customFormat="1" ht="22.5" customHeight="1">
      <c r="B85" s="40"/>
      <c r="C85" s="62"/>
      <c r="D85" s="62"/>
      <c r="E85" s="383" t="s">
        <v>621</v>
      </c>
      <c r="F85" s="385"/>
      <c r="G85" s="385"/>
      <c r="H85" s="385"/>
      <c r="I85" s="166"/>
      <c r="J85" s="62"/>
      <c r="K85" s="62"/>
      <c r="L85" s="60"/>
    </row>
    <row r="86" spans="2:12" s="1" customFormat="1" ht="14.45" customHeight="1">
      <c r="B86" s="40"/>
      <c r="C86" s="64" t="s">
        <v>863</v>
      </c>
      <c r="D86" s="62"/>
      <c r="E86" s="62"/>
      <c r="F86" s="62"/>
      <c r="G86" s="62"/>
      <c r="H86" s="62"/>
      <c r="I86" s="166"/>
      <c r="J86" s="62"/>
      <c r="K86" s="62"/>
      <c r="L86" s="60"/>
    </row>
    <row r="87" spans="2:12" s="1" customFormat="1" ht="23.25" customHeight="1">
      <c r="B87" s="40"/>
      <c r="C87" s="62"/>
      <c r="D87" s="62"/>
      <c r="E87" s="381" t="str">
        <f>E11</f>
        <v>SO 701 - Přístřešek</v>
      </c>
      <c r="F87" s="385"/>
      <c r="G87" s="385"/>
      <c r="H87" s="385"/>
      <c r="I87" s="166"/>
      <c r="J87" s="62"/>
      <c r="K87" s="62"/>
      <c r="L87" s="60"/>
    </row>
    <row r="88" spans="2:12" s="1" customFormat="1" ht="6.95" customHeight="1">
      <c r="B88" s="40"/>
      <c r="C88" s="62"/>
      <c r="D88" s="62"/>
      <c r="E88" s="62"/>
      <c r="F88" s="62"/>
      <c r="G88" s="62"/>
      <c r="H88" s="62"/>
      <c r="I88" s="166"/>
      <c r="J88" s="62"/>
      <c r="K88" s="62"/>
      <c r="L88" s="60"/>
    </row>
    <row r="89" spans="2:12" s="1" customFormat="1" ht="18" customHeight="1">
      <c r="B89" s="40"/>
      <c r="C89" s="64" t="s">
        <v>784</v>
      </c>
      <c r="D89" s="62"/>
      <c r="E89" s="62"/>
      <c r="F89" s="169" t="str">
        <f>F14</f>
        <v>Mikulov</v>
      </c>
      <c r="G89" s="62"/>
      <c r="H89" s="62"/>
      <c r="I89" s="170" t="s">
        <v>786</v>
      </c>
      <c r="J89" s="72" t="str">
        <f>IF(J14="","",J14)</f>
        <v>17. 8. 2016</v>
      </c>
      <c r="K89" s="62"/>
      <c r="L89" s="60"/>
    </row>
    <row r="90" spans="2:12" s="1" customFormat="1" ht="6.95" customHeight="1">
      <c r="B90" s="40"/>
      <c r="C90" s="62"/>
      <c r="D90" s="62"/>
      <c r="E90" s="62"/>
      <c r="F90" s="62"/>
      <c r="G90" s="62"/>
      <c r="H90" s="62"/>
      <c r="I90" s="166"/>
      <c r="J90" s="62"/>
      <c r="K90" s="62"/>
      <c r="L90" s="60"/>
    </row>
    <row r="91" spans="2:12" s="1" customFormat="1" ht="15">
      <c r="B91" s="40"/>
      <c r="C91" s="64" t="s">
        <v>790</v>
      </c>
      <c r="D91" s="62"/>
      <c r="E91" s="62"/>
      <c r="F91" s="169" t="str">
        <f>E17</f>
        <v>Město Mikulov</v>
      </c>
      <c r="G91" s="62"/>
      <c r="H91" s="62"/>
      <c r="I91" s="170" t="s">
        <v>796</v>
      </c>
      <c r="J91" s="169" t="str">
        <f>E23</f>
        <v>ViaDesigne s.r.o.</v>
      </c>
      <c r="K91" s="62"/>
      <c r="L91" s="60"/>
    </row>
    <row r="92" spans="2:12" s="1" customFormat="1" ht="14.45" customHeight="1">
      <c r="B92" s="40"/>
      <c r="C92" s="64" t="s">
        <v>794</v>
      </c>
      <c r="D92" s="62"/>
      <c r="E92" s="62"/>
      <c r="F92" s="169" t="str">
        <f>IF(E20="","",E20)</f>
        <v/>
      </c>
      <c r="G92" s="62"/>
      <c r="H92" s="62"/>
      <c r="I92" s="166"/>
      <c r="J92" s="62"/>
      <c r="K92" s="62"/>
      <c r="L92" s="60"/>
    </row>
    <row r="93" spans="2:12" s="1" customFormat="1" ht="10.35" customHeight="1">
      <c r="B93" s="40"/>
      <c r="C93" s="62"/>
      <c r="D93" s="62"/>
      <c r="E93" s="62"/>
      <c r="F93" s="62"/>
      <c r="G93" s="62"/>
      <c r="H93" s="62"/>
      <c r="I93" s="166"/>
      <c r="J93" s="62"/>
      <c r="K93" s="62"/>
      <c r="L93" s="60"/>
    </row>
    <row r="94" spans="2:20" s="10" customFormat="1" ht="29.25" customHeight="1">
      <c r="B94" s="171"/>
      <c r="C94" s="172" t="s">
        <v>887</v>
      </c>
      <c r="D94" s="173" t="s">
        <v>820</v>
      </c>
      <c r="E94" s="173" t="s">
        <v>816</v>
      </c>
      <c r="F94" s="173" t="s">
        <v>888</v>
      </c>
      <c r="G94" s="173" t="s">
        <v>889</v>
      </c>
      <c r="H94" s="173" t="s">
        <v>890</v>
      </c>
      <c r="I94" s="174" t="s">
        <v>891</v>
      </c>
      <c r="J94" s="173" t="s">
        <v>866</v>
      </c>
      <c r="K94" s="175" t="s">
        <v>892</v>
      </c>
      <c r="L94" s="176"/>
      <c r="M94" s="79" t="s">
        <v>893</v>
      </c>
      <c r="N94" s="80" t="s">
        <v>805</v>
      </c>
      <c r="O94" s="80" t="s">
        <v>894</v>
      </c>
      <c r="P94" s="80" t="s">
        <v>895</v>
      </c>
      <c r="Q94" s="80" t="s">
        <v>896</v>
      </c>
      <c r="R94" s="80" t="s">
        <v>897</v>
      </c>
      <c r="S94" s="80" t="s">
        <v>898</v>
      </c>
      <c r="T94" s="81" t="s">
        <v>899</v>
      </c>
    </row>
    <row r="95" spans="2:63" s="1" customFormat="1" ht="29.25" customHeight="1">
      <c r="B95" s="40"/>
      <c r="C95" s="85" t="s">
        <v>867</v>
      </c>
      <c r="D95" s="62"/>
      <c r="E95" s="62"/>
      <c r="F95" s="62"/>
      <c r="G95" s="62"/>
      <c r="H95" s="62"/>
      <c r="I95" s="166"/>
      <c r="J95" s="177">
        <f>BK95</f>
        <v>0</v>
      </c>
      <c r="K95" s="62"/>
      <c r="L95" s="60"/>
      <c r="M95" s="82"/>
      <c r="N95" s="83"/>
      <c r="O95" s="83"/>
      <c r="P95" s="178">
        <f>P96+P175</f>
        <v>0</v>
      </c>
      <c r="Q95" s="83"/>
      <c r="R95" s="178">
        <f>R96+R175</f>
        <v>51.4839121</v>
      </c>
      <c r="S95" s="83"/>
      <c r="T95" s="179">
        <f>T96+T175</f>
        <v>1.0638</v>
      </c>
      <c r="AT95" s="23" t="s">
        <v>834</v>
      </c>
      <c r="AU95" s="23" t="s">
        <v>868</v>
      </c>
      <c r="BK95" s="180">
        <f>BK96+BK175</f>
        <v>0</v>
      </c>
    </row>
    <row r="96" spans="2:63" s="11" customFormat="1" ht="37.35" customHeight="1">
      <c r="B96" s="181"/>
      <c r="C96" s="182"/>
      <c r="D96" s="183" t="s">
        <v>834</v>
      </c>
      <c r="E96" s="184" t="s">
        <v>900</v>
      </c>
      <c r="F96" s="184" t="s">
        <v>901</v>
      </c>
      <c r="G96" s="182"/>
      <c r="H96" s="182"/>
      <c r="I96" s="185"/>
      <c r="J96" s="186">
        <f>BK96</f>
        <v>0</v>
      </c>
      <c r="K96" s="182"/>
      <c r="L96" s="187"/>
      <c r="M96" s="188"/>
      <c r="N96" s="189"/>
      <c r="O96" s="189"/>
      <c r="P96" s="190">
        <f>P97+P118+P143+P158+P163</f>
        <v>0</v>
      </c>
      <c r="Q96" s="189"/>
      <c r="R96" s="190">
        <f>R97+R118+R143+R158+R163</f>
        <v>37.866546099999994</v>
      </c>
      <c r="S96" s="189"/>
      <c r="T96" s="191">
        <f>T97+T118+T143+T158+T163</f>
        <v>1.0638</v>
      </c>
      <c r="AR96" s="192" t="s">
        <v>783</v>
      </c>
      <c r="AT96" s="193" t="s">
        <v>834</v>
      </c>
      <c r="AU96" s="193" t="s">
        <v>835</v>
      </c>
      <c r="AY96" s="192" t="s">
        <v>902</v>
      </c>
      <c r="BK96" s="194">
        <f>BK97+BK118+BK143+BK158+BK163</f>
        <v>0</v>
      </c>
    </row>
    <row r="97" spans="2:63" s="11" customFormat="1" ht="19.9" customHeight="1">
      <c r="B97" s="181"/>
      <c r="C97" s="182"/>
      <c r="D97" s="195" t="s">
        <v>834</v>
      </c>
      <c r="E97" s="196" t="s">
        <v>783</v>
      </c>
      <c r="F97" s="196" t="s">
        <v>903</v>
      </c>
      <c r="G97" s="182"/>
      <c r="H97" s="182"/>
      <c r="I97" s="185"/>
      <c r="J97" s="197">
        <f>BK97</f>
        <v>0</v>
      </c>
      <c r="K97" s="182"/>
      <c r="L97" s="187"/>
      <c r="M97" s="188"/>
      <c r="N97" s="189"/>
      <c r="O97" s="189"/>
      <c r="P97" s="190">
        <f>SUM(P98:P117)</f>
        <v>0</v>
      </c>
      <c r="Q97" s="189"/>
      <c r="R97" s="190">
        <f>SUM(R98:R117)</f>
        <v>0</v>
      </c>
      <c r="S97" s="189"/>
      <c r="T97" s="191">
        <f>SUM(T98:T117)</f>
        <v>0</v>
      </c>
      <c r="AR97" s="192" t="s">
        <v>783</v>
      </c>
      <c r="AT97" s="193" t="s">
        <v>834</v>
      </c>
      <c r="AU97" s="193" t="s">
        <v>783</v>
      </c>
      <c r="AY97" s="192" t="s">
        <v>902</v>
      </c>
      <c r="BK97" s="194">
        <f>SUM(BK98:BK117)</f>
        <v>0</v>
      </c>
    </row>
    <row r="98" spans="2:65" s="1" customFormat="1" ht="31.5" customHeight="1">
      <c r="B98" s="40"/>
      <c r="C98" s="198" t="s">
        <v>783</v>
      </c>
      <c r="D98" s="198" t="s">
        <v>904</v>
      </c>
      <c r="E98" s="199" t="s">
        <v>938</v>
      </c>
      <c r="F98" s="200" t="s">
        <v>939</v>
      </c>
      <c r="G98" s="201" t="s">
        <v>940</v>
      </c>
      <c r="H98" s="202">
        <v>6.06</v>
      </c>
      <c r="I98" s="203"/>
      <c r="J98" s="204">
        <f>ROUND(I98*H98,2)</f>
        <v>0</v>
      </c>
      <c r="K98" s="200" t="s">
        <v>908</v>
      </c>
      <c r="L98" s="60"/>
      <c r="M98" s="205" t="s">
        <v>781</v>
      </c>
      <c r="N98" s="206" t="s">
        <v>806</v>
      </c>
      <c r="O98" s="41"/>
      <c r="P98" s="207">
        <f>O98*H98</f>
        <v>0</v>
      </c>
      <c r="Q98" s="207">
        <v>0</v>
      </c>
      <c r="R98" s="207">
        <f>Q98*H98</f>
        <v>0</v>
      </c>
      <c r="S98" s="207">
        <v>0</v>
      </c>
      <c r="T98" s="208">
        <f>S98*H98</f>
        <v>0</v>
      </c>
      <c r="AR98" s="23" t="s">
        <v>909</v>
      </c>
      <c r="AT98" s="23" t="s">
        <v>904</v>
      </c>
      <c r="AU98" s="23" t="s">
        <v>843</v>
      </c>
      <c r="AY98" s="23" t="s">
        <v>902</v>
      </c>
      <c r="BE98" s="209">
        <f>IF(N98="základní",J98,0)</f>
        <v>0</v>
      </c>
      <c r="BF98" s="209">
        <f>IF(N98="snížená",J98,0)</f>
        <v>0</v>
      </c>
      <c r="BG98" s="209">
        <f>IF(N98="zákl. přenesená",J98,0)</f>
        <v>0</v>
      </c>
      <c r="BH98" s="209">
        <f>IF(N98="sníž. přenesená",J98,0)</f>
        <v>0</v>
      </c>
      <c r="BI98" s="209">
        <f>IF(N98="nulová",J98,0)</f>
        <v>0</v>
      </c>
      <c r="BJ98" s="23" t="s">
        <v>783</v>
      </c>
      <c r="BK98" s="209">
        <f>ROUND(I98*H98,2)</f>
        <v>0</v>
      </c>
      <c r="BL98" s="23" t="s">
        <v>909</v>
      </c>
      <c r="BM98" s="23" t="s">
        <v>626</v>
      </c>
    </row>
    <row r="99" spans="2:47" s="1" customFormat="1" ht="94.5">
      <c r="B99" s="40"/>
      <c r="C99" s="62"/>
      <c r="D99" s="210" t="s">
        <v>911</v>
      </c>
      <c r="E99" s="62"/>
      <c r="F99" s="211" t="s">
        <v>942</v>
      </c>
      <c r="G99" s="62"/>
      <c r="H99" s="62"/>
      <c r="I99" s="166"/>
      <c r="J99" s="62"/>
      <c r="K99" s="62"/>
      <c r="L99" s="60"/>
      <c r="M99" s="212"/>
      <c r="N99" s="41"/>
      <c r="O99" s="41"/>
      <c r="P99" s="41"/>
      <c r="Q99" s="41"/>
      <c r="R99" s="41"/>
      <c r="S99" s="41"/>
      <c r="T99" s="77"/>
      <c r="AT99" s="23" t="s">
        <v>911</v>
      </c>
      <c r="AU99" s="23" t="s">
        <v>843</v>
      </c>
    </row>
    <row r="100" spans="2:51" s="12" customFormat="1" ht="13.5">
      <c r="B100" s="213"/>
      <c r="C100" s="214"/>
      <c r="D100" s="210" t="s">
        <v>913</v>
      </c>
      <c r="E100" s="225" t="s">
        <v>781</v>
      </c>
      <c r="F100" s="226" t="s">
        <v>627</v>
      </c>
      <c r="G100" s="214"/>
      <c r="H100" s="227">
        <v>2.86</v>
      </c>
      <c r="I100" s="219"/>
      <c r="J100" s="214"/>
      <c r="K100" s="214"/>
      <c r="L100" s="220"/>
      <c r="M100" s="221"/>
      <c r="N100" s="222"/>
      <c r="O100" s="222"/>
      <c r="P100" s="222"/>
      <c r="Q100" s="222"/>
      <c r="R100" s="222"/>
      <c r="S100" s="222"/>
      <c r="T100" s="223"/>
      <c r="AT100" s="224" t="s">
        <v>913</v>
      </c>
      <c r="AU100" s="224" t="s">
        <v>843</v>
      </c>
      <c r="AV100" s="12" t="s">
        <v>843</v>
      </c>
      <c r="AW100" s="12" t="s">
        <v>798</v>
      </c>
      <c r="AX100" s="12" t="s">
        <v>835</v>
      </c>
      <c r="AY100" s="224" t="s">
        <v>902</v>
      </c>
    </row>
    <row r="101" spans="2:51" s="12" customFormat="1" ht="13.5">
      <c r="B101" s="213"/>
      <c r="C101" s="214"/>
      <c r="D101" s="210" t="s">
        <v>913</v>
      </c>
      <c r="E101" s="225" t="s">
        <v>781</v>
      </c>
      <c r="F101" s="226" t="s">
        <v>628</v>
      </c>
      <c r="G101" s="214"/>
      <c r="H101" s="227">
        <v>3.2</v>
      </c>
      <c r="I101" s="219"/>
      <c r="J101" s="214"/>
      <c r="K101" s="214"/>
      <c r="L101" s="220"/>
      <c r="M101" s="221"/>
      <c r="N101" s="222"/>
      <c r="O101" s="222"/>
      <c r="P101" s="222"/>
      <c r="Q101" s="222"/>
      <c r="R101" s="222"/>
      <c r="S101" s="222"/>
      <c r="T101" s="223"/>
      <c r="AT101" s="224" t="s">
        <v>913</v>
      </c>
      <c r="AU101" s="224" t="s">
        <v>843</v>
      </c>
      <c r="AV101" s="12" t="s">
        <v>843</v>
      </c>
      <c r="AW101" s="12" t="s">
        <v>798</v>
      </c>
      <c r="AX101" s="12" t="s">
        <v>835</v>
      </c>
      <c r="AY101" s="224" t="s">
        <v>902</v>
      </c>
    </row>
    <row r="102" spans="2:51" s="13" customFormat="1" ht="13.5">
      <c r="B102" s="228"/>
      <c r="C102" s="229"/>
      <c r="D102" s="215" t="s">
        <v>913</v>
      </c>
      <c r="E102" s="230" t="s">
        <v>781</v>
      </c>
      <c r="F102" s="231" t="s">
        <v>926</v>
      </c>
      <c r="G102" s="229"/>
      <c r="H102" s="232">
        <v>6.06</v>
      </c>
      <c r="I102" s="233"/>
      <c r="J102" s="229"/>
      <c r="K102" s="229"/>
      <c r="L102" s="234"/>
      <c r="M102" s="235"/>
      <c r="N102" s="236"/>
      <c r="O102" s="236"/>
      <c r="P102" s="236"/>
      <c r="Q102" s="236"/>
      <c r="R102" s="236"/>
      <c r="S102" s="236"/>
      <c r="T102" s="237"/>
      <c r="AT102" s="238" t="s">
        <v>913</v>
      </c>
      <c r="AU102" s="238" t="s">
        <v>843</v>
      </c>
      <c r="AV102" s="13" t="s">
        <v>909</v>
      </c>
      <c r="AW102" s="13" t="s">
        <v>798</v>
      </c>
      <c r="AX102" s="13" t="s">
        <v>783</v>
      </c>
      <c r="AY102" s="238" t="s">
        <v>902</v>
      </c>
    </row>
    <row r="103" spans="2:65" s="1" customFormat="1" ht="44.25" customHeight="1">
      <c r="B103" s="40"/>
      <c r="C103" s="198" t="s">
        <v>843</v>
      </c>
      <c r="D103" s="198" t="s">
        <v>904</v>
      </c>
      <c r="E103" s="199" t="s">
        <v>946</v>
      </c>
      <c r="F103" s="200" t="s">
        <v>947</v>
      </c>
      <c r="G103" s="201" t="s">
        <v>940</v>
      </c>
      <c r="H103" s="202">
        <v>6.06</v>
      </c>
      <c r="I103" s="203"/>
      <c r="J103" s="204">
        <f>ROUND(I103*H103,2)</f>
        <v>0</v>
      </c>
      <c r="K103" s="200" t="s">
        <v>908</v>
      </c>
      <c r="L103" s="60"/>
      <c r="M103" s="205" t="s">
        <v>781</v>
      </c>
      <c r="N103" s="206" t="s">
        <v>806</v>
      </c>
      <c r="O103" s="41"/>
      <c r="P103" s="207">
        <f>O103*H103</f>
        <v>0</v>
      </c>
      <c r="Q103" s="207">
        <v>0</v>
      </c>
      <c r="R103" s="207">
        <f>Q103*H103</f>
        <v>0</v>
      </c>
      <c r="S103" s="207">
        <v>0</v>
      </c>
      <c r="T103" s="208">
        <f>S103*H103</f>
        <v>0</v>
      </c>
      <c r="AR103" s="23" t="s">
        <v>909</v>
      </c>
      <c r="AT103" s="23" t="s">
        <v>904</v>
      </c>
      <c r="AU103" s="23" t="s">
        <v>843</v>
      </c>
      <c r="AY103" s="23" t="s">
        <v>902</v>
      </c>
      <c r="BE103" s="209">
        <f>IF(N103="základní",J103,0)</f>
        <v>0</v>
      </c>
      <c r="BF103" s="209">
        <f>IF(N103="snížená",J103,0)</f>
        <v>0</v>
      </c>
      <c r="BG103" s="209">
        <f>IF(N103="zákl. přenesená",J103,0)</f>
        <v>0</v>
      </c>
      <c r="BH103" s="209">
        <f>IF(N103="sníž. přenesená",J103,0)</f>
        <v>0</v>
      </c>
      <c r="BI103" s="209">
        <f>IF(N103="nulová",J103,0)</f>
        <v>0</v>
      </c>
      <c r="BJ103" s="23" t="s">
        <v>783</v>
      </c>
      <c r="BK103" s="209">
        <f>ROUND(I103*H103,2)</f>
        <v>0</v>
      </c>
      <c r="BL103" s="23" t="s">
        <v>909</v>
      </c>
      <c r="BM103" s="23" t="s">
        <v>629</v>
      </c>
    </row>
    <row r="104" spans="2:47" s="1" customFormat="1" ht="94.5">
      <c r="B104" s="40"/>
      <c r="C104" s="62"/>
      <c r="D104" s="210" t="s">
        <v>911</v>
      </c>
      <c r="E104" s="62"/>
      <c r="F104" s="211" t="s">
        <v>942</v>
      </c>
      <c r="G104" s="62"/>
      <c r="H104" s="62"/>
      <c r="I104" s="166"/>
      <c r="J104" s="62"/>
      <c r="K104" s="62"/>
      <c r="L104" s="60"/>
      <c r="M104" s="212"/>
      <c r="N104" s="41"/>
      <c r="O104" s="41"/>
      <c r="P104" s="41"/>
      <c r="Q104" s="41"/>
      <c r="R104" s="41"/>
      <c r="S104" s="41"/>
      <c r="T104" s="77"/>
      <c r="AT104" s="23" t="s">
        <v>911</v>
      </c>
      <c r="AU104" s="23" t="s">
        <v>843</v>
      </c>
    </row>
    <row r="105" spans="2:51" s="12" customFormat="1" ht="13.5">
      <c r="B105" s="213"/>
      <c r="C105" s="214"/>
      <c r="D105" s="215" t="s">
        <v>913</v>
      </c>
      <c r="E105" s="216" t="s">
        <v>781</v>
      </c>
      <c r="F105" s="217" t="s">
        <v>630</v>
      </c>
      <c r="G105" s="214"/>
      <c r="H105" s="218">
        <v>6.06</v>
      </c>
      <c r="I105" s="219"/>
      <c r="J105" s="214"/>
      <c r="K105" s="214"/>
      <c r="L105" s="220"/>
      <c r="M105" s="221"/>
      <c r="N105" s="222"/>
      <c r="O105" s="222"/>
      <c r="P105" s="222"/>
      <c r="Q105" s="222"/>
      <c r="R105" s="222"/>
      <c r="S105" s="222"/>
      <c r="T105" s="223"/>
      <c r="AT105" s="224" t="s">
        <v>913</v>
      </c>
      <c r="AU105" s="224" t="s">
        <v>843</v>
      </c>
      <c r="AV105" s="12" t="s">
        <v>843</v>
      </c>
      <c r="AW105" s="12" t="s">
        <v>798</v>
      </c>
      <c r="AX105" s="12" t="s">
        <v>783</v>
      </c>
      <c r="AY105" s="224" t="s">
        <v>902</v>
      </c>
    </row>
    <row r="106" spans="2:65" s="1" customFormat="1" ht="44.25" customHeight="1">
      <c r="B106" s="40"/>
      <c r="C106" s="198" t="s">
        <v>920</v>
      </c>
      <c r="D106" s="198" t="s">
        <v>904</v>
      </c>
      <c r="E106" s="199" t="s">
        <v>962</v>
      </c>
      <c r="F106" s="200" t="s">
        <v>963</v>
      </c>
      <c r="G106" s="201" t="s">
        <v>940</v>
      </c>
      <c r="H106" s="202">
        <v>6.06</v>
      </c>
      <c r="I106" s="203"/>
      <c r="J106" s="204">
        <f>ROUND(I106*H106,2)</f>
        <v>0</v>
      </c>
      <c r="K106" s="200" t="s">
        <v>908</v>
      </c>
      <c r="L106" s="60"/>
      <c r="M106" s="205" t="s">
        <v>781</v>
      </c>
      <c r="N106" s="206" t="s">
        <v>806</v>
      </c>
      <c r="O106" s="41"/>
      <c r="P106" s="207">
        <f>O106*H106</f>
        <v>0</v>
      </c>
      <c r="Q106" s="207">
        <v>0</v>
      </c>
      <c r="R106" s="207">
        <f>Q106*H106</f>
        <v>0</v>
      </c>
      <c r="S106" s="207">
        <v>0</v>
      </c>
      <c r="T106" s="208">
        <f>S106*H106</f>
        <v>0</v>
      </c>
      <c r="AR106" s="23" t="s">
        <v>909</v>
      </c>
      <c r="AT106" s="23" t="s">
        <v>904</v>
      </c>
      <c r="AU106" s="23" t="s">
        <v>843</v>
      </c>
      <c r="AY106" s="23" t="s">
        <v>902</v>
      </c>
      <c r="BE106" s="209">
        <f>IF(N106="základní",J106,0)</f>
        <v>0</v>
      </c>
      <c r="BF106" s="209">
        <f>IF(N106="snížená",J106,0)</f>
        <v>0</v>
      </c>
      <c r="BG106" s="209">
        <f>IF(N106="zákl. přenesená",J106,0)</f>
        <v>0</v>
      </c>
      <c r="BH106" s="209">
        <f>IF(N106="sníž. přenesená",J106,0)</f>
        <v>0</v>
      </c>
      <c r="BI106" s="209">
        <f>IF(N106="nulová",J106,0)</f>
        <v>0</v>
      </c>
      <c r="BJ106" s="23" t="s">
        <v>783</v>
      </c>
      <c r="BK106" s="209">
        <f>ROUND(I106*H106,2)</f>
        <v>0</v>
      </c>
      <c r="BL106" s="23" t="s">
        <v>909</v>
      </c>
      <c r="BM106" s="23" t="s">
        <v>631</v>
      </c>
    </row>
    <row r="107" spans="2:47" s="1" customFormat="1" ht="175.5">
      <c r="B107" s="40"/>
      <c r="C107" s="62"/>
      <c r="D107" s="210" t="s">
        <v>911</v>
      </c>
      <c r="E107" s="62"/>
      <c r="F107" s="211" t="s">
        <v>965</v>
      </c>
      <c r="G107" s="62"/>
      <c r="H107" s="62"/>
      <c r="I107" s="166"/>
      <c r="J107" s="62"/>
      <c r="K107" s="62"/>
      <c r="L107" s="60"/>
      <c r="M107" s="212"/>
      <c r="N107" s="41"/>
      <c r="O107" s="41"/>
      <c r="P107" s="41"/>
      <c r="Q107" s="41"/>
      <c r="R107" s="41"/>
      <c r="S107" s="41"/>
      <c r="T107" s="77"/>
      <c r="AT107" s="23" t="s">
        <v>911</v>
      </c>
      <c r="AU107" s="23" t="s">
        <v>843</v>
      </c>
    </row>
    <row r="108" spans="2:51" s="12" customFormat="1" ht="13.5">
      <c r="B108" s="213"/>
      <c r="C108" s="214"/>
      <c r="D108" s="215" t="s">
        <v>913</v>
      </c>
      <c r="E108" s="216" t="s">
        <v>781</v>
      </c>
      <c r="F108" s="217" t="s">
        <v>630</v>
      </c>
      <c r="G108" s="214"/>
      <c r="H108" s="218">
        <v>6.06</v>
      </c>
      <c r="I108" s="219"/>
      <c r="J108" s="214"/>
      <c r="K108" s="214"/>
      <c r="L108" s="220"/>
      <c r="M108" s="221"/>
      <c r="N108" s="222"/>
      <c r="O108" s="222"/>
      <c r="P108" s="222"/>
      <c r="Q108" s="222"/>
      <c r="R108" s="222"/>
      <c r="S108" s="222"/>
      <c r="T108" s="223"/>
      <c r="AT108" s="224" t="s">
        <v>913</v>
      </c>
      <c r="AU108" s="224" t="s">
        <v>843</v>
      </c>
      <c r="AV108" s="12" t="s">
        <v>843</v>
      </c>
      <c r="AW108" s="12" t="s">
        <v>798</v>
      </c>
      <c r="AX108" s="12" t="s">
        <v>783</v>
      </c>
      <c r="AY108" s="224" t="s">
        <v>902</v>
      </c>
    </row>
    <row r="109" spans="2:65" s="1" customFormat="1" ht="44.25" customHeight="1">
      <c r="B109" s="40"/>
      <c r="C109" s="198" t="s">
        <v>909</v>
      </c>
      <c r="D109" s="198" t="s">
        <v>904</v>
      </c>
      <c r="E109" s="199" t="s">
        <v>969</v>
      </c>
      <c r="F109" s="200" t="s">
        <v>970</v>
      </c>
      <c r="G109" s="201" t="s">
        <v>940</v>
      </c>
      <c r="H109" s="202">
        <v>78.78</v>
      </c>
      <c r="I109" s="203"/>
      <c r="J109" s="204">
        <f>ROUND(I109*H109,2)</f>
        <v>0</v>
      </c>
      <c r="K109" s="200" t="s">
        <v>908</v>
      </c>
      <c r="L109" s="60"/>
      <c r="M109" s="205" t="s">
        <v>781</v>
      </c>
      <c r="N109" s="206" t="s">
        <v>806</v>
      </c>
      <c r="O109" s="41"/>
      <c r="P109" s="207">
        <f>O109*H109</f>
        <v>0</v>
      </c>
      <c r="Q109" s="207">
        <v>0</v>
      </c>
      <c r="R109" s="207">
        <f>Q109*H109</f>
        <v>0</v>
      </c>
      <c r="S109" s="207">
        <v>0</v>
      </c>
      <c r="T109" s="208">
        <f>S109*H109</f>
        <v>0</v>
      </c>
      <c r="AR109" s="23" t="s">
        <v>909</v>
      </c>
      <c r="AT109" s="23" t="s">
        <v>904</v>
      </c>
      <c r="AU109" s="23" t="s">
        <v>843</v>
      </c>
      <c r="AY109" s="23" t="s">
        <v>902</v>
      </c>
      <c r="BE109" s="209">
        <f>IF(N109="základní",J109,0)</f>
        <v>0</v>
      </c>
      <c r="BF109" s="209">
        <f>IF(N109="snížená",J109,0)</f>
        <v>0</v>
      </c>
      <c r="BG109" s="209">
        <f>IF(N109="zákl. přenesená",J109,0)</f>
        <v>0</v>
      </c>
      <c r="BH109" s="209">
        <f>IF(N109="sníž. přenesená",J109,0)</f>
        <v>0</v>
      </c>
      <c r="BI109" s="209">
        <f>IF(N109="nulová",J109,0)</f>
        <v>0</v>
      </c>
      <c r="BJ109" s="23" t="s">
        <v>783</v>
      </c>
      <c r="BK109" s="209">
        <f>ROUND(I109*H109,2)</f>
        <v>0</v>
      </c>
      <c r="BL109" s="23" t="s">
        <v>909</v>
      </c>
      <c r="BM109" s="23" t="s">
        <v>632</v>
      </c>
    </row>
    <row r="110" spans="2:47" s="1" customFormat="1" ht="175.5">
      <c r="B110" s="40"/>
      <c r="C110" s="62"/>
      <c r="D110" s="210" t="s">
        <v>911</v>
      </c>
      <c r="E110" s="62"/>
      <c r="F110" s="211" t="s">
        <v>965</v>
      </c>
      <c r="G110" s="62"/>
      <c r="H110" s="62"/>
      <c r="I110" s="166"/>
      <c r="J110" s="62"/>
      <c r="K110" s="62"/>
      <c r="L110" s="60"/>
      <c r="M110" s="212"/>
      <c r="N110" s="41"/>
      <c r="O110" s="41"/>
      <c r="P110" s="41"/>
      <c r="Q110" s="41"/>
      <c r="R110" s="41"/>
      <c r="S110" s="41"/>
      <c r="T110" s="77"/>
      <c r="AT110" s="23" t="s">
        <v>911</v>
      </c>
      <c r="AU110" s="23" t="s">
        <v>843</v>
      </c>
    </row>
    <row r="111" spans="2:51" s="12" customFormat="1" ht="13.5">
      <c r="B111" s="213"/>
      <c r="C111" s="214"/>
      <c r="D111" s="215" t="s">
        <v>913</v>
      </c>
      <c r="E111" s="216" t="s">
        <v>781</v>
      </c>
      <c r="F111" s="217" t="s">
        <v>633</v>
      </c>
      <c r="G111" s="214"/>
      <c r="H111" s="218">
        <v>78.78</v>
      </c>
      <c r="I111" s="219"/>
      <c r="J111" s="214"/>
      <c r="K111" s="214"/>
      <c r="L111" s="220"/>
      <c r="M111" s="221"/>
      <c r="N111" s="222"/>
      <c r="O111" s="222"/>
      <c r="P111" s="222"/>
      <c r="Q111" s="222"/>
      <c r="R111" s="222"/>
      <c r="S111" s="222"/>
      <c r="T111" s="223"/>
      <c r="AT111" s="224" t="s">
        <v>913</v>
      </c>
      <c r="AU111" s="224" t="s">
        <v>843</v>
      </c>
      <c r="AV111" s="12" t="s">
        <v>843</v>
      </c>
      <c r="AW111" s="12" t="s">
        <v>798</v>
      </c>
      <c r="AX111" s="12" t="s">
        <v>783</v>
      </c>
      <c r="AY111" s="224" t="s">
        <v>902</v>
      </c>
    </row>
    <row r="112" spans="2:65" s="1" customFormat="1" ht="22.5" customHeight="1">
      <c r="B112" s="40"/>
      <c r="C112" s="198" t="s">
        <v>931</v>
      </c>
      <c r="D112" s="198" t="s">
        <v>904</v>
      </c>
      <c r="E112" s="199" t="s">
        <v>974</v>
      </c>
      <c r="F112" s="200" t="s">
        <v>975</v>
      </c>
      <c r="G112" s="201" t="s">
        <v>940</v>
      </c>
      <c r="H112" s="202">
        <v>6.06</v>
      </c>
      <c r="I112" s="203"/>
      <c r="J112" s="204">
        <f>ROUND(I112*H112,2)</f>
        <v>0</v>
      </c>
      <c r="K112" s="200" t="s">
        <v>908</v>
      </c>
      <c r="L112" s="60"/>
      <c r="M112" s="205" t="s">
        <v>781</v>
      </c>
      <c r="N112" s="206" t="s">
        <v>806</v>
      </c>
      <c r="O112" s="41"/>
      <c r="P112" s="207">
        <f>O112*H112</f>
        <v>0</v>
      </c>
      <c r="Q112" s="207">
        <v>0</v>
      </c>
      <c r="R112" s="207">
        <f>Q112*H112</f>
        <v>0</v>
      </c>
      <c r="S112" s="207">
        <v>0</v>
      </c>
      <c r="T112" s="208">
        <f>S112*H112</f>
        <v>0</v>
      </c>
      <c r="AR112" s="23" t="s">
        <v>909</v>
      </c>
      <c r="AT112" s="23" t="s">
        <v>904</v>
      </c>
      <c r="AU112" s="23" t="s">
        <v>843</v>
      </c>
      <c r="AY112" s="23" t="s">
        <v>902</v>
      </c>
      <c r="BE112" s="209">
        <f>IF(N112="základní",J112,0)</f>
        <v>0</v>
      </c>
      <c r="BF112" s="209">
        <f>IF(N112="snížená",J112,0)</f>
        <v>0</v>
      </c>
      <c r="BG112" s="209">
        <f>IF(N112="zákl. přenesená",J112,0)</f>
        <v>0</v>
      </c>
      <c r="BH112" s="209">
        <f>IF(N112="sníž. přenesená",J112,0)</f>
        <v>0</v>
      </c>
      <c r="BI112" s="209">
        <f>IF(N112="nulová",J112,0)</f>
        <v>0</v>
      </c>
      <c r="BJ112" s="23" t="s">
        <v>783</v>
      </c>
      <c r="BK112" s="209">
        <f>ROUND(I112*H112,2)</f>
        <v>0</v>
      </c>
      <c r="BL112" s="23" t="s">
        <v>909</v>
      </c>
      <c r="BM112" s="23" t="s">
        <v>634</v>
      </c>
    </row>
    <row r="113" spans="2:47" s="1" customFormat="1" ht="175.5">
      <c r="B113" s="40"/>
      <c r="C113" s="62"/>
      <c r="D113" s="210" t="s">
        <v>911</v>
      </c>
      <c r="E113" s="62"/>
      <c r="F113" s="211" t="s">
        <v>977</v>
      </c>
      <c r="G113" s="62"/>
      <c r="H113" s="62"/>
      <c r="I113" s="166"/>
      <c r="J113" s="62"/>
      <c r="K113" s="62"/>
      <c r="L113" s="60"/>
      <c r="M113" s="212"/>
      <c r="N113" s="41"/>
      <c r="O113" s="41"/>
      <c r="P113" s="41"/>
      <c r="Q113" s="41"/>
      <c r="R113" s="41"/>
      <c r="S113" s="41"/>
      <c r="T113" s="77"/>
      <c r="AT113" s="23" t="s">
        <v>911</v>
      </c>
      <c r="AU113" s="23" t="s">
        <v>843</v>
      </c>
    </row>
    <row r="114" spans="2:51" s="12" customFormat="1" ht="13.5">
      <c r="B114" s="213"/>
      <c r="C114" s="214"/>
      <c r="D114" s="215" t="s">
        <v>913</v>
      </c>
      <c r="E114" s="216" t="s">
        <v>781</v>
      </c>
      <c r="F114" s="217" t="s">
        <v>630</v>
      </c>
      <c r="G114" s="214"/>
      <c r="H114" s="218">
        <v>6.06</v>
      </c>
      <c r="I114" s="219"/>
      <c r="J114" s="214"/>
      <c r="K114" s="214"/>
      <c r="L114" s="220"/>
      <c r="M114" s="221"/>
      <c r="N114" s="222"/>
      <c r="O114" s="222"/>
      <c r="P114" s="222"/>
      <c r="Q114" s="222"/>
      <c r="R114" s="222"/>
      <c r="S114" s="222"/>
      <c r="T114" s="223"/>
      <c r="AT114" s="224" t="s">
        <v>913</v>
      </c>
      <c r="AU114" s="224" t="s">
        <v>843</v>
      </c>
      <c r="AV114" s="12" t="s">
        <v>843</v>
      </c>
      <c r="AW114" s="12" t="s">
        <v>798</v>
      </c>
      <c r="AX114" s="12" t="s">
        <v>783</v>
      </c>
      <c r="AY114" s="224" t="s">
        <v>902</v>
      </c>
    </row>
    <row r="115" spans="2:65" s="1" customFormat="1" ht="22.5" customHeight="1">
      <c r="B115" s="40"/>
      <c r="C115" s="198" t="s">
        <v>937</v>
      </c>
      <c r="D115" s="198" t="s">
        <v>904</v>
      </c>
      <c r="E115" s="199" t="s">
        <v>980</v>
      </c>
      <c r="F115" s="200" t="s">
        <v>981</v>
      </c>
      <c r="G115" s="201" t="s">
        <v>982</v>
      </c>
      <c r="H115" s="202">
        <v>10.908</v>
      </c>
      <c r="I115" s="203"/>
      <c r="J115" s="204">
        <f>ROUND(I115*H115,2)</f>
        <v>0</v>
      </c>
      <c r="K115" s="200" t="s">
        <v>908</v>
      </c>
      <c r="L115" s="60"/>
      <c r="M115" s="205" t="s">
        <v>781</v>
      </c>
      <c r="N115" s="206" t="s">
        <v>806</v>
      </c>
      <c r="O115" s="41"/>
      <c r="P115" s="207">
        <f>O115*H115</f>
        <v>0</v>
      </c>
      <c r="Q115" s="207">
        <v>0</v>
      </c>
      <c r="R115" s="207">
        <f>Q115*H115</f>
        <v>0</v>
      </c>
      <c r="S115" s="207">
        <v>0</v>
      </c>
      <c r="T115" s="208">
        <f>S115*H115</f>
        <v>0</v>
      </c>
      <c r="AR115" s="23" t="s">
        <v>909</v>
      </c>
      <c r="AT115" s="23" t="s">
        <v>904</v>
      </c>
      <c r="AU115" s="23" t="s">
        <v>843</v>
      </c>
      <c r="AY115" s="23" t="s">
        <v>902</v>
      </c>
      <c r="BE115" s="209">
        <f>IF(N115="základní",J115,0)</f>
        <v>0</v>
      </c>
      <c r="BF115" s="209">
        <f>IF(N115="snížená",J115,0)</f>
        <v>0</v>
      </c>
      <c r="BG115" s="209">
        <f>IF(N115="zákl. přenesená",J115,0)</f>
        <v>0</v>
      </c>
      <c r="BH115" s="209">
        <f>IF(N115="sníž. přenesená",J115,0)</f>
        <v>0</v>
      </c>
      <c r="BI115" s="209">
        <f>IF(N115="nulová",J115,0)</f>
        <v>0</v>
      </c>
      <c r="BJ115" s="23" t="s">
        <v>783</v>
      </c>
      <c r="BK115" s="209">
        <f>ROUND(I115*H115,2)</f>
        <v>0</v>
      </c>
      <c r="BL115" s="23" t="s">
        <v>909</v>
      </c>
      <c r="BM115" s="23" t="s">
        <v>635</v>
      </c>
    </row>
    <row r="116" spans="2:47" s="1" customFormat="1" ht="175.5">
      <c r="B116" s="40"/>
      <c r="C116" s="62"/>
      <c r="D116" s="210" t="s">
        <v>911</v>
      </c>
      <c r="E116" s="62"/>
      <c r="F116" s="211" t="s">
        <v>977</v>
      </c>
      <c r="G116" s="62"/>
      <c r="H116" s="62"/>
      <c r="I116" s="166"/>
      <c r="J116" s="62"/>
      <c r="K116" s="62"/>
      <c r="L116" s="60"/>
      <c r="M116" s="212"/>
      <c r="N116" s="41"/>
      <c r="O116" s="41"/>
      <c r="P116" s="41"/>
      <c r="Q116" s="41"/>
      <c r="R116" s="41"/>
      <c r="S116" s="41"/>
      <c r="T116" s="77"/>
      <c r="AT116" s="23" t="s">
        <v>911</v>
      </c>
      <c r="AU116" s="23" t="s">
        <v>843</v>
      </c>
    </row>
    <row r="117" spans="2:51" s="12" customFormat="1" ht="13.5">
      <c r="B117" s="213"/>
      <c r="C117" s="214"/>
      <c r="D117" s="210" t="s">
        <v>913</v>
      </c>
      <c r="E117" s="225" t="s">
        <v>781</v>
      </c>
      <c r="F117" s="226" t="s">
        <v>636</v>
      </c>
      <c r="G117" s="214"/>
      <c r="H117" s="227">
        <v>10.908</v>
      </c>
      <c r="I117" s="219"/>
      <c r="J117" s="214"/>
      <c r="K117" s="214"/>
      <c r="L117" s="220"/>
      <c r="M117" s="221"/>
      <c r="N117" s="222"/>
      <c r="O117" s="222"/>
      <c r="P117" s="222"/>
      <c r="Q117" s="222"/>
      <c r="R117" s="222"/>
      <c r="S117" s="222"/>
      <c r="T117" s="223"/>
      <c r="AT117" s="224" t="s">
        <v>913</v>
      </c>
      <c r="AU117" s="224" t="s">
        <v>843</v>
      </c>
      <c r="AV117" s="12" t="s">
        <v>843</v>
      </c>
      <c r="AW117" s="12" t="s">
        <v>798</v>
      </c>
      <c r="AX117" s="12" t="s">
        <v>783</v>
      </c>
      <c r="AY117" s="224" t="s">
        <v>902</v>
      </c>
    </row>
    <row r="118" spans="2:63" s="11" customFormat="1" ht="29.85" customHeight="1">
      <c r="B118" s="181"/>
      <c r="C118" s="182"/>
      <c r="D118" s="195" t="s">
        <v>834</v>
      </c>
      <c r="E118" s="196" t="s">
        <v>843</v>
      </c>
      <c r="F118" s="196" t="s">
        <v>325</v>
      </c>
      <c r="G118" s="182"/>
      <c r="H118" s="182"/>
      <c r="I118" s="185"/>
      <c r="J118" s="197">
        <f>BK118</f>
        <v>0</v>
      </c>
      <c r="K118" s="182"/>
      <c r="L118" s="187"/>
      <c r="M118" s="188"/>
      <c r="N118" s="189"/>
      <c r="O118" s="189"/>
      <c r="P118" s="190">
        <f>SUM(P119:P142)</f>
        <v>0</v>
      </c>
      <c r="Q118" s="189"/>
      <c r="R118" s="190">
        <f>SUM(R119:R142)</f>
        <v>9.10436822</v>
      </c>
      <c r="S118" s="189"/>
      <c r="T118" s="191">
        <f>SUM(T119:T142)</f>
        <v>0</v>
      </c>
      <c r="AR118" s="192" t="s">
        <v>783</v>
      </c>
      <c r="AT118" s="193" t="s">
        <v>834</v>
      </c>
      <c r="AU118" s="193" t="s">
        <v>783</v>
      </c>
      <c r="AY118" s="192" t="s">
        <v>902</v>
      </c>
      <c r="BK118" s="194">
        <f>SUM(BK119:BK142)</f>
        <v>0</v>
      </c>
    </row>
    <row r="119" spans="2:65" s="1" customFormat="1" ht="22.5" customHeight="1">
      <c r="B119" s="40"/>
      <c r="C119" s="198" t="s">
        <v>945</v>
      </c>
      <c r="D119" s="198" t="s">
        <v>904</v>
      </c>
      <c r="E119" s="199" t="s">
        <v>637</v>
      </c>
      <c r="F119" s="200" t="s">
        <v>638</v>
      </c>
      <c r="G119" s="201" t="s">
        <v>940</v>
      </c>
      <c r="H119" s="202">
        <v>3.2</v>
      </c>
      <c r="I119" s="203"/>
      <c r="J119" s="204">
        <f>ROUND(I119*H119,2)</f>
        <v>0</v>
      </c>
      <c r="K119" s="200" t="s">
        <v>908</v>
      </c>
      <c r="L119" s="60"/>
      <c r="M119" s="205" t="s">
        <v>781</v>
      </c>
      <c r="N119" s="206" t="s">
        <v>806</v>
      </c>
      <c r="O119" s="41"/>
      <c r="P119" s="207">
        <f>O119*H119</f>
        <v>0</v>
      </c>
      <c r="Q119" s="207">
        <v>2.45329</v>
      </c>
      <c r="R119" s="207">
        <f>Q119*H119</f>
        <v>7.850528000000001</v>
      </c>
      <c r="S119" s="207">
        <v>0</v>
      </c>
      <c r="T119" s="208">
        <f>S119*H119</f>
        <v>0</v>
      </c>
      <c r="AR119" s="23" t="s">
        <v>909</v>
      </c>
      <c r="AT119" s="23" t="s">
        <v>904</v>
      </c>
      <c r="AU119" s="23" t="s">
        <v>843</v>
      </c>
      <c r="AY119" s="23" t="s">
        <v>902</v>
      </c>
      <c r="BE119" s="209">
        <f>IF(N119="základní",J119,0)</f>
        <v>0</v>
      </c>
      <c r="BF119" s="209">
        <f>IF(N119="snížená",J119,0)</f>
        <v>0</v>
      </c>
      <c r="BG119" s="209">
        <f>IF(N119="zákl. přenesená",J119,0)</f>
        <v>0</v>
      </c>
      <c r="BH119" s="209">
        <f>IF(N119="sníž. přenesená",J119,0)</f>
        <v>0</v>
      </c>
      <c r="BI119" s="209">
        <f>IF(N119="nulová",J119,0)</f>
        <v>0</v>
      </c>
      <c r="BJ119" s="23" t="s">
        <v>783</v>
      </c>
      <c r="BK119" s="209">
        <f>ROUND(I119*H119,2)</f>
        <v>0</v>
      </c>
      <c r="BL119" s="23" t="s">
        <v>909</v>
      </c>
      <c r="BM119" s="23" t="s">
        <v>639</v>
      </c>
    </row>
    <row r="120" spans="2:47" s="1" customFormat="1" ht="81">
      <c r="B120" s="40"/>
      <c r="C120" s="62"/>
      <c r="D120" s="210" t="s">
        <v>911</v>
      </c>
      <c r="E120" s="62"/>
      <c r="F120" s="211" t="s">
        <v>343</v>
      </c>
      <c r="G120" s="62"/>
      <c r="H120" s="62"/>
      <c r="I120" s="166"/>
      <c r="J120" s="62"/>
      <c r="K120" s="62"/>
      <c r="L120" s="60"/>
      <c r="M120" s="212"/>
      <c r="N120" s="41"/>
      <c r="O120" s="41"/>
      <c r="P120" s="41"/>
      <c r="Q120" s="41"/>
      <c r="R120" s="41"/>
      <c r="S120" s="41"/>
      <c r="T120" s="77"/>
      <c r="AT120" s="23" t="s">
        <v>911</v>
      </c>
      <c r="AU120" s="23" t="s">
        <v>843</v>
      </c>
    </row>
    <row r="121" spans="2:47" s="1" customFormat="1" ht="27">
      <c r="B121" s="40"/>
      <c r="C121" s="62"/>
      <c r="D121" s="210" t="s">
        <v>336</v>
      </c>
      <c r="E121" s="62"/>
      <c r="F121" s="211" t="s">
        <v>640</v>
      </c>
      <c r="G121" s="62"/>
      <c r="H121" s="62"/>
      <c r="I121" s="166"/>
      <c r="J121" s="62"/>
      <c r="K121" s="62"/>
      <c r="L121" s="60"/>
      <c r="M121" s="212"/>
      <c r="N121" s="41"/>
      <c r="O121" s="41"/>
      <c r="P121" s="41"/>
      <c r="Q121" s="41"/>
      <c r="R121" s="41"/>
      <c r="S121" s="41"/>
      <c r="T121" s="77"/>
      <c r="AT121" s="23" t="s">
        <v>336</v>
      </c>
      <c r="AU121" s="23" t="s">
        <v>843</v>
      </c>
    </row>
    <row r="122" spans="2:51" s="12" customFormat="1" ht="13.5">
      <c r="B122" s="213"/>
      <c r="C122" s="214"/>
      <c r="D122" s="215" t="s">
        <v>913</v>
      </c>
      <c r="E122" s="216" t="s">
        <v>781</v>
      </c>
      <c r="F122" s="217" t="s">
        <v>641</v>
      </c>
      <c r="G122" s="214"/>
      <c r="H122" s="218">
        <v>3.2</v>
      </c>
      <c r="I122" s="219"/>
      <c r="J122" s="214"/>
      <c r="K122" s="214"/>
      <c r="L122" s="220"/>
      <c r="M122" s="221"/>
      <c r="N122" s="222"/>
      <c r="O122" s="222"/>
      <c r="P122" s="222"/>
      <c r="Q122" s="222"/>
      <c r="R122" s="222"/>
      <c r="S122" s="222"/>
      <c r="T122" s="223"/>
      <c r="AT122" s="224" t="s">
        <v>913</v>
      </c>
      <c r="AU122" s="224" t="s">
        <v>843</v>
      </c>
      <c r="AV122" s="12" t="s">
        <v>843</v>
      </c>
      <c r="AW122" s="12" t="s">
        <v>798</v>
      </c>
      <c r="AX122" s="12" t="s">
        <v>783</v>
      </c>
      <c r="AY122" s="224" t="s">
        <v>902</v>
      </c>
    </row>
    <row r="123" spans="2:65" s="1" customFormat="1" ht="31.5" customHeight="1">
      <c r="B123" s="40"/>
      <c r="C123" s="198" t="s">
        <v>950</v>
      </c>
      <c r="D123" s="198" t="s">
        <v>904</v>
      </c>
      <c r="E123" s="199" t="s">
        <v>642</v>
      </c>
      <c r="F123" s="200" t="s">
        <v>643</v>
      </c>
      <c r="G123" s="201" t="s">
        <v>940</v>
      </c>
      <c r="H123" s="202">
        <v>12.48</v>
      </c>
      <c r="I123" s="203"/>
      <c r="J123" s="204">
        <f>ROUND(I123*H123,2)</f>
        <v>0</v>
      </c>
      <c r="K123" s="200" t="s">
        <v>908</v>
      </c>
      <c r="L123" s="60"/>
      <c r="M123" s="205" t="s">
        <v>781</v>
      </c>
      <c r="N123" s="206" t="s">
        <v>806</v>
      </c>
      <c r="O123" s="41"/>
      <c r="P123" s="207">
        <f>O123*H123</f>
        <v>0</v>
      </c>
      <c r="Q123" s="207">
        <v>0</v>
      </c>
      <c r="R123" s="207">
        <f>Q123*H123</f>
        <v>0</v>
      </c>
      <c r="S123" s="207">
        <v>0</v>
      </c>
      <c r="T123" s="208">
        <f>S123*H123</f>
        <v>0</v>
      </c>
      <c r="AR123" s="23" t="s">
        <v>909</v>
      </c>
      <c r="AT123" s="23" t="s">
        <v>904</v>
      </c>
      <c r="AU123" s="23" t="s">
        <v>843</v>
      </c>
      <c r="AY123" s="23" t="s">
        <v>902</v>
      </c>
      <c r="BE123" s="209">
        <f>IF(N123="základní",J123,0)</f>
        <v>0</v>
      </c>
      <c r="BF123" s="209">
        <f>IF(N123="snížená",J123,0)</f>
        <v>0</v>
      </c>
      <c r="BG123" s="209">
        <f>IF(N123="zákl. přenesená",J123,0)</f>
        <v>0</v>
      </c>
      <c r="BH123" s="209">
        <f>IF(N123="sníž. přenesená",J123,0)</f>
        <v>0</v>
      </c>
      <c r="BI123" s="209">
        <f>IF(N123="nulová",J123,0)</f>
        <v>0</v>
      </c>
      <c r="BJ123" s="23" t="s">
        <v>783</v>
      </c>
      <c r="BK123" s="209">
        <f>ROUND(I123*H123,2)</f>
        <v>0</v>
      </c>
      <c r="BL123" s="23" t="s">
        <v>909</v>
      </c>
      <c r="BM123" s="23" t="s">
        <v>644</v>
      </c>
    </row>
    <row r="124" spans="2:47" s="1" customFormat="1" ht="108">
      <c r="B124" s="40"/>
      <c r="C124" s="62"/>
      <c r="D124" s="210" t="s">
        <v>911</v>
      </c>
      <c r="E124" s="62"/>
      <c r="F124" s="211" t="s">
        <v>645</v>
      </c>
      <c r="G124" s="62"/>
      <c r="H124" s="62"/>
      <c r="I124" s="166"/>
      <c r="J124" s="62"/>
      <c r="K124" s="62"/>
      <c r="L124" s="60"/>
      <c r="M124" s="212"/>
      <c r="N124" s="41"/>
      <c r="O124" s="41"/>
      <c r="P124" s="41"/>
      <c r="Q124" s="41"/>
      <c r="R124" s="41"/>
      <c r="S124" s="41"/>
      <c r="T124" s="77"/>
      <c r="AT124" s="23" t="s">
        <v>911</v>
      </c>
      <c r="AU124" s="23" t="s">
        <v>843</v>
      </c>
    </row>
    <row r="125" spans="2:51" s="12" customFormat="1" ht="13.5">
      <c r="B125" s="213"/>
      <c r="C125" s="214"/>
      <c r="D125" s="215" t="s">
        <v>913</v>
      </c>
      <c r="E125" s="216" t="s">
        <v>781</v>
      </c>
      <c r="F125" s="217" t="s">
        <v>646</v>
      </c>
      <c r="G125" s="214"/>
      <c r="H125" s="218">
        <v>12.48</v>
      </c>
      <c r="I125" s="219"/>
      <c r="J125" s="214"/>
      <c r="K125" s="214"/>
      <c r="L125" s="220"/>
      <c r="M125" s="221"/>
      <c r="N125" s="222"/>
      <c r="O125" s="222"/>
      <c r="P125" s="222"/>
      <c r="Q125" s="222"/>
      <c r="R125" s="222"/>
      <c r="S125" s="222"/>
      <c r="T125" s="223"/>
      <c r="AT125" s="224" t="s">
        <v>913</v>
      </c>
      <c r="AU125" s="224" t="s">
        <v>843</v>
      </c>
      <c r="AV125" s="12" t="s">
        <v>843</v>
      </c>
      <c r="AW125" s="12" t="s">
        <v>798</v>
      </c>
      <c r="AX125" s="12" t="s">
        <v>783</v>
      </c>
      <c r="AY125" s="224" t="s">
        <v>902</v>
      </c>
    </row>
    <row r="126" spans="2:65" s="1" customFormat="1" ht="44.25" customHeight="1">
      <c r="B126" s="40"/>
      <c r="C126" s="198" t="s">
        <v>957</v>
      </c>
      <c r="D126" s="198" t="s">
        <v>904</v>
      </c>
      <c r="E126" s="199" t="s">
        <v>647</v>
      </c>
      <c r="F126" s="200" t="s">
        <v>648</v>
      </c>
      <c r="G126" s="201" t="s">
        <v>907</v>
      </c>
      <c r="H126" s="202">
        <v>27.52</v>
      </c>
      <c r="I126" s="203"/>
      <c r="J126" s="204">
        <f>ROUND(I126*H126,2)</f>
        <v>0</v>
      </c>
      <c r="K126" s="200" t="s">
        <v>908</v>
      </c>
      <c r="L126" s="60"/>
      <c r="M126" s="205" t="s">
        <v>781</v>
      </c>
      <c r="N126" s="206" t="s">
        <v>806</v>
      </c>
      <c r="O126" s="41"/>
      <c r="P126" s="207">
        <f>O126*H126</f>
        <v>0</v>
      </c>
      <c r="Q126" s="207">
        <v>0.00103</v>
      </c>
      <c r="R126" s="207">
        <f>Q126*H126</f>
        <v>0.028345600000000002</v>
      </c>
      <c r="S126" s="207">
        <v>0</v>
      </c>
      <c r="T126" s="208">
        <f>S126*H126</f>
        <v>0</v>
      </c>
      <c r="AR126" s="23" t="s">
        <v>909</v>
      </c>
      <c r="AT126" s="23" t="s">
        <v>904</v>
      </c>
      <c r="AU126" s="23" t="s">
        <v>843</v>
      </c>
      <c r="AY126" s="23" t="s">
        <v>902</v>
      </c>
      <c r="BE126" s="209">
        <f>IF(N126="základní",J126,0)</f>
        <v>0</v>
      </c>
      <c r="BF126" s="209">
        <f>IF(N126="snížená",J126,0)</f>
        <v>0</v>
      </c>
      <c r="BG126" s="209">
        <f>IF(N126="zákl. přenesená",J126,0)</f>
        <v>0</v>
      </c>
      <c r="BH126" s="209">
        <f>IF(N126="sníž. přenesená",J126,0)</f>
        <v>0</v>
      </c>
      <c r="BI126" s="209">
        <f>IF(N126="nulová",J126,0)</f>
        <v>0</v>
      </c>
      <c r="BJ126" s="23" t="s">
        <v>783</v>
      </c>
      <c r="BK126" s="209">
        <f>ROUND(I126*H126,2)</f>
        <v>0</v>
      </c>
      <c r="BL126" s="23" t="s">
        <v>909</v>
      </c>
      <c r="BM126" s="23" t="s">
        <v>649</v>
      </c>
    </row>
    <row r="127" spans="2:51" s="12" customFormat="1" ht="13.5">
      <c r="B127" s="213"/>
      <c r="C127" s="214"/>
      <c r="D127" s="215" t="s">
        <v>913</v>
      </c>
      <c r="E127" s="216" t="s">
        <v>781</v>
      </c>
      <c r="F127" s="217" t="s">
        <v>650</v>
      </c>
      <c r="G127" s="214"/>
      <c r="H127" s="218">
        <v>27.52</v>
      </c>
      <c r="I127" s="219"/>
      <c r="J127" s="214"/>
      <c r="K127" s="214"/>
      <c r="L127" s="220"/>
      <c r="M127" s="221"/>
      <c r="N127" s="222"/>
      <c r="O127" s="222"/>
      <c r="P127" s="222"/>
      <c r="Q127" s="222"/>
      <c r="R127" s="222"/>
      <c r="S127" s="222"/>
      <c r="T127" s="223"/>
      <c r="AT127" s="224" t="s">
        <v>913</v>
      </c>
      <c r="AU127" s="224" t="s">
        <v>843</v>
      </c>
      <c r="AV127" s="12" t="s">
        <v>843</v>
      </c>
      <c r="AW127" s="12" t="s">
        <v>798</v>
      </c>
      <c r="AX127" s="12" t="s">
        <v>783</v>
      </c>
      <c r="AY127" s="224" t="s">
        <v>902</v>
      </c>
    </row>
    <row r="128" spans="2:65" s="1" customFormat="1" ht="44.25" customHeight="1">
      <c r="B128" s="40"/>
      <c r="C128" s="198" t="s">
        <v>788</v>
      </c>
      <c r="D128" s="198" t="s">
        <v>904</v>
      </c>
      <c r="E128" s="199" t="s">
        <v>651</v>
      </c>
      <c r="F128" s="200" t="s">
        <v>652</v>
      </c>
      <c r="G128" s="201" t="s">
        <v>907</v>
      </c>
      <c r="H128" s="202">
        <v>27.52</v>
      </c>
      <c r="I128" s="203"/>
      <c r="J128" s="204">
        <f>ROUND(I128*H128,2)</f>
        <v>0</v>
      </c>
      <c r="K128" s="200" t="s">
        <v>908</v>
      </c>
      <c r="L128" s="60"/>
      <c r="M128" s="205" t="s">
        <v>781</v>
      </c>
      <c r="N128" s="206" t="s">
        <v>806</v>
      </c>
      <c r="O128" s="41"/>
      <c r="P128" s="207">
        <f>O128*H128</f>
        <v>0</v>
      </c>
      <c r="Q128" s="207">
        <v>0</v>
      </c>
      <c r="R128" s="207">
        <f>Q128*H128</f>
        <v>0</v>
      </c>
      <c r="S128" s="207">
        <v>0</v>
      </c>
      <c r="T128" s="208">
        <f>S128*H128</f>
        <v>0</v>
      </c>
      <c r="AR128" s="23" t="s">
        <v>909</v>
      </c>
      <c r="AT128" s="23" t="s">
        <v>904</v>
      </c>
      <c r="AU128" s="23" t="s">
        <v>843</v>
      </c>
      <c r="AY128" s="23" t="s">
        <v>902</v>
      </c>
      <c r="BE128" s="209">
        <f>IF(N128="základní",J128,0)</f>
        <v>0</v>
      </c>
      <c r="BF128" s="209">
        <f>IF(N128="snížená",J128,0)</f>
        <v>0</v>
      </c>
      <c r="BG128" s="209">
        <f>IF(N128="zákl. přenesená",J128,0)</f>
        <v>0</v>
      </c>
      <c r="BH128" s="209">
        <f>IF(N128="sníž. přenesená",J128,0)</f>
        <v>0</v>
      </c>
      <c r="BI128" s="209">
        <f>IF(N128="nulová",J128,0)</f>
        <v>0</v>
      </c>
      <c r="BJ128" s="23" t="s">
        <v>783</v>
      </c>
      <c r="BK128" s="209">
        <f>ROUND(I128*H128,2)</f>
        <v>0</v>
      </c>
      <c r="BL128" s="23" t="s">
        <v>909</v>
      </c>
      <c r="BM128" s="23" t="s">
        <v>653</v>
      </c>
    </row>
    <row r="129" spans="2:51" s="12" customFormat="1" ht="13.5">
      <c r="B129" s="213"/>
      <c r="C129" s="214"/>
      <c r="D129" s="215" t="s">
        <v>913</v>
      </c>
      <c r="E129" s="216" t="s">
        <v>781</v>
      </c>
      <c r="F129" s="217" t="s">
        <v>650</v>
      </c>
      <c r="G129" s="214"/>
      <c r="H129" s="218">
        <v>27.52</v>
      </c>
      <c r="I129" s="219"/>
      <c r="J129" s="214"/>
      <c r="K129" s="214"/>
      <c r="L129" s="220"/>
      <c r="M129" s="221"/>
      <c r="N129" s="222"/>
      <c r="O129" s="222"/>
      <c r="P129" s="222"/>
      <c r="Q129" s="222"/>
      <c r="R129" s="222"/>
      <c r="S129" s="222"/>
      <c r="T129" s="223"/>
      <c r="AT129" s="224" t="s">
        <v>913</v>
      </c>
      <c r="AU129" s="224" t="s">
        <v>843</v>
      </c>
      <c r="AV129" s="12" t="s">
        <v>843</v>
      </c>
      <c r="AW129" s="12" t="s">
        <v>798</v>
      </c>
      <c r="AX129" s="12" t="s">
        <v>783</v>
      </c>
      <c r="AY129" s="224" t="s">
        <v>902</v>
      </c>
    </row>
    <row r="130" spans="2:65" s="1" customFormat="1" ht="22.5" customHeight="1">
      <c r="B130" s="40"/>
      <c r="C130" s="198" t="s">
        <v>968</v>
      </c>
      <c r="D130" s="198" t="s">
        <v>904</v>
      </c>
      <c r="E130" s="199" t="s">
        <v>654</v>
      </c>
      <c r="F130" s="200" t="s">
        <v>655</v>
      </c>
      <c r="G130" s="201" t="s">
        <v>982</v>
      </c>
      <c r="H130" s="202">
        <v>1.046</v>
      </c>
      <c r="I130" s="203"/>
      <c r="J130" s="204">
        <f>ROUND(I130*H130,2)</f>
        <v>0</v>
      </c>
      <c r="K130" s="200" t="s">
        <v>908</v>
      </c>
      <c r="L130" s="60"/>
      <c r="M130" s="205" t="s">
        <v>781</v>
      </c>
      <c r="N130" s="206" t="s">
        <v>806</v>
      </c>
      <c r="O130" s="41"/>
      <c r="P130" s="207">
        <f>O130*H130</f>
        <v>0</v>
      </c>
      <c r="Q130" s="207">
        <v>1.06017</v>
      </c>
      <c r="R130" s="207">
        <f>Q130*H130</f>
        <v>1.1089378200000002</v>
      </c>
      <c r="S130" s="207">
        <v>0</v>
      </c>
      <c r="T130" s="208">
        <f>S130*H130</f>
        <v>0</v>
      </c>
      <c r="AR130" s="23" t="s">
        <v>909</v>
      </c>
      <c r="AT130" s="23" t="s">
        <v>904</v>
      </c>
      <c r="AU130" s="23" t="s">
        <v>843</v>
      </c>
      <c r="AY130" s="23" t="s">
        <v>902</v>
      </c>
      <c r="BE130" s="209">
        <f>IF(N130="základní",J130,0)</f>
        <v>0</v>
      </c>
      <c r="BF130" s="209">
        <f>IF(N130="snížená",J130,0)</f>
        <v>0</v>
      </c>
      <c r="BG130" s="209">
        <f>IF(N130="zákl. přenesená",J130,0)</f>
        <v>0</v>
      </c>
      <c r="BH130" s="209">
        <f>IF(N130="sníž. přenesená",J130,0)</f>
        <v>0</v>
      </c>
      <c r="BI130" s="209">
        <f>IF(N130="nulová",J130,0)</f>
        <v>0</v>
      </c>
      <c r="BJ130" s="23" t="s">
        <v>783</v>
      </c>
      <c r="BK130" s="209">
        <f>ROUND(I130*H130,2)</f>
        <v>0</v>
      </c>
      <c r="BL130" s="23" t="s">
        <v>909</v>
      </c>
      <c r="BM130" s="23" t="s">
        <v>656</v>
      </c>
    </row>
    <row r="131" spans="2:47" s="1" customFormat="1" ht="27">
      <c r="B131" s="40"/>
      <c r="C131" s="62"/>
      <c r="D131" s="210" t="s">
        <v>911</v>
      </c>
      <c r="E131" s="62"/>
      <c r="F131" s="211" t="s">
        <v>657</v>
      </c>
      <c r="G131" s="62"/>
      <c r="H131" s="62"/>
      <c r="I131" s="166"/>
      <c r="J131" s="62"/>
      <c r="K131" s="62"/>
      <c r="L131" s="60"/>
      <c r="M131" s="212"/>
      <c r="N131" s="41"/>
      <c r="O131" s="41"/>
      <c r="P131" s="41"/>
      <c r="Q131" s="41"/>
      <c r="R131" s="41"/>
      <c r="S131" s="41"/>
      <c r="T131" s="77"/>
      <c r="AT131" s="23" t="s">
        <v>911</v>
      </c>
      <c r="AU131" s="23" t="s">
        <v>843</v>
      </c>
    </row>
    <row r="132" spans="2:47" s="1" customFormat="1" ht="27">
      <c r="B132" s="40"/>
      <c r="C132" s="62"/>
      <c r="D132" s="210" t="s">
        <v>336</v>
      </c>
      <c r="E132" s="62"/>
      <c r="F132" s="211" t="s">
        <v>658</v>
      </c>
      <c r="G132" s="62"/>
      <c r="H132" s="62"/>
      <c r="I132" s="166"/>
      <c r="J132" s="62"/>
      <c r="K132" s="62"/>
      <c r="L132" s="60"/>
      <c r="M132" s="212"/>
      <c r="N132" s="41"/>
      <c r="O132" s="41"/>
      <c r="P132" s="41"/>
      <c r="Q132" s="41"/>
      <c r="R132" s="41"/>
      <c r="S132" s="41"/>
      <c r="T132" s="77"/>
      <c r="AT132" s="23" t="s">
        <v>336</v>
      </c>
      <c r="AU132" s="23" t="s">
        <v>843</v>
      </c>
    </row>
    <row r="133" spans="2:51" s="12" customFormat="1" ht="13.5">
      <c r="B133" s="213"/>
      <c r="C133" s="214"/>
      <c r="D133" s="210" t="s">
        <v>913</v>
      </c>
      <c r="E133" s="225" t="s">
        <v>781</v>
      </c>
      <c r="F133" s="226" t="s">
        <v>659</v>
      </c>
      <c r="G133" s="214"/>
      <c r="H133" s="227">
        <v>0.624</v>
      </c>
      <c r="I133" s="219"/>
      <c r="J133" s="214"/>
      <c r="K133" s="214"/>
      <c r="L133" s="220"/>
      <c r="M133" s="221"/>
      <c r="N133" s="222"/>
      <c r="O133" s="222"/>
      <c r="P133" s="222"/>
      <c r="Q133" s="222"/>
      <c r="R133" s="222"/>
      <c r="S133" s="222"/>
      <c r="T133" s="223"/>
      <c r="AT133" s="224" t="s">
        <v>913</v>
      </c>
      <c r="AU133" s="224" t="s">
        <v>843</v>
      </c>
      <c r="AV133" s="12" t="s">
        <v>843</v>
      </c>
      <c r="AW133" s="12" t="s">
        <v>798</v>
      </c>
      <c r="AX133" s="12" t="s">
        <v>835</v>
      </c>
      <c r="AY133" s="224" t="s">
        <v>902</v>
      </c>
    </row>
    <row r="134" spans="2:51" s="12" customFormat="1" ht="13.5">
      <c r="B134" s="213"/>
      <c r="C134" s="214"/>
      <c r="D134" s="210" t="s">
        <v>913</v>
      </c>
      <c r="E134" s="225" t="s">
        <v>781</v>
      </c>
      <c r="F134" s="226" t="s">
        <v>660</v>
      </c>
      <c r="G134" s="214"/>
      <c r="H134" s="227">
        <v>0.166</v>
      </c>
      <c r="I134" s="219"/>
      <c r="J134" s="214"/>
      <c r="K134" s="214"/>
      <c r="L134" s="220"/>
      <c r="M134" s="221"/>
      <c r="N134" s="222"/>
      <c r="O134" s="222"/>
      <c r="P134" s="222"/>
      <c r="Q134" s="222"/>
      <c r="R134" s="222"/>
      <c r="S134" s="222"/>
      <c r="T134" s="223"/>
      <c r="AT134" s="224" t="s">
        <v>913</v>
      </c>
      <c r="AU134" s="224" t="s">
        <v>843</v>
      </c>
      <c r="AV134" s="12" t="s">
        <v>843</v>
      </c>
      <c r="AW134" s="12" t="s">
        <v>798</v>
      </c>
      <c r="AX134" s="12" t="s">
        <v>835</v>
      </c>
      <c r="AY134" s="224" t="s">
        <v>902</v>
      </c>
    </row>
    <row r="135" spans="2:51" s="12" customFormat="1" ht="13.5">
      <c r="B135" s="213"/>
      <c r="C135" s="214"/>
      <c r="D135" s="210" t="s">
        <v>913</v>
      </c>
      <c r="E135" s="225" t="s">
        <v>781</v>
      </c>
      <c r="F135" s="226" t="s">
        <v>661</v>
      </c>
      <c r="G135" s="214"/>
      <c r="H135" s="227">
        <v>0.256</v>
      </c>
      <c r="I135" s="219"/>
      <c r="J135" s="214"/>
      <c r="K135" s="214"/>
      <c r="L135" s="220"/>
      <c r="M135" s="221"/>
      <c r="N135" s="222"/>
      <c r="O135" s="222"/>
      <c r="P135" s="222"/>
      <c r="Q135" s="222"/>
      <c r="R135" s="222"/>
      <c r="S135" s="222"/>
      <c r="T135" s="223"/>
      <c r="AT135" s="224" t="s">
        <v>913</v>
      </c>
      <c r="AU135" s="224" t="s">
        <v>843</v>
      </c>
      <c r="AV135" s="12" t="s">
        <v>843</v>
      </c>
      <c r="AW135" s="12" t="s">
        <v>798</v>
      </c>
      <c r="AX135" s="12" t="s">
        <v>835</v>
      </c>
      <c r="AY135" s="224" t="s">
        <v>902</v>
      </c>
    </row>
    <row r="136" spans="2:51" s="13" customFormat="1" ht="13.5">
      <c r="B136" s="228"/>
      <c r="C136" s="229"/>
      <c r="D136" s="215" t="s">
        <v>913</v>
      </c>
      <c r="E136" s="230" t="s">
        <v>781</v>
      </c>
      <c r="F136" s="231" t="s">
        <v>926</v>
      </c>
      <c r="G136" s="229"/>
      <c r="H136" s="232">
        <v>1.046</v>
      </c>
      <c r="I136" s="233"/>
      <c r="J136" s="229"/>
      <c r="K136" s="229"/>
      <c r="L136" s="234"/>
      <c r="M136" s="235"/>
      <c r="N136" s="236"/>
      <c r="O136" s="236"/>
      <c r="P136" s="236"/>
      <c r="Q136" s="236"/>
      <c r="R136" s="236"/>
      <c r="S136" s="236"/>
      <c r="T136" s="237"/>
      <c r="AT136" s="238" t="s">
        <v>913</v>
      </c>
      <c r="AU136" s="238" t="s">
        <v>843</v>
      </c>
      <c r="AV136" s="13" t="s">
        <v>909</v>
      </c>
      <c r="AW136" s="13" t="s">
        <v>798</v>
      </c>
      <c r="AX136" s="13" t="s">
        <v>783</v>
      </c>
      <c r="AY136" s="238" t="s">
        <v>902</v>
      </c>
    </row>
    <row r="137" spans="2:65" s="1" customFormat="1" ht="44.25" customHeight="1">
      <c r="B137" s="40"/>
      <c r="C137" s="198" t="s">
        <v>973</v>
      </c>
      <c r="D137" s="198" t="s">
        <v>904</v>
      </c>
      <c r="E137" s="199" t="s">
        <v>662</v>
      </c>
      <c r="F137" s="200" t="s">
        <v>663</v>
      </c>
      <c r="G137" s="201" t="s">
        <v>907</v>
      </c>
      <c r="H137" s="202">
        <v>74.24</v>
      </c>
      <c r="I137" s="203"/>
      <c r="J137" s="204">
        <f>ROUND(I137*H137,2)</f>
        <v>0</v>
      </c>
      <c r="K137" s="200" t="s">
        <v>908</v>
      </c>
      <c r="L137" s="60"/>
      <c r="M137" s="205" t="s">
        <v>781</v>
      </c>
      <c r="N137" s="206" t="s">
        <v>806</v>
      </c>
      <c r="O137" s="41"/>
      <c r="P137" s="207">
        <f>O137*H137</f>
        <v>0</v>
      </c>
      <c r="Q137" s="207">
        <v>0.00157</v>
      </c>
      <c r="R137" s="207">
        <f>Q137*H137</f>
        <v>0.11655679999999999</v>
      </c>
      <c r="S137" s="207">
        <v>0</v>
      </c>
      <c r="T137" s="208">
        <f>S137*H137</f>
        <v>0</v>
      </c>
      <c r="AR137" s="23" t="s">
        <v>909</v>
      </c>
      <c r="AT137" s="23" t="s">
        <v>904</v>
      </c>
      <c r="AU137" s="23" t="s">
        <v>843</v>
      </c>
      <c r="AY137" s="23" t="s">
        <v>902</v>
      </c>
      <c r="BE137" s="209">
        <f>IF(N137="základní",J137,0)</f>
        <v>0</v>
      </c>
      <c r="BF137" s="209">
        <f>IF(N137="snížená",J137,0)</f>
        <v>0</v>
      </c>
      <c r="BG137" s="209">
        <f>IF(N137="zákl. přenesená",J137,0)</f>
        <v>0</v>
      </c>
      <c r="BH137" s="209">
        <f>IF(N137="sníž. přenesená",J137,0)</f>
        <v>0</v>
      </c>
      <c r="BI137" s="209">
        <f>IF(N137="nulová",J137,0)</f>
        <v>0</v>
      </c>
      <c r="BJ137" s="23" t="s">
        <v>783</v>
      </c>
      <c r="BK137" s="209">
        <f>ROUND(I137*H137,2)</f>
        <v>0</v>
      </c>
      <c r="BL137" s="23" t="s">
        <v>909</v>
      </c>
      <c r="BM137" s="23" t="s">
        <v>664</v>
      </c>
    </row>
    <row r="138" spans="2:47" s="1" customFormat="1" ht="40.5">
      <c r="B138" s="40"/>
      <c r="C138" s="62"/>
      <c r="D138" s="210" t="s">
        <v>911</v>
      </c>
      <c r="E138" s="62"/>
      <c r="F138" s="211" t="s">
        <v>665</v>
      </c>
      <c r="G138" s="62"/>
      <c r="H138" s="62"/>
      <c r="I138" s="166"/>
      <c r="J138" s="62"/>
      <c r="K138" s="62"/>
      <c r="L138" s="60"/>
      <c r="M138" s="212"/>
      <c r="N138" s="41"/>
      <c r="O138" s="41"/>
      <c r="P138" s="41"/>
      <c r="Q138" s="41"/>
      <c r="R138" s="41"/>
      <c r="S138" s="41"/>
      <c r="T138" s="77"/>
      <c r="AT138" s="23" t="s">
        <v>911</v>
      </c>
      <c r="AU138" s="23" t="s">
        <v>843</v>
      </c>
    </row>
    <row r="139" spans="2:51" s="12" customFormat="1" ht="13.5">
      <c r="B139" s="213"/>
      <c r="C139" s="214"/>
      <c r="D139" s="215" t="s">
        <v>913</v>
      </c>
      <c r="E139" s="216" t="s">
        <v>781</v>
      </c>
      <c r="F139" s="217" t="s">
        <v>666</v>
      </c>
      <c r="G139" s="214"/>
      <c r="H139" s="218">
        <v>74.24</v>
      </c>
      <c r="I139" s="219"/>
      <c r="J139" s="214"/>
      <c r="K139" s="214"/>
      <c r="L139" s="220"/>
      <c r="M139" s="221"/>
      <c r="N139" s="222"/>
      <c r="O139" s="222"/>
      <c r="P139" s="222"/>
      <c r="Q139" s="222"/>
      <c r="R139" s="222"/>
      <c r="S139" s="222"/>
      <c r="T139" s="223"/>
      <c r="AT139" s="224" t="s">
        <v>913</v>
      </c>
      <c r="AU139" s="224" t="s">
        <v>843</v>
      </c>
      <c r="AV139" s="12" t="s">
        <v>843</v>
      </c>
      <c r="AW139" s="12" t="s">
        <v>798</v>
      </c>
      <c r="AX139" s="12" t="s">
        <v>783</v>
      </c>
      <c r="AY139" s="224" t="s">
        <v>902</v>
      </c>
    </row>
    <row r="140" spans="2:65" s="1" customFormat="1" ht="44.25" customHeight="1">
      <c r="B140" s="40"/>
      <c r="C140" s="198" t="s">
        <v>979</v>
      </c>
      <c r="D140" s="198" t="s">
        <v>904</v>
      </c>
      <c r="E140" s="199" t="s">
        <v>667</v>
      </c>
      <c r="F140" s="200" t="s">
        <v>668</v>
      </c>
      <c r="G140" s="201" t="s">
        <v>907</v>
      </c>
      <c r="H140" s="202">
        <v>74.24</v>
      </c>
      <c r="I140" s="203"/>
      <c r="J140" s="204">
        <f>ROUND(I140*H140,2)</f>
        <v>0</v>
      </c>
      <c r="K140" s="200" t="s">
        <v>908</v>
      </c>
      <c r="L140" s="60"/>
      <c r="M140" s="205" t="s">
        <v>781</v>
      </c>
      <c r="N140" s="206" t="s">
        <v>806</v>
      </c>
      <c r="O140" s="41"/>
      <c r="P140" s="207">
        <f>O140*H140</f>
        <v>0</v>
      </c>
      <c r="Q140" s="207">
        <v>0</v>
      </c>
      <c r="R140" s="207">
        <f>Q140*H140</f>
        <v>0</v>
      </c>
      <c r="S140" s="207">
        <v>0</v>
      </c>
      <c r="T140" s="208">
        <f>S140*H140</f>
        <v>0</v>
      </c>
      <c r="AR140" s="23" t="s">
        <v>909</v>
      </c>
      <c r="AT140" s="23" t="s">
        <v>904</v>
      </c>
      <c r="AU140" s="23" t="s">
        <v>843</v>
      </c>
      <c r="AY140" s="23" t="s">
        <v>902</v>
      </c>
      <c r="BE140" s="209">
        <f>IF(N140="základní",J140,0)</f>
        <v>0</v>
      </c>
      <c r="BF140" s="209">
        <f>IF(N140="snížená",J140,0)</f>
        <v>0</v>
      </c>
      <c r="BG140" s="209">
        <f>IF(N140="zákl. přenesená",J140,0)</f>
        <v>0</v>
      </c>
      <c r="BH140" s="209">
        <f>IF(N140="sníž. přenesená",J140,0)</f>
        <v>0</v>
      </c>
      <c r="BI140" s="209">
        <f>IF(N140="nulová",J140,0)</f>
        <v>0</v>
      </c>
      <c r="BJ140" s="23" t="s">
        <v>783</v>
      </c>
      <c r="BK140" s="209">
        <f>ROUND(I140*H140,2)</f>
        <v>0</v>
      </c>
      <c r="BL140" s="23" t="s">
        <v>909</v>
      </c>
      <c r="BM140" s="23" t="s">
        <v>669</v>
      </c>
    </row>
    <row r="141" spans="2:47" s="1" customFormat="1" ht="40.5">
      <c r="B141" s="40"/>
      <c r="C141" s="62"/>
      <c r="D141" s="210" t="s">
        <v>911</v>
      </c>
      <c r="E141" s="62"/>
      <c r="F141" s="211" t="s">
        <v>665</v>
      </c>
      <c r="G141" s="62"/>
      <c r="H141" s="62"/>
      <c r="I141" s="166"/>
      <c r="J141" s="62"/>
      <c r="K141" s="62"/>
      <c r="L141" s="60"/>
      <c r="M141" s="212"/>
      <c r="N141" s="41"/>
      <c r="O141" s="41"/>
      <c r="P141" s="41"/>
      <c r="Q141" s="41"/>
      <c r="R141" s="41"/>
      <c r="S141" s="41"/>
      <c r="T141" s="77"/>
      <c r="AT141" s="23" t="s">
        <v>911</v>
      </c>
      <c r="AU141" s="23" t="s">
        <v>843</v>
      </c>
    </row>
    <row r="142" spans="2:51" s="12" customFormat="1" ht="13.5">
      <c r="B142" s="213"/>
      <c r="C142" s="214"/>
      <c r="D142" s="210" t="s">
        <v>913</v>
      </c>
      <c r="E142" s="225" t="s">
        <v>781</v>
      </c>
      <c r="F142" s="226" t="s">
        <v>666</v>
      </c>
      <c r="G142" s="214"/>
      <c r="H142" s="227">
        <v>74.24</v>
      </c>
      <c r="I142" s="219"/>
      <c r="J142" s="214"/>
      <c r="K142" s="214"/>
      <c r="L142" s="220"/>
      <c r="M142" s="221"/>
      <c r="N142" s="222"/>
      <c r="O142" s="222"/>
      <c r="P142" s="222"/>
      <c r="Q142" s="222"/>
      <c r="R142" s="222"/>
      <c r="S142" s="222"/>
      <c r="T142" s="223"/>
      <c r="AT142" s="224" t="s">
        <v>913</v>
      </c>
      <c r="AU142" s="224" t="s">
        <v>843</v>
      </c>
      <c r="AV142" s="12" t="s">
        <v>843</v>
      </c>
      <c r="AW142" s="12" t="s">
        <v>798</v>
      </c>
      <c r="AX142" s="12" t="s">
        <v>783</v>
      </c>
      <c r="AY142" s="224" t="s">
        <v>902</v>
      </c>
    </row>
    <row r="143" spans="2:63" s="11" customFormat="1" ht="29.85" customHeight="1">
      <c r="B143" s="181"/>
      <c r="C143" s="182"/>
      <c r="D143" s="195" t="s">
        <v>834</v>
      </c>
      <c r="E143" s="196" t="s">
        <v>920</v>
      </c>
      <c r="F143" s="196" t="s">
        <v>369</v>
      </c>
      <c r="G143" s="182"/>
      <c r="H143" s="182"/>
      <c r="I143" s="185"/>
      <c r="J143" s="197">
        <f>BK143</f>
        <v>0</v>
      </c>
      <c r="K143" s="182"/>
      <c r="L143" s="187"/>
      <c r="M143" s="188"/>
      <c r="N143" s="189"/>
      <c r="O143" s="189"/>
      <c r="P143" s="190">
        <f>SUM(P144:P157)</f>
        <v>0</v>
      </c>
      <c r="Q143" s="189"/>
      <c r="R143" s="190">
        <f>SUM(R144:R157)</f>
        <v>28.256897879999997</v>
      </c>
      <c r="S143" s="189"/>
      <c r="T143" s="191">
        <f>SUM(T144:T157)</f>
        <v>0</v>
      </c>
      <c r="AR143" s="192" t="s">
        <v>783</v>
      </c>
      <c r="AT143" s="193" t="s">
        <v>834</v>
      </c>
      <c r="AU143" s="193" t="s">
        <v>783</v>
      </c>
      <c r="AY143" s="192" t="s">
        <v>902</v>
      </c>
      <c r="BK143" s="194">
        <f>SUM(BK144:BK157)</f>
        <v>0</v>
      </c>
    </row>
    <row r="144" spans="2:65" s="1" customFormat="1" ht="31.5" customHeight="1">
      <c r="B144" s="40"/>
      <c r="C144" s="198" t="s">
        <v>985</v>
      </c>
      <c r="D144" s="198" t="s">
        <v>904</v>
      </c>
      <c r="E144" s="199" t="s">
        <v>670</v>
      </c>
      <c r="F144" s="200" t="s">
        <v>671</v>
      </c>
      <c r="G144" s="201" t="s">
        <v>940</v>
      </c>
      <c r="H144" s="202">
        <v>9.9</v>
      </c>
      <c r="I144" s="203"/>
      <c r="J144" s="204">
        <f>ROUND(I144*H144,2)</f>
        <v>0</v>
      </c>
      <c r="K144" s="200" t="s">
        <v>908</v>
      </c>
      <c r="L144" s="60"/>
      <c r="M144" s="205" t="s">
        <v>781</v>
      </c>
      <c r="N144" s="206" t="s">
        <v>806</v>
      </c>
      <c r="O144" s="41"/>
      <c r="P144" s="207">
        <f>O144*H144</f>
        <v>0</v>
      </c>
      <c r="Q144" s="207">
        <v>2.46079</v>
      </c>
      <c r="R144" s="207">
        <f>Q144*H144</f>
        <v>24.361821</v>
      </c>
      <c r="S144" s="207">
        <v>0</v>
      </c>
      <c r="T144" s="208">
        <f>S144*H144</f>
        <v>0</v>
      </c>
      <c r="AR144" s="23" t="s">
        <v>909</v>
      </c>
      <c r="AT144" s="23" t="s">
        <v>904</v>
      </c>
      <c r="AU144" s="23" t="s">
        <v>843</v>
      </c>
      <c r="AY144" s="23" t="s">
        <v>902</v>
      </c>
      <c r="BE144" s="209">
        <f>IF(N144="základní",J144,0)</f>
        <v>0</v>
      </c>
      <c r="BF144" s="209">
        <f>IF(N144="snížená",J144,0)</f>
        <v>0</v>
      </c>
      <c r="BG144" s="209">
        <f>IF(N144="zákl. přenesená",J144,0)</f>
        <v>0</v>
      </c>
      <c r="BH144" s="209">
        <f>IF(N144="sníž. přenesená",J144,0)</f>
        <v>0</v>
      </c>
      <c r="BI144" s="209">
        <f>IF(N144="nulová",J144,0)</f>
        <v>0</v>
      </c>
      <c r="BJ144" s="23" t="s">
        <v>783</v>
      </c>
      <c r="BK144" s="209">
        <f>ROUND(I144*H144,2)</f>
        <v>0</v>
      </c>
      <c r="BL144" s="23" t="s">
        <v>909</v>
      </c>
      <c r="BM144" s="23" t="s">
        <v>672</v>
      </c>
    </row>
    <row r="145" spans="2:47" s="1" customFormat="1" ht="148.5">
      <c r="B145" s="40"/>
      <c r="C145" s="62"/>
      <c r="D145" s="210" t="s">
        <v>911</v>
      </c>
      <c r="E145" s="62"/>
      <c r="F145" s="211" t="s">
        <v>673</v>
      </c>
      <c r="G145" s="62"/>
      <c r="H145" s="62"/>
      <c r="I145" s="166"/>
      <c r="J145" s="62"/>
      <c r="K145" s="62"/>
      <c r="L145" s="60"/>
      <c r="M145" s="212"/>
      <c r="N145" s="41"/>
      <c r="O145" s="41"/>
      <c r="P145" s="41"/>
      <c r="Q145" s="41"/>
      <c r="R145" s="41"/>
      <c r="S145" s="41"/>
      <c r="T145" s="77"/>
      <c r="AT145" s="23" t="s">
        <v>911</v>
      </c>
      <c r="AU145" s="23" t="s">
        <v>843</v>
      </c>
    </row>
    <row r="146" spans="2:47" s="1" customFormat="1" ht="27">
      <c r="B146" s="40"/>
      <c r="C146" s="62"/>
      <c r="D146" s="210" t="s">
        <v>336</v>
      </c>
      <c r="E146" s="62"/>
      <c r="F146" s="211" t="s">
        <v>674</v>
      </c>
      <c r="G146" s="62"/>
      <c r="H146" s="62"/>
      <c r="I146" s="166"/>
      <c r="J146" s="62"/>
      <c r="K146" s="62"/>
      <c r="L146" s="60"/>
      <c r="M146" s="212"/>
      <c r="N146" s="41"/>
      <c r="O146" s="41"/>
      <c r="P146" s="41"/>
      <c r="Q146" s="41"/>
      <c r="R146" s="41"/>
      <c r="S146" s="41"/>
      <c r="T146" s="77"/>
      <c r="AT146" s="23" t="s">
        <v>336</v>
      </c>
      <c r="AU146" s="23" t="s">
        <v>843</v>
      </c>
    </row>
    <row r="147" spans="2:51" s="12" customFormat="1" ht="13.5">
      <c r="B147" s="213"/>
      <c r="C147" s="214"/>
      <c r="D147" s="215" t="s">
        <v>913</v>
      </c>
      <c r="E147" s="216" t="s">
        <v>781</v>
      </c>
      <c r="F147" s="217" t="s">
        <v>675</v>
      </c>
      <c r="G147" s="214"/>
      <c r="H147" s="218">
        <v>9.9</v>
      </c>
      <c r="I147" s="219"/>
      <c r="J147" s="214"/>
      <c r="K147" s="214"/>
      <c r="L147" s="220"/>
      <c r="M147" s="221"/>
      <c r="N147" s="222"/>
      <c r="O147" s="222"/>
      <c r="P147" s="222"/>
      <c r="Q147" s="222"/>
      <c r="R147" s="222"/>
      <c r="S147" s="222"/>
      <c r="T147" s="223"/>
      <c r="AT147" s="224" t="s">
        <v>913</v>
      </c>
      <c r="AU147" s="224" t="s">
        <v>843</v>
      </c>
      <c r="AV147" s="12" t="s">
        <v>843</v>
      </c>
      <c r="AW147" s="12" t="s">
        <v>798</v>
      </c>
      <c r="AX147" s="12" t="s">
        <v>783</v>
      </c>
      <c r="AY147" s="224" t="s">
        <v>902</v>
      </c>
    </row>
    <row r="148" spans="2:65" s="1" customFormat="1" ht="31.5" customHeight="1">
      <c r="B148" s="40"/>
      <c r="C148" s="198" t="s">
        <v>769</v>
      </c>
      <c r="D148" s="198" t="s">
        <v>904</v>
      </c>
      <c r="E148" s="199" t="s">
        <v>676</v>
      </c>
      <c r="F148" s="200" t="s">
        <v>677</v>
      </c>
      <c r="G148" s="201" t="s">
        <v>982</v>
      </c>
      <c r="H148" s="202">
        <v>0.648</v>
      </c>
      <c r="I148" s="203"/>
      <c r="J148" s="204">
        <f>ROUND(I148*H148,2)</f>
        <v>0</v>
      </c>
      <c r="K148" s="200" t="s">
        <v>908</v>
      </c>
      <c r="L148" s="60"/>
      <c r="M148" s="205" t="s">
        <v>781</v>
      </c>
      <c r="N148" s="206" t="s">
        <v>806</v>
      </c>
      <c r="O148" s="41"/>
      <c r="P148" s="207">
        <f>O148*H148</f>
        <v>0</v>
      </c>
      <c r="Q148" s="207">
        <v>1.04881</v>
      </c>
      <c r="R148" s="207">
        <f>Q148*H148</f>
        <v>0.67962888</v>
      </c>
      <c r="S148" s="207">
        <v>0</v>
      </c>
      <c r="T148" s="208">
        <f>S148*H148</f>
        <v>0</v>
      </c>
      <c r="AR148" s="23" t="s">
        <v>909</v>
      </c>
      <c r="AT148" s="23" t="s">
        <v>904</v>
      </c>
      <c r="AU148" s="23" t="s">
        <v>843</v>
      </c>
      <c r="AY148" s="23" t="s">
        <v>902</v>
      </c>
      <c r="BE148" s="209">
        <f>IF(N148="základní",J148,0)</f>
        <v>0</v>
      </c>
      <c r="BF148" s="209">
        <f>IF(N148="snížená",J148,0)</f>
        <v>0</v>
      </c>
      <c r="BG148" s="209">
        <f>IF(N148="zákl. přenesená",J148,0)</f>
        <v>0</v>
      </c>
      <c r="BH148" s="209">
        <f>IF(N148="sníž. přenesená",J148,0)</f>
        <v>0</v>
      </c>
      <c r="BI148" s="209">
        <f>IF(N148="nulová",J148,0)</f>
        <v>0</v>
      </c>
      <c r="BJ148" s="23" t="s">
        <v>783</v>
      </c>
      <c r="BK148" s="209">
        <f>ROUND(I148*H148,2)</f>
        <v>0</v>
      </c>
      <c r="BL148" s="23" t="s">
        <v>909</v>
      </c>
      <c r="BM148" s="23" t="s">
        <v>678</v>
      </c>
    </row>
    <row r="149" spans="2:47" s="1" customFormat="1" ht="27">
      <c r="B149" s="40"/>
      <c r="C149" s="62"/>
      <c r="D149" s="210" t="s">
        <v>336</v>
      </c>
      <c r="E149" s="62"/>
      <c r="F149" s="211" t="s">
        <v>658</v>
      </c>
      <c r="G149" s="62"/>
      <c r="H149" s="62"/>
      <c r="I149" s="166"/>
      <c r="J149" s="62"/>
      <c r="K149" s="62"/>
      <c r="L149" s="60"/>
      <c r="M149" s="212"/>
      <c r="N149" s="41"/>
      <c r="O149" s="41"/>
      <c r="P149" s="41"/>
      <c r="Q149" s="41"/>
      <c r="R149" s="41"/>
      <c r="S149" s="41"/>
      <c r="T149" s="77"/>
      <c r="AT149" s="23" t="s">
        <v>336</v>
      </c>
      <c r="AU149" s="23" t="s">
        <v>843</v>
      </c>
    </row>
    <row r="150" spans="2:51" s="12" customFormat="1" ht="13.5">
      <c r="B150" s="213"/>
      <c r="C150" s="214"/>
      <c r="D150" s="210" t="s">
        <v>913</v>
      </c>
      <c r="E150" s="225" t="s">
        <v>781</v>
      </c>
      <c r="F150" s="226" t="s">
        <v>679</v>
      </c>
      <c r="G150" s="214"/>
      <c r="H150" s="227">
        <v>0.373</v>
      </c>
      <c r="I150" s="219"/>
      <c r="J150" s="214"/>
      <c r="K150" s="214"/>
      <c r="L150" s="220"/>
      <c r="M150" s="221"/>
      <c r="N150" s="222"/>
      <c r="O150" s="222"/>
      <c r="P150" s="222"/>
      <c r="Q150" s="222"/>
      <c r="R150" s="222"/>
      <c r="S150" s="222"/>
      <c r="T150" s="223"/>
      <c r="AT150" s="224" t="s">
        <v>913</v>
      </c>
      <c r="AU150" s="224" t="s">
        <v>843</v>
      </c>
      <c r="AV150" s="12" t="s">
        <v>843</v>
      </c>
      <c r="AW150" s="12" t="s">
        <v>798</v>
      </c>
      <c r="AX150" s="12" t="s">
        <v>835</v>
      </c>
      <c r="AY150" s="224" t="s">
        <v>902</v>
      </c>
    </row>
    <row r="151" spans="2:51" s="12" customFormat="1" ht="13.5">
      <c r="B151" s="213"/>
      <c r="C151" s="214"/>
      <c r="D151" s="210" t="s">
        <v>913</v>
      </c>
      <c r="E151" s="225" t="s">
        <v>781</v>
      </c>
      <c r="F151" s="226" t="s">
        <v>680</v>
      </c>
      <c r="G151" s="214"/>
      <c r="H151" s="227">
        <v>0.166</v>
      </c>
      <c r="I151" s="219"/>
      <c r="J151" s="214"/>
      <c r="K151" s="214"/>
      <c r="L151" s="220"/>
      <c r="M151" s="221"/>
      <c r="N151" s="222"/>
      <c r="O151" s="222"/>
      <c r="P151" s="222"/>
      <c r="Q151" s="222"/>
      <c r="R151" s="222"/>
      <c r="S151" s="222"/>
      <c r="T151" s="223"/>
      <c r="AT151" s="224" t="s">
        <v>913</v>
      </c>
      <c r="AU151" s="224" t="s">
        <v>843</v>
      </c>
      <c r="AV151" s="12" t="s">
        <v>843</v>
      </c>
      <c r="AW151" s="12" t="s">
        <v>798</v>
      </c>
      <c r="AX151" s="12" t="s">
        <v>835</v>
      </c>
      <c r="AY151" s="224" t="s">
        <v>902</v>
      </c>
    </row>
    <row r="152" spans="2:51" s="12" customFormat="1" ht="13.5">
      <c r="B152" s="213"/>
      <c r="C152" s="214"/>
      <c r="D152" s="210" t="s">
        <v>913</v>
      </c>
      <c r="E152" s="225" t="s">
        <v>781</v>
      </c>
      <c r="F152" s="226" t="s">
        <v>681</v>
      </c>
      <c r="G152" s="214"/>
      <c r="H152" s="227">
        <v>0.109</v>
      </c>
      <c r="I152" s="219"/>
      <c r="J152" s="214"/>
      <c r="K152" s="214"/>
      <c r="L152" s="220"/>
      <c r="M152" s="221"/>
      <c r="N152" s="222"/>
      <c r="O152" s="222"/>
      <c r="P152" s="222"/>
      <c r="Q152" s="222"/>
      <c r="R152" s="222"/>
      <c r="S152" s="222"/>
      <c r="T152" s="223"/>
      <c r="AT152" s="224" t="s">
        <v>913</v>
      </c>
      <c r="AU152" s="224" t="s">
        <v>843</v>
      </c>
      <c r="AV152" s="12" t="s">
        <v>843</v>
      </c>
      <c r="AW152" s="12" t="s">
        <v>798</v>
      </c>
      <c r="AX152" s="12" t="s">
        <v>835</v>
      </c>
      <c r="AY152" s="224" t="s">
        <v>902</v>
      </c>
    </row>
    <row r="153" spans="2:51" s="13" customFormat="1" ht="13.5">
      <c r="B153" s="228"/>
      <c r="C153" s="229"/>
      <c r="D153" s="215" t="s">
        <v>913</v>
      </c>
      <c r="E153" s="230" t="s">
        <v>781</v>
      </c>
      <c r="F153" s="231" t="s">
        <v>926</v>
      </c>
      <c r="G153" s="229"/>
      <c r="H153" s="232">
        <v>0.648</v>
      </c>
      <c r="I153" s="233"/>
      <c r="J153" s="229"/>
      <c r="K153" s="229"/>
      <c r="L153" s="234"/>
      <c r="M153" s="235"/>
      <c r="N153" s="236"/>
      <c r="O153" s="236"/>
      <c r="P153" s="236"/>
      <c r="Q153" s="236"/>
      <c r="R153" s="236"/>
      <c r="S153" s="236"/>
      <c r="T153" s="237"/>
      <c r="AT153" s="238" t="s">
        <v>913</v>
      </c>
      <c r="AU153" s="238" t="s">
        <v>843</v>
      </c>
      <c r="AV153" s="13" t="s">
        <v>909</v>
      </c>
      <c r="AW153" s="13" t="s">
        <v>798</v>
      </c>
      <c r="AX153" s="13" t="s">
        <v>783</v>
      </c>
      <c r="AY153" s="238" t="s">
        <v>902</v>
      </c>
    </row>
    <row r="154" spans="2:65" s="1" customFormat="1" ht="31.5" customHeight="1">
      <c r="B154" s="40"/>
      <c r="C154" s="198" t="s">
        <v>292</v>
      </c>
      <c r="D154" s="198" t="s">
        <v>904</v>
      </c>
      <c r="E154" s="199" t="s">
        <v>682</v>
      </c>
      <c r="F154" s="200" t="s">
        <v>683</v>
      </c>
      <c r="G154" s="201" t="s">
        <v>940</v>
      </c>
      <c r="H154" s="202">
        <v>1.8</v>
      </c>
      <c r="I154" s="203"/>
      <c r="J154" s="204">
        <f>ROUND(I154*H154,2)</f>
        <v>0</v>
      </c>
      <c r="K154" s="200" t="s">
        <v>908</v>
      </c>
      <c r="L154" s="60"/>
      <c r="M154" s="205" t="s">
        <v>781</v>
      </c>
      <c r="N154" s="206" t="s">
        <v>806</v>
      </c>
      <c r="O154" s="41"/>
      <c r="P154" s="207">
        <f>O154*H154</f>
        <v>0</v>
      </c>
      <c r="Q154" s="207">
        <v>1.78636</v>
      </c>
      <c r="R154" s="207">
        <f>Q154*H154</f>
        <v>3.215448</v>
      </c>
      <c r="S154" s="207">
        <v>0</v>
      </c>
      <c r="T154" s="208">
        <f>S154*H154</f>
        <v>0</v>
      </c>
      <c r="AR154" s="23" t="s">
        <v>909</v>
      </c>
      <c r="AT154" s="23" t="s">
        <v>904</v>
      </c>
      <c r="AU154" s="23" t="s">
        <v>843</v>
      </c>
      <c r="AY154" s="23" t="s">
        <v>902</v>
      </c>
      <c r="BE154" s="209">
        <f>IF(N154="základní",J154,0)</f>
        <v>0</v>
      </c>
      <c r="BF154" s="209">
        <f>IF(N154="snížená",J154,0)</f>
        <v>0</v>
      </c>
      <c r="BG154" s="209">
        <f>IF(N154="zákl. přenesená",J154,0)</f>
        <v>0</v>
      </c>
      <c r="BH154" s="209">
        <f>IF(N154="sníž. přenesená",J154,0)</f>
        <v>0</v>
      </c>
      <c r="BI154" s="209">
        <f>IF(N154="nulová",J154,0)</f>
        <v>0</v>
      </c>
      <c r="BJ154" s="23" t="s">
        <v>783</v>
      </c>
      <c r="BK154" s="209">
        <f>ROUND(I154*H154,2)</f>
        <v>0</v>
      </c>
      <c r="BL154" s="23" t="s">
        <v>909</v>
      </c>
      <c r="BM154" s="23" t="s">
        <v>684</v>
      </c>
    </row>
    <row r="155" spans="2:47" s="1" customFormat="1" ht="81">
      <c r="B155" s="40"/>
      <c r="C155" s="62"/>
      <c r="D155" s="210" t="s">
        <v>911</v>
      </c>
      <c r="E155" s="62"/>
      <c r="F155" s="211" t="s">
        <v>685</v>
      </c>
      <c r="G155" s="62"/>
      <c r="H155" s="62"/>
      <c r="I155" s="166"/>
      <c r="J155" s="62"/>
      <c r="K155" s="62"/>
      <c r="L155" s="60"/>
      <c r="M155" s="212"/>
      <c r="N155" s="41"/>
      <c r="O155" s="41"/>
      <c r="P155" s="41"/>
      <c r="Q155" s="41"/>
      <c r="R155" s="41"/>
      <c r="S155" s="41"/>
      <c r="T155" s="77"/>
      <c r="AT155" s="23" t="s">
        <v>911</v>
      </c>
      <c r="AU155" s="23" t="s">
        <v>843</v>
      </c>
    </row>
    <row r="156" spans="2:47" s="1" customFormat="1" ht="27">
      <c r="B156" s="40"/>
      <c r="C156" s="62"/>
      <c r="D156" s="210" t="s">
        <v>336</v>
      </c>
      <c r="E156" s="62"/>
      <c r="F156" s="211" t="s">
        <v>686</v>
      </c>
      <c r="G156" s="62"/>
      <c r="H156" s="62"/>
      <c r="I156" s="166"/>
      <c r="J156" s="62"/>
      <c r="K156" s="62"/>
      <c r="L156" s="60"/>
      <c r="M156" s="212"/>
      <c r="N156" s="41"/>
      <c r="O156" s="41"/>
      <c r="P156" s="41"/>
      <c r="Q156" s="41"/>
      <c r="R156" s="41"/>
      <c r="S156" s="41"/>
      <c r="T156" s="77"/>
      <c r="AT156" s="23" t="s">
        <v>336</v>
      </c>
      <c r="AU156" s="23" t="s">
        <v>843</v>
      </c>
    </row>
    <row r="157" spans="2:51" s="12" customFormat="1" ht="13.5">
      <c r="B157" s="213"/>
      <c r="C157" s="214"/>
      <c r="D157" s="210" t="s">
        <v>913</v>
      </c>
      <c r="E157" s="225" t="s">
        <v>781</v>
      </c>
      <c r="F157" s="226" t="s">
        <v>687</v>
      </c>
      <c r="G157" s="214"/>
      <c r="H157" s="227">
        <v>1.8</v>
      </c>
      <c r="I157" s="219"/>
      <c r="J157" s="214"/>
      <c r="K157" s="214"/>
      <c r="L157" s="220"/>
      <c r="M157" s="221"/>
      <c r="N157" s="222"/>
      <c r="O157" s="222"/>
      <c r="P157" s="222"/>
      <c r="Q157" s="222"/>
      <c r="R157" s="222"/>
      <c r="S157" s="222"/>
      <c r="T157" s="223"/>
      <c r="AT157" s="224" t="s">
        <v>913</v>
      </c>
      <c r="AU157" s="224" t="s">
        <v>843</v>
      </c>
      <c r="AV157" s="12" t="s">
        <v>843</v>
      </c>
      <c r="AW157" s="12" t="s">
        <v>798</v>
      </c>
      <c r="AX157" s="12" t="s">
        <v>783</v>
      </c>
      <c r="AY157" s="224" t="s">
        <v>902</v>
      </c>
    </row>
    <row r="158" spans="2:63" s="11" customFormat="1" ht="29.85" customHeight="1">
      <c r="B158" s="181"/>
      <c r="C158" s="182"/>
      <c r="D158" s="195" t="s">
        <v>834</v>
      </c>
      <c r="E158" s="196" t="s">
        <v>937</v>
      </c>
      <c r="F158" s="196" t="s">
        <v>411</v>
      </c>
      <c r="G158" s="182"/>
      <c r="H158" s="182"/>
      <c r="I158" s="185"/>
      <c r="J158" s="197">
        <f>BK158</f>
        <v>0</v>
      </c>
      <c r="K158" s="182"/>
      <c r="L158" s="187"/>
      <c r="M158" s="188"/>
      <c r="N158" s="189"/>
      <c r="O158" s="189"/>
      <c r="P158" s="190">
        <f>SUM(P159:P162)</f>
        <v>0</v>
      </c>
      <c r="Q158" s="189"/>
      <c r="R158" s="190">
        <f>SUM(R159:R162)</f>
        <v>0.504</v>
      </c>
      <c r="S158" s="189"/>
      <c r="T158" s="191">
        <f>SUM(T159:T162)</f>
        <v>0</v>
      </c>
      <c r="AR158" s="192" t="s">
        <v>783</v>
      </c>
      <c r="AT158" s="193" t="s">
        <v>834</v>
      </c>
      <c r="AU158" s="193" t="s">
        <v>783</v>
      </c>
      <c r="AY158" s="192" t="s">
        <v>902</v>
      </c>
      <c r="BK158" s="194">
        <f>SUM(BK159:BK162)</f>
        <v>0</v>
      </c>
    </row>
    <row r="159" spans="2:65" s="1" customFormat="1" ht="22.5" customHeight="1">
      <c r="B159" s="40"/>
      <c r="C159" s="198" t="s">
        <v>297</v>
      </c>
      <c r="D159" s="198" t="s">
        <v>904</v>
      </c>
      <c r="E159" s="199" t="s">
        <v>413</v>
      </c>
      <c r="F159" s="200" t="s">
        <v>414</v>
      </c>
      <c r="G159" s="201" t="s">
        <v>907</v>
      </c>
      <c r="H159" s="202">
        <v>6</v>
      </c>
      <c r="I159" s="203"/>
      <c r="J159" s="204">
        <f>ROUND(I159*H159,2)</f>
        <v>0</v>
      </c>
      <c r="K159" s="200" t="s">
        <v>908</v>
      </c>
      <c r="L159" s="60"/>
      <c r="M159" s="205" t="s">
        <v>781</v>
      </c>
      <c r="N159" s="206" t="s">
        <v>806</v>
      </c>
      <c r="O159" s="41"/>
      <c r="P159" s="207">
        <f>O159*H159</f>
        <v>0</v>
      </c>
      <c r="Q159" s="207">
        <v>0.042</v>
      </c>
      <c r="R159" s="207">
        <f>Q159*H159</f>
        <v>0.252</v>
      </c>
      <c r="S159" s="207">
        <v>0</v>
      </c>
      <c r="T159" s="208">
        <f>S159*H159</f>
        <v>0</v>
      </c>
      <c r="AR159" s="23" t="s">
        <v>909</v>
      </c>
      <c r="AT159" s="23" t="s">
        <v>904</v>
      </c>
      <c r="AU159" s="23" t="s">
        <v>843</v>
      </c>
      <c r="AY159" s="23" t="s">
        <v>902</v>
      </c>
      <c r="BE159" s="209">
        <f>IF(N159="základní",J159,0)</f>
        <v>0</v>
      </c>
      <c r="BF159" s="209">
        <f>IF(N159="snížená",J159,0)</f>
        <v>0</v>
      </c>
      <c r="BG159" s="209">
        <f>IF(N159="zákl. přenesená",J159,0)</f>
        <v>0</v>
      </c>
      <c r="BH159" s="209">
        <f>IF(N159="sníž. přenesená",J159,0)</f>
        <v>0</v>
      </c>
      <c r="BI159" s="209">
        <f>IF(N159="nulová",J159,0)</f>
        <v>0</v>
      </c>
      <c r="BJ159" s="23" t="s">
        <v>783</v>
      </c>
      <c r="BK159" s="209">
        <f>ROUND(I159*H159,2)</f>
        <v>0</v>
      </c>
      <c r="BL159" s="23" t="s">
        <v>909</v>
      </c>
      <c r="BM159" s="23" t="s">
        <v>688</v>
      </c>
    </row>
    <row r="160" spans="2:51" s="12" customFormat="1" ht="13.5">
      <c r="B160" s="213"/>
      <c r="C160" s="214"/>
      <c r="D160" s="215" t="s">
        <v>913</v>
      </c>
      <c r="E160" s="216" t="s">
        <v>781</v>
      </c>
      <c r="F160" s="217" t="s">
        <v>937</v>
      </c>
      <c r="G160" s="214"/>
      <c r="H160" s="218">
        <v>6</v>
      </c>
      <c r="I160" s="219"/>
      <c r="J160" s="214"/>
      <c r="K160" s="214"/>
      <c r="L160" s="220"/>
      <c r="M160" s="221"/>
      <c r="N160" s="222"/>
      <c r="O160" s="222"/>
      <c r="P160" s="222"/>
      <c r="Q160" s="222"/>
      <c r="R160" s="222"/>
      <c r="S160" s="222"/>
      <c r="T160" s="223"/>
      <c r="AT160" s="224" t="s">
        <v>913</v>
      </c>
      <c r="AU160" s="224" t="s">
        <v>843</v>
      </c>
      <c r="AV160" s="12" t="s">
        <v>843</v>
      </c>
      <c r="AW160" s="12" t="s">
        <v>798</v>
      </c>
      <c r="AX160" s="12" t="s">
        <v>783</v>
      </c>
      <c r="AY160" s="224" t="s">
        <v>902</v>
      </c>
    </row>
    <row r="161" spans="2:65" s="1" customFormat="1" ht="22.5" customHeight="1">
      <c r="B161" s="40"/>
      <c r="C161" s="198" t="s">
        <v>303</v>
      </c>
      <c r="D161" s="198" t="s">
        <v>904</v>
      </c>
      <c r="E161" s="199" t="s">
        <v>419</v>
      </c>
      <c r="F161" s="200" t="s">
        <v>420</v>
      </c>
      <c r="G161" s="201" t="s">
        <v>907</v>
      </c>
      <c r="H161" s="202">
        <v>6</v>
      </c>
      <c r="I161" s="203"/>
      <c r="J161" s="204">
        <f>ROUND(I161*H161,2)</f>
        <v>0</v>
      </c>
      <c r="K161" s="200" t="s">
        <v>908</v>
      </c>
      <c r="L161" s="60"/>
      <c r="M161" s="205" t="s">
        <v>781</v>
      </c>
      <c r="N161" s="206" t="s">
        <v>806</v>
      </c>
      <c r="O161" s="41"/>
      <c r="P161" s="207">
        <f>O161*H161</f>
        <v>0</v>
      </c>
      <c r="Q161" s="207">
        <v>0.042</v>
      </c>
      <c r="R161" s="207">
        <f>Q161*H161</f>
        <v>0.252</v>
      </c>
      <c r="S161" s="207">
        <v>0</v>
      </c>
      <c r="T161" s="208">
        <f>S161*H161</f>
        <v>0</v>
      </c>
      <c r="AR161" s="23" t="s">
        <v>909</v>
      </c>
      <c r="AT161" s="23" t="s">
        <v>904</v>
      </c>
      <c r="AU161" s="23" t="s">
        <v>843</v>
      </c>
      <c r="AY161" s="23" t="s">
        <v>902</v>
      </c>
      <c r="BE161" s="209">
        <f>IF(N161="základní",J161,0)</f>
        <v>0</v>
      </c>
      <c r="BF161" s="209">
        <f>IF(N161="snížená",J161,0)</f>
        <v>0</v>
      </c>
      <c r="BG161" s="209">
        <f>IF(N161="zákl. přenesená",J161,0)</f>
        <v>0</v>
      </c>
      <c r="BH161" s="209">
        <f>IF(N161="sníž. přenesená",J161,0)</f>
        <v>0</v>
      </c>
      <c r="BI161" s="209">
        <f>IF(N161="nulová",J161,0)</f>
        <v>0</v>
      </c>
      <c r="BJ161" s="23" t="s">
        <v>783</v>
      </c>
      <c r="BK161" s="209">
        <f>ROUND(I161*H161,2)</f>
        <v>0</v>
      </c>
      <c r="BL161" s="23" t="s">
        <v>909</v>
      </c>
      <c r="BM161" s="23" t="s">
        <v>689</v>
      </c>
    </row>
    <row r="162" spans="2:51" s="12" customFormat="1" ht="13.5">
      <c r="B162" s="213"/>
      <c r="C162" s="214"/>
      <c r="D162" s="210" t="s">
        <v>913</v>
      </c>
      <c r="E162" s="225" t="s">
        <v>781</v>
      </c>
      <c r="F162" s="226" t="s">
        <v>937</v>
      </c>
      <c r="G162" s="214"/>
      <c r="H162" s="227">
        <v>6</v>
      </c>
      <c r="I162" s="219"/>
      <c r="J162" s="214"/>
      <c r="K162" s="214"/>
      <c r="L162" s="220"/>
      <c r="M162" s="221"/>
      <c r="N162" s="222"/>
      <c r="O162" s="222"/>
      <c r="P162" s="222"/>
      <c r="Q162" s="222"/>
      <c r="R162" s="222"/>
      <c r="S162" s="222"/>
      <c r="T162" s="223"/>
      <c r="AT162" s="224" t="s">
        <v>913</v>
      </c>
      <c r="AU162" s="224" t="s">
        <v>843</v>
      </c>
      <c r="AV162" s="12" t="s">
        <v>843</v>
      </c>
      <c r="AW162" s="12" t="s">
        <v>798</v>
      </c>
      <c r="AX162" s="12" t="s">
        <v>783</v>
      </c>
      <c r="AY162" s="224" t="s">
        <v>902</v>
      </c>
    </row>
    <row r="163" spans="2:63" s="11" customFormat="1" ht="29.85" customHeight="1">
      <c r="B163" s="181"/>
      <c r="C163" s="182"/>
      <c r="D163" s="195" t="s">
        <v>834</v>
      </c>
      <c r="E163" s="196" t="s">
        <v>957</v>
      </c>
      <c r="F163" s="196" t="s">
        <v>471</v>
      </c>
      <c r="G163" s="182"/>
      <c r="H163" s="182"/>
      <c r="I163" s="185"/>
      <c r="J163" s="197">
        <f>BK163</f>
        <v>0</v>
      </c>
      <c r="K163" s="182"/>
      <c r="L163" s="187"/>
      <c r="M163" s="188"/>
      <c r="N163" s="189"/>
      <c r="O163" s="189"/>
      <c r="P163" s="190">
        <f>SUM(P164:P174)</f>
        <v>0</v>
      </c>
      <c r="Q163" s="189"/>
      <c r="R163" s="190">
        <f>SUM(R164:R174)</f>
        <v>0.00128</v>
      </c>
      <c r="S163" s="189"/>
      <c r="T163" s="191">
        <f>SUM(T164:T174)</f>
        <v>1.0638</v>
      </c>
      <c r="AR163" s="192" t="s">
        <v>783</v>
      </c>
      <c r="AT163" s="193" t="s">
        <v>834</v>
      </c>
      <c r="AU163" s="193" t="s">
        <v>783</v>
      </c>
      <c r="AY163" s="192" t="s">
        <v>902</v>
      </c>
      <c r="BK163" s="194">
        <f>SUM(BK164:BK174)</f>
        <v>0</v>
      </c>
    </row>
    <row r="164" spans="2:65" s="1" customFormat="1" ht="44.25" customHeight="1">
      <c r="B164" s="40"/>
      <c r="C164" s="198" t="s">
        <v>308</v>
      </c>
      <c r="D164" s="198" t="s">
        <v>904</v>
      </c>
      <c r="E164" s="199" t="s">
        <v>690</v>
      </c>
      <c r="F164" s="200" t="s">
        <v>691</v>
      </c>
      <c r="G164" s="201" t="s">
        <v>430</v>
      </c>
      <c r="H164" s="202">
        <v>16</v>
      </c>
      <c r="I164" s="203"/>
      <c r="J164" s="204">
        <f>ROUND(I164*H164,2)</f>
        <v>0</v>
      </c>
      <c r="K164" s="200" t="s">
        <v>908</v>
      </c>
      <c r="L164" s="60"/>
      <c r="M164" s="205" t="s">
        <v>781</v>
      </c>
      <c r="N164" s="206" t="s">
        <v>806</v>
      </c>
      <c r="O164" s="41"/>
      <c r="P164" s="207">
        <f>O164*H164</f>
        <v>0</v>
      </c>
      <c r="Q164" s="207">
        <v>8E-05</v>
      </c>
      <c r="R164" s="207">
        <f>Q164*H164</f>
        <v>0.00128</v>
      </c>
      <c r="S164" s="207">
        <v>0</v>
      </c>
      <c r="T164" s="208">
        <f>S164*H164</f>
        <v>0</v>
      </c>
      <c r="AR164" s="23" t="s">
        <v>909</v>
      </c>
      <c r="AT164" s="23" t="s">
        <v>904</v>
      </c>
      <c r="AU164" s="23" t="s">
        <v>843</v>
      </c>
      <c r="AY164" s="23" t="s">
        <v>902</v>
      </c>
      <c r="BE164" s="209">
        <f>IF(N164="základní",J164,0)</f>
        <v>0</v>
      </c>
      <c r="BF164" s="209">
        <f>IF(N164="snížená",J164,0)</f>
        <v>0</v>
      </c>
      <c r="BG164" s="209">
        <f>IF(N164="zákl. přenesená",J164,0)</f>
        <v>0</v>
      </c>
      <c r="BH164" s="209">
        <f>IF(N164="sníž. přenesená",J164,0)</f>
        <v>0</v>
      </c>
      <c r="BI164" s="209">
        <f>IF(N164="nulová",J164,0)</f>
        <v>0</v>
      </c>
      <c r="BJ164" s="23" t="s">
        <v>783</v>
      </c>
      <c r="BK164" s="209">
        <f>ROUND(I164*H164,2)</f>
        <v>0</v>
      </c>
      <c r="BL164" s="23" t="s">
        <v>909</v>
      </c>
      <c r="BM164" s="23" t="s">
        <v>692</v>
      </c>
    </row>
    <row r="165" spans="2:47" s="1" customFormat="1" ht="81">
      <c r="B165" s="40"/>
      <c r="C165" s="62"/>
      <c r="D165" s="210" t="s">
        <v>911</v>
      </c>
      <c r="E165" s="62"/>
      <c r="F165" s="211" t="s">
        <v>693</v>
      </c>
      <c r="G165" s="62"/>
      <c r="H165" s="62"/>
      <c r="I165" s="166"/>
      <c r="J165" s="62"/>
      <c r="K165" s="62"/>
      <c r="L165" s="60"/>
      <c r="M165" s="212"/>
      <c r="N165" s="41"/>
      <c r="O165" s="41"/>
      <c r="P165" s="41"/>
      <c r="Q165" s="41"/>
      <c r="R165" s="41"/>
      <c r="S165" s="41"/>
      <c r="T165" s="77"/>
      <c r="AT165" s="23" t="s">
        <v>911</v>
      </c>
      <c r="AU165" s="23" t="s">
        <v>843</v>
      </c>
    </row>
    <row r="166" spans="2:47" s="1" customFormat="1" ht="27">
      <c r="B166" s="40"/>
      <c r="C166" s="62"/>
      <c r="D166" s="210" t="s">
        <v>336</v>
      </c>
      <c r="E166" s="62"/>
      <c r="F166" s="211" t="s">
        <v>694</v>
      </c>
      <c r="G166" s="62"/>
      <c r="H166" s="62"/>
      <c r="I166" s="166"/>
      <c r="J166" s="62"/>
      <c r="K166" s="62"/>
      <c r="L166" s="60"/>
      <c r="M166" s="212"/>
      <c r="N166" s="41"/>
      <c r="O166" s="41"/>
      <c r="P166" s="41"/>
      <c r="Q166" s="41"/>
      <c r="R166" s="41"/>
      <c r="S166" s="41"/>
      <c r="T166" s="77"/>
      <c r="AT166" s="23" t="s">
        <v>336</v>
      </c>
      <c r="AU166" s="23" t="s">
        <v>843</v>
      </c>
    </row>
    <row r="167" spans="2:51" s="12" customFormat="1" ht="13.5">
      <c r="B167" s="213"/>
      <c r="C167" s="214"/>
      <c r="D167" s="215" t="s">
        <v>913</v>
      </c>
      <c r="E167" s="216" t="s">
        <v>781</v>
      </c>
      <c r="F167" s="217" t="s">
        <v>292</v>
      </c>
      <c r="G167" s="214"/>
      <c r="H167" s="218">
        <v>16</v>
      </c>
      <c r="I167" s="219"/>
      <c r="J167" s="214"/>
      <c r="K167" s="214"/>
      <c r="L167" s="220"/>
      <c r="M167" s="221"/>
      <c r="N167" s="222"/>
      <c r="O167" s="222"/>
      <c r="P167" s="222"/>
      <c r="Q167" s="222"/>
      <c r="R167" s="222"/>
      <c r="S167" s="222"/>
      <c r="T167" s="223"/>
      <c r="AT167" s="224" t="s">
        <v>913</v>
      </c>
      <c r="AU167" s="224" t="s">
        <v>843</v>
      </c>
      <c r="AV167" s="12" t="s">
        <v>843</v>
      </c>
      <c r="AW167" s="12" t="s">
        <v>798</v>
      </c>
      <c r="AX167" s="12" t="s">
        <v>783</v>
      </c>
      <c r="AY167" s="224" t="s">
        <v>902</v>
      </c>
    </row>
    <row r="168" spans="2:65" s="1" customFormat="1" ht="22.5" customHeight="1">
      <c r="B168" s="40"/>
      <c r="C168" s="239" t="s">
        <v>314</v>
      </c>
      <c r="D168" s="239" t="s">
        <v>287</v>
      </c>
      <c r="E168" s="240" t="s">
        <v>695</v>
      </c>
      <c r="F168" s="241" t="s">
        <v>696</v>
      </c>
      <c r="G168" s="242" t="s">
        <v>373</v>
      </c>
      <c r="H168" s="243">
        <v>52</v>
      </c>
      <c r="I168" s="244"/>
      <c r="J168" s="245">
        <f>ROUND(I168*H168,2)</f>
        <v>0</v>
      </c>
      <c r="K168" s="241" t="s">
        <v>781</v>
      </c>
      <c r="L168" s="246"/>
      <c r="M168" s="247" t="s">
        <v>781</v>
      </c>
      <c r="N168" s="248" t="s">
        <v>806</v>
      </c>
      <c r="O168" s="41"/>
      <c r="P168" s="207">
        <f>O168*H168</f>
        <v>0</v>
      </c>
      <c r="Q168" s="207">
        <v>0</v>
      </c>
      <c r="R168" s="207">
        <f>Q168*H168</f>
        <v>0</v>
      </c>
      <c r="S168" s="207">
        <v>0</v>
      </c>
      <c r="T168" s="208">
        <f>S168*H168</f>
        <v>0</v>
      </c>
      <c r="AR168" s="23" t="s">
        <v>950</v>
      </c>
      <c r="AT168" s="23" t="s">
        <v>287</v>
      </c>
      <c r="AU168" s="23" t="s">
        <v>843</v>
      </c>
      <c r="AY168" s="23" t="s">
        <v>902</v>
      </c>
      <c r="BE168" s="209">
        <f>IF(N168="základní",J168,0)</f>
        <v>0</v>
      </c>
      <c r="BF168" s="209">
        <f>IF(N168="snížená",J168,0)</f>
        <v>0</v>
      </c>
      <c r="BG168" s="209">
        <f>IF(N168="zákl. přenesená",J168,0)</f>
        <v>0</v>
      </c>
      <c r="BH168" s="209">
        <f>IF(N168="sníž. přenesená",J168,0)</f>
        <v>0</v>
      </c>
      <c r="BI168" s="209">
        <f>IF(N168="nulová",J168,0)</f>
        <v>0</v>
      </c>
      <c r="BJ168" s="23" t="s">
        <v>783</v>
      </c>
      <c r="BK168" s="209">
        <f>ROUND(I168*H168,2)</f>
        <v>0</v>
      </c>
      <c r="BL168" s="23" t="s">
        <v>909</v>
      </c>
      <c r="BM168" s="23" t="s">
        <v>697</v>
      </c>
    </row>
    <row r="169" spans="2:47" s="1" customFormat="1" ht="27">
      <c r="B169" s="40"/>
      <c r="C169" s="62"/>
      <c r="D169" s="210" t="s">
        <v>336</v>
      </c>
      <c r="E169" s="62"/>
      <c r="F169" s="211" t="s">
        <v>698</v>
      </c>
      <c r="G169" s="62"/>
      <c r="H169" s="62"/>
      <c r="I169" s="166"/>
      <c r="J169" s="62"/>
      <c r="K169" s="62"/>
      <c r="L169" s="60"/>
      <c r="M169" s="212"/>
      <c r="N169" s="41"/>
      <c r="O169" s="41"/>
      <c r="P169" s="41"/>
      <c r="Q169" s="41"/>
      <c r="R169" s="41"/>
      <c r="S169" s="41"/>
      <c r="T169" s="77"/>
      <c r="AT169" s="23" t="s">
        <v>336</v>
      </c>
      <c r="AU169" s="23" t="s">
        <v>843</v>
      </c>
    </row>
    <row r="170" spans="2:51" s="12" customFormat="1" ht="13.5">
      <c r="B170" s="213"/>
      <c r="C170" s="214"/>
      <c r="D170" s="210" t="s">
        <v>913</v>
      </c>
      <c r="E170" s="225" t="s">
        <v>781</v>
      </c>
      <c r="F170" s="226" t="s">
        <v>699</v>
      </c>
      <c r="G170" s="214"/>
      <c r="H170" s="227">
        <v>24</v>
      </c>
      <c r="I170" s="219"/>
      <c r="J170" s="214"/>
      <c r="K170" s="214"/>
      <c r="L170" s="220"/>
      <c r="M170" s="221"/>
      <c r="N170" s="222"/>
      <c r="O170" s="222"/>
      <c r="P170" s="222"/>
      <c r="Q170" s="222"/>
      <c r="R170" s="222"/>
      <c r="S170" s="222"/>
      <c r="T170" s="223"/>
      <c r="AT170" s="224" t="s">
        <v>913</v>
      </c>
      <c r="AU170" s="224" t="s">
        <v>843</v>
      </c>
      <c r="AV170" s="12" t="s">
        <v>843</v>
      </c>
      <c r="AW170" s="12" t="s">
        <v>798</v>
      </c>
      <c r="AX170" s="12" t="s">
        <v>835</v>
      </c>
      <c r="AY170" s="224" t="s">
        <v>902</v>
      </c>
    </row>
    <row r="171" spans="2:51" s="12" customFormat="1" ht="13.5">
      <c r="B171" s="213"/>
      <c r="C171" s="214"/>
      <c r="D171" s="210" t="s">
        <v>913</v>
      </c>
      <c r="E171" s="225" t="s">
        <v>781</v>
      </c>
      <c r="F171" s="226" t="s">
        <v>700</v>
      </c>
      <c r="G171" s="214"/>
      <c r="H171" s="227">
        <v>28</v>
      </c>
      <c r="I171" s="219"/>
      <c r="J171" s="214"/>
      <c r="K171" s="214"/>
      <c r="L171" s="220"/>
      <c r="M171" s="221"/>
      <c r="N171" s="222"/>
      <c r="O171" s="222"/>
      <c r="P171" s="222"/>
      <c r="Q171" s="222"/>
      <c r="R171" s="222"/>
      <c r="S171" s="222"/>
      <c r="T171" s="223"/>
      <c r="AT171" s="224" t="s">
        <v>913</v>
      </c>
      <c r="AU171" s="224" t="s">
        <v>843</v>
      </c>
      <c r="AV171" s="12" t="s">
        <v>843</v>
      </c>
      <c r="AW171" s="12" t="s">
        <v>798</v>
      </c>
      <c r="AX171" s="12" t="s">
        <v>835</v>
      </c>
      <c r="AY171" s="224" t="s">
        <v>902</v>
      </c>
    </row>
    <row r="172" spans="2:51" s="13" customFormat="1" ht="13.5">
      <c r="B172" s="228"/>
      <c r="C172" s="229"/>
      <c r="D172" s="215" t="s">
        <v>913</v>
      </c>
      <c r="E172" s="230" t="s">
        <v>781</v>
      </c>
      <c r="F172" s="231" t="s">
        <v>926</v>
      </c>
      <c r="G172" s="229"/>
      <c r="H172" s="232">
        <v>52</v>
      </c>
      <c r="I172" s="233"/>
      <c r="J172" s="229"/>
      <c r="K172" s="229"/>
      <c r="L172" s="234"/>
      <c r="M172" s="235"/>
      <c r="N172" s="236"/>
      <c r="O172" s="236"/>
      <c r="P172" s="236"/>
      <c r="Q172" s="236"/>
      <c r="R172" s="236"/>
      <c r="S172" s="236"/>
      <c r="T172" s="237"/>
      <c r="AT172" s="238" t="s">
        <v>913</v>
      </c>
      <c r="AU172" s="238" t="s">
        <v>843</v>
      </c>
      <c r="AV172" s="13" t="s">
        <v>909</v>
      </c>
      <c r="AW172" s="13" t="s">
        <v>798</v>
      </c>
      <c r="AX172" s="13" t="s">
        <v>783</v>
      </c>
      <c r="AY172" s="238" t="s">
        <v>902</v>
      </c>
    </row>
    <row r="173" spans="2:65" s="1" customFormat="1" ht="22.5" customHeight="1">
      <c r="B173" s="40"/>
      <c r="C173" s="198" t="s">
        <v>768</v>
      </c>
      <c r="D173" s="198" t="s">
        <v>904</v>
      </c>
      <c r="E173" s="199" t="s">
        <v>493</v>
      </c>
      <c r="F173" s="200" t="s">
        <v>494</v>
      </c>
      <c r="G173" s="201" t="s">
        <v>940</v>
      </c>
      <c r="H173" s="202">
        <v>1.8</v>
      </c>
      <c r="I173" s="203"/>
      <c r="J173" s="204">
        <f>ROUND(I173*H173,2)</f>
        <v>0</v>
      </c>
      <c r="K173" s="200" t="s">
        <v>908</v>
      </c>
      <c r="L173" s="60"/>
      <c r="M173" s="205" t="s">
        <v>781</v>
      </c>
      <c r="N173" s="206" t="s">
        <v>806</v>
      </c>
      <c r="O173" s="41"/>
      <c r="P173" s="207">
        <f>O173*H173</f>
        <v>0</v>
      </c>
      <c r="Q173" s="207">
        <v>0</v>
      </c>
      <c r="R173" s="207">
        <f>Q173*H173</f>
        <v>0</v>
      </c>
      <c r="S173" s="207">
        <v>0.591</v>
      </c>
      <c r="T173" s="208">
        <f>S173*H173</f>
        <v>1.0638</v>
      </c>
      <c r="AR173" s="23" t="s">
        <v>909</v>
      </c>
      <c r="AT173" s="23" t="s">
        <v>904</v>
      </c>
      <c r="AU173" s="23" t="s">
        <v>843</v>
      </c>
      <c r="AY173" s="23" t="s">
        <v>902</v>
      </c>
      <c r="BE173" s="209">
        <f>IF(N173="základní",J173,0)</f>
        <v>0</v>
      </c>
      <c r="BF173" s="209">
        <f>IF(N173="snížená",J173,0)</f>
        <v>0</v>
      </c>
      <c r="BG173" s="209">
        <f>IF(N173="zákl. přenesená",J173,0)</f>
        <v>0</v>
      </c>
      <c r="BH173" s="209">
        <f>IF(N173="sníž. přenesená",J173,0)</f>
        <v>0</v>
      </c>
      <c r="BI173" s="209">
        <f>IF(N173="nulová",J173,0)</f>
        <v>0</v>
      </c>
      <c r="BJ173" s="23" t="s">
        <v>783</v>
      </c>
      <c r="BK173" s="209">
        <f>ROUND(I173*H173,2)</f>
        <v>0</v>
      </c>
      <c r="BL173" s="23" t="s">
        <v>909</v>
      </c>
      <c r="BM173" s="23" t="s">
        <v>701</v>
      </c>
    </row>
    <row r="174" spans="2:51" s="12" customFormat="1" ht="13.5">
      <c r="B174" s="213"/>
      <c r="C174" s="214"/>
      <c r="D174" s="210" t="s">
        <v>913</v>
      </c>
      <c r="E174" s="225" t="s">
        <v>781</v>
      </c>
      <c r="F174" s="226" t="s">
        <v>687</v>
      </c>
      <c r="G174" s="214"/>
      <c r="H174" s="227">
        <v>1.8</v>
      </c>
      <c r="I174" s="219"/>
      <c r="J174" s="214"/>
      <c r="K174" s="214"/>
      <c r="L174" s="220"/>
      <c r="M174" s="221"/>
      <c r="N174" s="222"/>
      <c r="O174" s="222"/>
      <c r="P174" s="222"/>
      <c r="Q174" s="222"/>
      <c r="R174" s="222"/>
      <c r="S174" s="222"/>
      <c r="T174" s="223"/>
      <c r="AT174" s="224" t="s">
        <v>913</v>
      </c>
      <c r="AU174" s="224" t="s">
        <v>843</v>
      </c>
      <c r="AV174" s="12" t="s">
        <v>843</v>
      </c>
      <c r="AW174" s="12" t="s">
        <v>798</v>
      </c>
      <c r="AX174" s="12" t="s">
        <v>783</v>
      </c>
      <c r="AY174" s="224" t="s">
        <v>902</v>
      </c>
    </row>
    <row r="175" spans="2:63" s="11" customFormat="1" ht="37.35" customHeight="1">
      <c r="B175" s="181"/>
      <c r="C175" s="182"/>
      <c r="D175" s="183" t="s">
        <v>834</v>
      </c>
      <c r="E175" s="184" t="s">
        <v>558</v>
      </c>
      <c r="F175" s="184" t="s">
        <v>559</v>
      </c>
      <c r="G175" s="182"/>
      <c r="H175" s="182"/>
      <c r="I175" s="185"/>
      <c r="J175" s="186">
        <f>BK175</f>
        <v>0</v>
      </c>
      <c r="K175" s="182"/>
      <c r="L175" s="187"/>
      <c r="M175" s="188"/>
      <c r="N175" s="189"/>
      <c r="O175" s="189"/>
      <c r="P175" s="190">
        <f>P176+P210+P222+P232+P247+P252</f>
        <v>0</v>
      </c>
      <c r="Q175" s="189"/>
      <c r="R175" s="190">
        <f>R176+R210+R222+R232+R247+R252</f>
        <v>13.617366</v>
      </c>
      <c r="S175" s="189"/>
      <c r="T175" s="191">
        <f>T176+T210+T222+T232+T247+T252</f>
        <v>0</v>
      </c>
      <c r="AR175" s="192" t="s">
        <v>843</v>
      </c>
      <c r="AT175" s="193" t="s">
        <v>834</v>
      </c>
      <c r="AU175" s="193" t="s">
        <v>835</v>
      </c>
      <c r="AY175" s="192" t="s">
        <v>902</v>
      </c>
      <c r="BK175" s="194">
        <f>BK176+BK210+BK222+BK232+BK247+BK252</f>
        <v>0</v>
      </c>
    </row>
    <row r="176" spans="2:63" s="11" customFormat="1" ht="19.9" customHeight="1">
      <c r="B176" s="181"/>
      <c r="C176" s="182"/>
      <c r="D176" s="195" t="s">
        <v>834</v>
      </c>
      <c r="E176" s="196" t="s">
        <v>590</v>
      </c>
      <c r="F176" s="196" t="s">
        <v>591</v>
      </c>
      <c r="G176" s="182"/>
      <c r="H176" s="182"/>
      <c r="I176" s="185"/>
      <c r="J176" s="197">
        <f>BK176</f>
        <v>0</v>
      </c>
      <c r="K176" s="182"/>
      <c r="L176" s="187"/>
      <c r="M176" s="188"/>
      <c r="N176" s="189"/>
      <c r="O176" s="189"/>
      <c r="P176" s="190">
        <f>SUM(P177:P209)</f>
        <v>0</v>
      </c>
      <c r="Q176" s="189"/>
      <c r="R176" s="190">
        <f>SUM(R177:R209)</f>
        <v>4.584816</v>
      </c>
      <c r="S176" s="189"/>
      <c r="T176" s="191">
        <f>SUM(T177:T209)</f>
        <v>0</v>
      </c>
      <c r="AR176" s="192" t="s">
        <v>843</v>
      </c>
      <c r="AT176" s="193" t="s">
        <v>834</v>
      </c>
      <c r="AU176" s="193" t="s">
        <v>783</v>
      </c>
      <c r="AY176" s="192" t="s">
        <v>902</v>
      </c>
      <c r="BK176" s="194">
        <f>SUM(BK177:BK209)</f>
        <v>0</v>
      </c>
    </row>
    <row r="177" spans="2:65" s="1" customFormat="1" ht="31.5" customHeight="1">
      <c r="B177" s="40"/>
      <c r="C177" s="198" t="s">
        <v>326</v>
      </c>
      <c r="D177" s="198" t="s">
        <v>904</v>
      </c>
      <c r="E177" s="199" t="s">
        <v>702</v>
      </c>
      <c r="F177" s="200" t="s">
        <v>703</v>
      </c>
      <c r="G177" s="201" t="s">
        <v>317</v>
      </c>
      <c r="H177" s="202">
        <v>81.567</v>
      </c>
      <c r="I177" s="203"/>
      <c r="J177" s="204">
        <f>ROUND(I177*H177,2)</f>
        <v>0</v>
      </c>
      <c r="K177" s="200" t="s">
        <v>908</v>
      </c>
      <c r="L177" s="60"/>
      <c r="M177" s="205" t="s">
        <v>781</v>
      </c>
      <c r="N177" s="206" t="s">
        <v>806</v>
      </c>
      <c r="O177" s="41"/>
      <c r="P177" s="207">
        <f>O177*H177</f>
        <v>0</v>
      </c>
      <c r="Q177" s="207">
        <v>0</v>
      </c>
      <c r="R177" s="207">
        <f>Q177*H177</f>
        <v>0</v>
      </c>
      <c r="S177" s="207">
        <v>0</v>
      </c>
      <c r="T177" s="208">
        <f>S177*H177</f>
        <v>0</v>
      </c>
      <c r="AR177" s="23" t="s">
        <v>292</v>
      </c>
      <c r="AT177" s="23" t="s">
        <v>904</v>
      </c>
      <c r="AU177" s="23" t="s">
        <v>843</v>
      </c>
      <c r="AY177" s="23" t="s">
        <v>902</v>
      </c>
      <c r="BE177" s="209">
        <f>IF(N177="základní",J177,0)</f>
        <v>0</v>
      </c>
      <c r="BF177" s="209">
        <f>IF(N177="snížená",J177,0)</f>
        <v>0</v>
      </c>
      <c r="BG177" s="209">
        <f>IF(N177="zákl. přenesená",J177,0)</f>
        <v>0</v>
      </c>
      <c r="BH177" s="209">
        <f>IF(N177="sníž. přenesená",J177,0)</f>
        <v>0</v>
      </c>
      <c r="BI177" s="209">
        <f>IF(N177="nulová",J177,0)</f>
        <v>0</v>
      </c>
      <c r="BJ177" s="23" t="s">
        <v>783</v>
      </c>
      <c r="BK177" s="209">
        <f>ROUND(I177*H177,2)</f>
        <v>0</v>
      </c>
      <c r="BL177" s="23" t="s">
        <v>292</v>
      </c>
      <c r="BM177" s="23" t="s">
        <v>704</v>
      </c>
    </row>
    <row r="178" spans="2:47" s="1" customFormat="1" ht="135">
      <c r="B178" s="40"/>
      <c r="C178" s="62"/>
      <c r="D178" s="210" t="s">
        <v>911</v>
      </c>
      <c r="E178" s="62"/>
      <c r="F178" s="211" t="s">
        <v>705</v>
      </c>
      <c r="G178" s="62"/>
      <c r="H178" s="62"/>
      <c r="I178" s="166"/>
      <c r="J178" s="62"/>
      <c r="K178" s="62"/>
      <c r="L178" s="60"/>
      <c r="M178" s="212"/>
      <c r="N178" s="41"/>
      <c r="O178" s="41"/>
      <c r="P178" s="41"/>
      <c r="Q178" s="41"/>
      <c r="R178" s="41"/>
      <c r="S178" s="41"/>
      <c r="T178" s="77"/>
      <c r="AT178" s="23" t="s">
        <v>911</v>
      </c>
      <c r="AU178" s="23" t="s">
        <v>843</v>
      </c>
    </row>
    <row r="179" spans="2:47" s="1" customFormat="1" ht="27">
      <c r="B179" s="40"/>
      <c r="C179" s="62"/>
      <c r="D179" s="210" t="s">
        <v>336</v>
      </c>
      <c r="E179" s="62"/>
      <c r="F179" s="211" t="s">
        <v>706</v>
      </c>
      <c r="G179" s="62"/>
      <c r="H179" s="62"/>
      <c r="I179" s="166"/>
      <c r="J179" s="62"/>
      <c r="K179" s="62"/>
      <c r="L179" s="60"/>
      <c r="M179" s="212"/>
      <c r="N179" s="41"/>
      <c r="O179" s="41"/>
      <c r="P179" s="41"/>
      <c r="Q179" s="41"/>
      <c r="R179" s="41"/>
      <c r="S179" s="41"/>
      <c r="T179" s="77"/>
      <c r="AT179" s="23" t="s">
        <v>336</v>
      </c>
      <c r="AU179" s="23" t="s">
        <v>843</v>
      </c>
    </row>
    <row r="180" spans="2:51" s="12" customFormat="1" ht="13.5">
      <c r="B180" s="213"/>
      <c r="C180" s="214"/>
      <c r="D180" s="215" t="s">
        <v>913</v>
      </c>
      <c r="E180" s="216" t="s">
        <v>781</v>
      </c>
      <c r="F180" s="217" t="s">
        <v>707</v>
      </c>
      <c r="G180" s="214"/>
      <c r="H180" s="218">
        <v>81.567</v>
      </c>
      <c r="I180" s="219"/>
      <c r="J180" s="214"/>
      <c r="K180" s="214"/>
      <c r="L180" s="220"/>
      <c r="M180" s="221"/>
      <c r="N180" s="222"/>
      <c r="O180" s="222"/>
      <c r="P180" s="222"/>
      <c r="Q180" s="222"/>
      <c r="R180" s="222"/>
      <c r="S180" s="222"/>
      <c r="T180" s="223"/>
      <c r="AT180" s="224" t="s">
        <v>913</v>
      </c>
      <c r="AU180" s="224" t="s">
        <v>843</v>
      </c>
      <c r="AV180" s="12" t="s">
        <v>843</v>
      </c>
      <c r="AW180" s="12" t="s">
        <v>798</v>
      </c>
      <c r="AX180" s="12" t="s">
        <v>783</v>
      </c>
      <c r="AY180" s="224" t="s">
        <v>902</v>
      </c>
    </row>
    <row r="181" spans="2:65" s="1" customFormat="1" ht="22.5" customHeight="1">
      <c r="B181" s="40"/>
      <c r="C181" s="239" t="s">
        <v>332</v>
      </c>
      <c r="D181" s="239" t="s">
        <v>287</v>
      </c>
      <c r="E181" s="240" t="s">
        <v>708</v>
      </c>
      <c r="F181" s="241" t="s">
        <v>709</v>
      </c>
      <c r="G181" s="242" t="s">
        <v>982</v>
      </c>
      <c r="H181" s="243">
        <v>0.082</v>
      </c>
      <c r="I181" s="244"/>
      <c r="J181" s="245">
        <f>ROUND(I181*H181,2)</f>
        <v>0</v>
      </c>
      <c r="K181" s="241" t="s">
        <v>908</v>
      </c>
      <c r="L181" s="246"/>
      <c r="M181" s="247" t="s">
        <v>781</v>
      </c>
      <c r="N181" s="248" t="s">
        <v>806</v>
      </c>
      <c r="O181" s="41"/>
      <c r="P181" s="207">
        <f>O181*H181</f>
        <v>0</v>
      </c>
      <c r="Q181" s="207">
        <v>1</v>
      </c>
      <c r="R181" s="207">
        <f>Q181*H181</f>
        <v>0.082</v>
      </c>
      <c r="S181" s="207">
        <v>0</v>
      </c>
      <c r="T181" s="208">
        <f>S181*H181</f>
        <v>0</v>
      </c>
      <c r="AR181" s="23" t="s">
        <v>313</v>
      </c>
      <c r="AT181" s="23" t="s">
        <v>287</v>
      </c>
      <c r="AU181" s="23" t="s">
        <v>843</v>
      </c>
      <c r="AY181" s="23" t="s">
        <v>902</v>
      </c>
      <c r="BE181" s="209">
        <f>IF(N181="základní",J181,0)</f>
        <v>0</v>
      </c>
      <c r="BF181" s="209">
        <f>IF(N181="snížená",J181,0)</f>
        <v>0</v>
      </c>
      <c r="BG181" s="209">
        <f>IF(N181="zákl. přenesená",J181,0)</f>
        <v>0</v>
      </c>
      <c r="BH181" s="209">
        <f>IF(N181="sníž. přenesená",J181,0)</f>
        <v>0</v>
      </c>
      <c r="BI181" s="209">
        <f>IF(N181="nulová",J181,0)</f>
        <v>0</v>
      </c>
      <c r="BJ181" s="23" t="s">
        <v>783</v>
      </c>
      <c r="BK181" s="209">
        <f>ROUND(I181*H181,2)</f>
        <v>0</v>
      </c>
      <c r="BL181" s="23" t="s">
        <v>292</v>
      </c>
      <c r="BM181" s="23" t="s">
        <v>710</v>
      </c>
    </row>
    <row r="182" spans="2:47" s="1" customFormat="1" ht="27">
      <c r="B182" s="40"/>
      <c r="C182" s="62"/>
      <c r="D182" s="210" t="s">
        <v>336</v>
      </c>
      <c r="E182" s="62"/>
      <c r="F182" s="211" t="s">
        <v>711</v>
      </c>
      <c r="G182" s="62"/>
      <c r="H182" s="62"/>
      <c r="I182" s="166"/>
      <c r="J182" s="62"/>
      <c r="K182" s="62"/>
      <c r="L182" s="60"/>
      <c r="M182" s="212"/>
      <c r="N182" s="41"/>
      <c r="O182" s="41"/>
      <c r="P182" s="41"/>
      <c r="Q182" s="41"/>
      <c r="R182" s="41"/>
      <c r="S182" s="41"/>
      <c r="T182" s="77"/>
      <c r="AT182" s="23" t="s">
        <v>336</v>
      </c>
      <c r="AU182" s="23" t="s">
        <v>843</v>
      </c>
    </row>
    <row r="183" spans="2:51" s="12" customFormat="1" ht="13.5">
      <c r="B183" s="213"/>
      <c r="C183" s="214"/>
      <c r="D183" s="215" t="s">
        <v>913</v>
      </c>
      <c r="E183" s="216" t="s">
        <v>781</v>
      </c>
      <c r="F183" s="217" t="s">
        <v>712</v>
      </c>
      <c r="G183" s="214"/>
      <c r="H183" s="218">
        <v>0.082</v>
      </c>
      <c r="I183" s="219"/>
      <c r="J183" s="214"/>
      <c r="K183" s="214"/>
      <c r="L183" s="220"/>
      <c r="M183" s="221"/>
      <c r="N183" s="222"/>
      <c r="O183" s="222"/>
      <c r="P183" s="222"/>
      <c r="Q183" s="222"/>
      <c r="R183" s="222"/>
      <c r="S183" s="222"/>
      <c r="T183" s="223"/>
      <c r="AT183" s="224" t="s">
        <v>913</v>
      </c>
      <c r="AU183" s="224" t="s">
        <v>843</v>
      </c>
      <c r="AV183" s="12" t="s">
        <v>843</v>
      </c>
      <c r="AW183" s="12" t="s">
        <v>798</v>
      </c>
      <c r="AX183" s="12" t="s">
        <v>783</v>
      </c>
      <c r="AY183" s="224" t="s">
        <v>902</v>
      </c>
    </row>
    <row r="184" spans="2:65" s="1" customFormat="1" ht="31.5" customHeight="1">
      <c r="B184" s="40"/>
      <c r="C184" s="198" t="s">
        <v>339</v>
      </c>
      <c r="D184" s="198" t="s">
        <v>904</v>
      </c>
      <c r="E184" s="199" t="s">
        <v>713</v>
      </c>
      <c r="F184" s="200" t="s">
        <v>714</v>
      </c>
      <c r="G184" s="201" t="s">
        <v>373</v>
      </c>
      <c r="H184" s="202">
        <v>18</v>
      </c>
      <c r="I184" s="203"/>
      <c r="J184" s="204">
        <f>ROUND(I184*H184,2)</f>
        <v>0</v>
      </c>
      <c r="K184" s="200" t="s">
        <v>781</v>
      </c>
      <c r="L184" s="60"/>
      <c r="M184" s="205" t="s">
        <v>781</v>
      </c>
      <c r="N184" s="206" t="s">
        <v>806</v>
      </c>
      <c r="O184" s="41"/>
      <c r="P184" s="207">
        <f>O184*H184</f>
        <v>0</v>
      </c>
      <c r="Q184" s="207">
        <v>0.00483</v>
      </c>
      <c r="R184" s="207">
        <f>Q184*H184</f>
        <v>0.08694</v>
      </c>
      <c r="S184" s="207">
        <v>0</v>
      </c>
      <c r="T184" s="208">
        <f>S184*H184</f>
        <v>0</v>
      </c>
      <c r="AR184" s="23" t="s">
        <v>292</v>
      </c>
      <c r="AT184" s="23" t="s">
        <v>904</v>
      </c>
      <c r="AU184" s="23" t="s">
        <v>843</v>
      </c>
      <c r="AY184" s="23" t="s">
        <v>902</v>
      </c>
      <c r="BE184" s="209">
        <f>IF(N184="základní",J184,0)</f>
        <v>0</v>
      </c>
      <c r="BF184" s="209">
        <f>IF(N184="snížená",J184,0)</f>
        <v>0</v>
      </c>
      <c r="BG184" s="209">
        <f>IF(N184="zákl. přenesená",J184,0)</f>
        <v>0</v>
      </c>
      <c r="BH184" s="209">
        <f>IF(N184="sníž. přenesená",J184,0)</f>
        <v>0</v>
      </c>
      <c r="BI184" s="209">
        <f>IF(N184="nulová",J184,0)</f>
        <v>0</v>
      </c>
      <c r="BJ184" s="23" t="s">
        <v>783</v>
      </c>
      <c r="BK184" s="209">
        <f>ROUND(I184*H184,2)</f>
        <v>0</v>
      </c>
      <c r="BL184" s="23" t="s">
        <v>292</v>
      </c>
      <c r="BM184" s="23" t="s">
        <v>715</v>
      </c>
    </row>
    <row r="185" spans="2:47" s="1" customFormat="1" ht="40.5">
      <c r="B185" s="40"/>
      <c r="C185" s="62"/>
      <c r="D185" s="210" t="s">
        <v>911</v>
      </c>
      <c r="E185" s="62"/>
      <c r="F185" s="211" t="s">
        <v>716</v>
      </c>
      <c r="G185" s="62"/>
      <c r="H185" s="62"/>
      <c r="I185" s="166"/>
      <c r="J185" s="62"/>
      <c r="K185" s="62"/>
      <c r="L185" s="60"/>
      <c r="M185" s="212"/>
      <c r="N185" s="41"/>
      <c r="O185" s="41"/>
      <c r="P185" s="41"/>
      <c r="Q185" s="41"/>
      <c r="R185" s="41"/>
      <c r="S185" s="41"/>
      <c r="T185" s="77"/>
      <c r="AT185" s="23" t="s">
        <v>911</v>
      </c>
      <c r="AU185" s="23" t="s">
        <v>843</v>
      </c>
    </row>
    <row r="186" spans="2:47" s="1" customFormat="1" ht="27">
      <c r="B186" s="40"/>
      <c r="C186" s="62"/>
      <c r="D186" s="210" t="s">
        <v>336</v>
      </c>
      <c r="E186" s="62"/>
      <c r="F186" s="211" t="s">
        <v>717</v>
      </c>
      <c r="G186" s="62"/>
      <c r="H186" s="62"/>
      <c r="I186" s="166"/>
      <c r="J186" s="62"/>
      <c r="K186" s="62"/>
      <c r="L186" s="60"/>
      <c r="M186" s="212"/>
      <c r="N186" s="41"/>
      <c r="O186" s="41"/>
      <c r="P186" s="41"/>
      <c r="Q186" s="41"/>
      <c r="R186" s="41"/>
      <c r="S186" s="41"/>
      <c r="T186" s="77"/>
      <c r="AT186" s="23" t="s">
        <v>336</v>
      </c>
      <c r="AU186" s="23" t="s">
        <v>843</v>
      </c>
    </row>
    <row r="187" spans="2:51" s="12" customFormat="1" ht="13.5">
      <c r="B187" s="213"/>
      <c r="C187" s="214"/>
      <c r="D187" s="215" t="s">
        <v>913</v>
      </c>
      <c r="E187" s="216" t="s">
        <v>781</v>
      </c>
      <c r="F187" s="217" t="s">
        <v>718</v>
      </c>
      <c r="G187" s="214"/>
      <c r="H187" s="218">
        <v>18</v>
      </c>
      <c r="I187" s="219"/>
      <c r="J187" s="214"/>
      <c r="K187" s="214"/>
      <c r="L187" s="220"/>
      <c r="M187" s="221"/>
      <c r="N187" s="222"/>
      <c r="O187" s="222"/>
      <c r="P187" s="222"/>
      <c r="Q187" s="222"/>
      <c r="R187" s="222"/>
      <c r="S187" s="222"/>
      <c r="T187" s="223"/>
      <c r="AT187" s="224" t="s">
        <v>913</v>
      </c>
      <c r="AU187" s="224" t="s">
        <v>843</v>
      </c>
      <c r="AV187" s="12" t="s">
        <v>843</v>
      </c>
      <c r="AW187" s="12" t="s">
        <v>798</v>
      </c>
      <c r="AX187" s="12" t="s">
        <v>783</v>
      </c>
      <c r="AY187" s="224" t="s">
        <v>902</v>
      </c>
    </row>
    <row r="188" spans="2:65" s="1" customFormat="1" ht="31.5" customHeight="1">
      <c r="B188" s="40"/>
      <c r="C188" s="198" t="s">
        <v>346</v>
      </c>
      <c r="D188" s="198" t="s">
        <v>904</v>
      </c>
      <c r="E188" s="199" t="s">
        <v>719</v>
      </c>
      <c r="F188" s="200" t="s">
        <v>720</v>
      </c>
      <c r="G188" s="201" t="s">
        <v>373</v>
      </c>
      <c r="H188" s="202">
        <v>42.6</v>
      </c>
      <c r="I188" s="203"/>
      <c r="J188" s="204">
        <f>ROUND(I188*H188,2)</f>
        <v>0</v>
      </c>
      <c r="K188" s="200" t="s">
        <v>908</v>
      </c>
      <c r="L188" s="60"/>
      <c r="M188" s="205" t="s">
        <v>781</v>
      </c>
      <c r="N188" s="206" t="s">
        <v>806</v>
      </c>
      <c r="O188" s="41"/>
      <c r="P188" s="207">
        <f>O188*H188</f>
        <v>0</v>
      </c>
      <c r="Q188" s="207">
        <v>6E-05</v>
      </c>
      <c r="R188" s="207">
        <f>Q188*H188</f>
        <v>0.002556</v>
      </c>
      <c r="S188" s="207">
        <v>0</v>
      </c>
      <c r="T188" s="208">
        <f>S188*H188</f>
        <v>0</v>
      </c>
      <c r="AR188" s="23" t="s">
        <v>292</v>
      </c>
      <c r="AT188" s="23" t="s">
        <v>904</v>
      </c>
      <c r="AU188" s="23" t="s">
        <v>843</v>
      </c>
      <c r="AY188" s="23" t="s">
        <v>902</v>
      </c>
      <c r="BE188" s="209">
        <f>IF(N188="základní",J188,0)</f>
        <v>0</v>
      </c>
      <c r="BF188" s="209">
        <f>IF(N188="snížená",J188,0)</f>
        <v>0</v>
      </c>
      <c r="BG188" s="209">
        <f>IF(N188="zákl. přenesená",J188,0)</f>
        <v>0</v>
      </c>
      <c r="BH188" s="209">
        <f>IF(N188="sníž. přenesená",J188,0)</f>
        <v>0</v>
      </c>
      <c r="BI188" s="209">
        <f>IF(N188="nulová",J188,0)</f>
        <v>0</v>
      </c>
      <c r="BJ188" s="23" t="s">
        <v>783</v>
      </c>
      <c r="BK188" s="209">
        <f>ROUND(I188*H188,2)</f>
        <v>0</v>
      </c>
      <c r="BL188" s="23" t="s">
        <v>292</v>
      </c>
      <c r="BM188" s="23" t="s">
        <v>721</v>
      </c>
    </row>
    <row r="189" spans="2:47" s="1" customFormat="1" ht="67.5">
      <c r="B189" s="40"/>
      <c r="C189" s="62"/>
      <c r="D189" s="210" t="s">
        <v>911</v>
      </c>
      <c r="E189" s="62"/>
      <c r="F189" s="211" t="s">
        <v>722</v>
      </c>
      <c r="G189" s="62"/>
      <c r="H189" s="62"/>
      <c r="I189" s="166"/>
      <c r="J189" s="62"/>
      <c r="K189" s="62"/>
      <c r="L189" s="60"/>
      <c r="M189" s="212"/>
      <c r="N189" s="41"/>
      <c r="O189" s="41"/>
      <c r="P189" s="41"/>
      <c r="Q189" s="41"/>
      <c r="R189" s="41"/>
      <c r="S189" s="41"/>
      <c r="T189" s="77"/>
      <c r="AT189" s="23" t="s">
        <v>911</v>
      </c>
      <c r="AU189" s="23" t="s">
        <v>843</v>
      </c>
    </row>
    <row r="190" spans="2:51" s="12" customFormat="1" ht="13.5">
      <c r="B190" s="213"/>
      <c r="C190" s="214"/>
      <c r="D190" s="215" t="s">
        <v>913</v>
      </c>
      <c r="E190" s="216" t="s">
        <v>781</v>
      </c>
      <c r="F190" s="217" t="s">
        <v>723</v>
      </c>
      <c r="G190" s="214"/>
      <c r="H190" s="218">
        <v>42.6</v>
      </c>
      <c r="I190" s="219"/>
      <c r="J190" s="214"/>
      <c r="K190" s="214"/>
      <c r="L190" s="220"/>
      <c r="M190" s="221"/>
      <c r="N190" s="222"/>
      <c r="O190" s="222"/>
      <c r="P190" s="222"/>
      <c r="Q190" s="222"/>
      <c r="R190" s="222"/>
      <c r="S190" s="222"/>
      <c r="T190" s="223"/>
      <c r="AT190" s="224" t="s">
        <v>913</v>
      </c>
      <c r="AU190" s="224" t="s">
        <v>843</v>
      </c>
      <c r="AV190" s="12" t="s">
        <v>843</v>
      </c>
      <c r="AW190" s="12" t="s">
        <v>798</v>
      </c>
      <c r="AX190" s="12" t="s">
        <v>783</v>
      </c>
      <c r="AY190" s="224" t="s">
        <v>902</v>
      </c>
    </row>
    <row r="191" spans="2:65" s="1" customFormat="1" ht="22.5" customHeight="1">
      <c r="B191" s="40"/>
      <c r="C191" s="239" t="s">
        <v>352</v>
      </c>
      <c r="D191" s="239" t="s">
        <v>287</v>
      </c>
      <c r="E191" s="240" t="s">
        <v>724</v>
      </c>
      <c r="F191" s="241" t="s">
        <v>725</v>
      </c>
      <c r="G191" s="242" t="s">
        <v>940</v>
      </c>
      <c r="H191" s="243">
        <v>0.204</v>
      </c>
      <c r="I191" s="244"/>
      <c r="J191" s="245">
        <f>ROUND(I191*H191,2)</f>
        <v>0</v>
      </c>
      <c r="K191" s="241" t="s">
        <v>908</v>
      </c>
      <c r="L191" s="246"/>
      <c r="M191" s="247" t="s">
        <v>781</v>
      </c>
      <c r="N191" s="248" t="s">
        <v>806</v>
      </c>
      <c r="O191" s="41"/>
      <c r="P191" s="207">
        <f>O191*H191</f>
        <v>0</v>
      </c>
      <c r="Q191" s="207">
        <v>0.55</v>
      </c>
      <c r="R191" s="207">
        <f>Q191*H191</f>
        <v>0.11220000000000001</v>
      </c>
      <c r="S191" s="207">
        <v>0</v>
      </c>
      <c r="T191" s="208">
        <f>S191*H191</f>
        <v>0</v>
      </c>
      <c r="AR191" s="23" t="s">
        <v>313</v>
      </c>
      <c r="AT191" s="23" t="s">
        <v>287</v>
      </c>
      <c r="AU191" s="23" t="s">
        <v>843</v>
      </c>
      <c r="AY191" s="23" t="s">
        <v>902</v>
      </c>
      <c r="BE191" s="209">
        <f>IF(N191="základní",J191,0)</f>
        <v>0</v>
      </c>
      <c r="BF191" s="209">
        <f>IF(N191="snížená",J191,0)</f>
        <v>0</v>
      </c>
      <c r="BG191" s="209">
        <f>IF(N191="zákl. přenesená",J191,0)</f>
        <v>0</v>
      </c>
      <c r="BH191" s="209">
        <f>IF(N191="sníž. přenesená",J191,0)</f>
        <v>0</v>
      </c>
      <c r="BI191" s="209">
        <f>IF(N191="nulová",J191,0)</f>
        <v>0</v>
      </c>
      <c r="BJ191" s="23" t="s">
        <v>783</v>
      </c>
      <c r="BK191" s="209">
        <f>ROUND(I191*H191,2)</f>
        <v>0</v>
      </c>
      <c r="BL191" s="23" t="s">
        <v>292</v>
      </c>
      <c r="BM191" s="23" t="s">
        <v>726</v>
      </c>
    </row>
    <row r="192" spans="2:47" s="1" customFormat="1" ht="27">
      <c r="B192" s="40"/>
      <c r="C192" s="62"/>
      <c r="D192" s="210" t="s">
        <v>336</v>
      </c>
      <c r="E192" s="62"/>
      <c r="F192" s="211" t="s">
        <v>727</v>
      </c>
      <c r="G192" s="62"/>
      <c r="H192" s="62"/>
      <c r="I192" s="166"/>
      <c r="J192" s="62"/>
      <c r="K192" s="62"/>
      <c r="L192" s="60"/>
      <c r="M192" s="212"/>
      <c r="N192" s="41"/>
      <c r="O192" s="41"/>
      <c r="P192" s="41"/>
      <c r="Q192" s="41"/>
      <c r="R192" s="41"/>
      <c r="S192" s="41"/>
      <c r="T192" s="77"/>
      <c r="AT192" s="23" t="s">
        <v>336</v>
      </c>
      <c r="AU192" s="23" t="s">
        <v>843</v>
      </c>
    </row>
    <row r="193" spans="2:51" s="12" customFormat="1" ht="13.5">
      <c r="B193" s="213"/>
      <c r="C193" s="214"/>
      <c r="D193" s="215" t="s">
        <v>913</v>
      </c>
      <c r="E193" s="216" t="s">
        <v>781</v>
      </c>
      <c r="F193" s="217" t="s">
        <v>728</v>
      </c>
      <c r="G193" s="214"/>
      <c r="H193" s="218">
        <v>0.204</v>
      </c>
      <c r="I193" s="219"/>
      <c r="J193" s="214"/>
      <c r="K193" s="214"/>
      <c r="L193" s="220"/>
      <c r="M193" s="221"/>
      <c r="N193" s="222"/>
      <c r="O193" s="222"/>
      <c r="P193" s="222"/>
      <c r="Q193" s="222"/>
      <c r="R193" s="222"/>
      <c r="S193" s="222"/>
      <c r="T193" s="223"/>
      <c r="AT193" s="224" t="s">
        <v>913</v>
      </c>
      <c r="AU193" s="224" t="s">
        <v>843</v>
      </c>
      <c r="AV193" s="12" t="s">
        <v>843</v>
      </c>
      <c r="AW193" s="12" t="s">
        <v>798</v>
      </c>
      <c r="AX193" s="12" t="s">
        <v>783</v>
      </c>
      <c r="AY193" s="224" t="s">
        <v>902</v>
      </c>
    </row>
    <row r="194" spans="2:65" s="1" customFormat="1" ht="31.5" customHeight="1">
      <c r="B194" s="40"/>
      <c r="C194" s="198" t="s">
        <v>356</v>
      </c>
      <c r="D194" s="198" t="s">
        <v>904</v>
      </c>
      <c r="E194" s="199" t="s">
        <v>729</v>
      </c>
      <c r="F194" s="200" t="s">
        <v>730</v>
      </c>
      <c r="G194" s="201" t="s">
        <v>373</v>
      </c>
      <c r="H194" s="202">
        <v>166.75</v>
      </c>
      <c r="I194" s="203"/>
      <c r="J194" s="204">
        <f>ROUND(I194*H194,2)</f>
        <v>0</v>
      </c>
      <c r="K194" s="200" t="s">
        <v>781</v>
      </c>
      <c r="L194" s="60"/>
      <c r="M194" s="205" t="s">
        <v>781</v>
      </c>
      <c r="N194" s="206" t="s">
        <v>806</v>
      </c>
      <c r="O194" s="41"/>
      <c r="P194" s="207">
        <f>O194*H194</f>
        <v>0</v>
      </c>
      <c r="Q194" s="207">
        <v>0</v>
      </c>
      <c r="R194" s="207">
        <f>Q194*H194</f>
        <v>0</v>
      </c>
      <c r="S194" s="207">
        <v>0</v>
      </c>
      <c r="T194" s="208">
        <f>S194*H194</f>
        <v>0</v>
      </c>
      <c r="AR194" s="23" t="s">
        <v>292</v>
      </c>
      <c r="AT194" s="23" t="s">
        <v>904</v>
      </c>
      <c r="AU194" s="23" t="s">
        <v>843</v>
      </c>
      <c r="AY194" s="23" t="s">
        <v>902</v>
      </c>
      <c r="BE194" s="209">
        <f>IF(N194="základní",J194,0)</f>
        <v>0</v>
      </c>
      <c r="BF194" s="209">
        <f>IF(N194="snížená",J194,0)</f>
        <v>0</v>
      </c>
      <c r="BG194" s="209">
        <f>IF(N194="zákl. přenesená",J194,0)</f>
        <v>0</v>
      </c>
      <c r="BH194" s="209">
        <f>IF(N194="sníž. přenesená",J194,0)</f>
        <v>0</v>
      </c>
      <c r="BI194" s="209">
        <f>IF(N194="nulová",J194,0)</f>
        <v>0</v>
      </c>
      <c r="BJ194" s="23" t="s">
        <v>783</v>
      </c>
      <c r="BK194" s="209">
        <f>ROUND(I194*H194,2)</f>
        <v>0</v>
      </c>
      <c r="BL194" s="23" t="s">
        <v>292</v>
      </c>
      <c r="BM194" s="23" t="s">
        <v>731</v>
      </c>
    </row>
    <row r="195" spans="2:47" s="1" customFormat="1" ht="54">
      <c r="B195" s="40"/>
      <c r="C195" s="62"/>
      <c r="D195" s="210" t="s">
        <v>911</v>
      </c>
      <c r="E195" s="62"/>
      <c r="F195" s="211" t="s">
        <v>732</v>
      </c>
      <c r="G195" s="62"/>
      <c r="H195" s="62"/>
      <c r="I195" s="166"/>
      <c r="J195" s="62"/>
      <c r="K195" s="62"/>
      <c r="L195" s="60"/>
      <c r="M195" s="212"/>
      <c r="N195" s="41"/>
      <c r="O195" s="41"/>
      <c r="P195" s="41"/>
      <c r="Q195" s="41"/>
      <c r="R195" s="41"/>
      <c r="S195" s="41"/>
      <c r="T195" s="77"/>
      <c r="AT195" s="23" t="s">
        <v>911</v>
      </c>
      <c r="AU195" s="23" t="s">
        <v>843</v>
      </c>
    </row>
    <row r="196" spans="2:51" s="12" customFormat="1" ht="13.5">
      <c r="B196" s="213"/>
      <c r="C196" s="214"/>
      <c r="D196" s="215" t="s">
        <v>913</v>
      </c>
      <c r="E196" s="216" t="s">
        <v>781</v>
      </c>
      <c r="F196" s="217" t="s">
        <v>733</v>
      </c>
      <c r="G196" s="214"/>
      <c r="H196" s="218">
        <v>166.75</v>
      </c>
      <c r="I196" s="219"/>
      <c r="J196" s="214"/>
      <c r="K196" s="214"/>
      <c r="L196" s="220"/>
      <c r="M196" s="221"/>
      <c r="N196" s="222"/>
      <c r="O196" s="222"/>
      <c r="P196" s="222"/>
      <c r="Q196" s="222"/>
      <c r="R196" s="222"/>
      <c r="S196" s="222"/>
      <c r="T196" s="223"/>
      <c r="AT196" s="224" t="s">
        <v>913</v>
      </c>
      <c r="AU196" s="224" t="s">
        <v>843</v>
      </c>
      <c r="AV196" s="12" t="s">
        <v>843</v>
      </c>
      <c r="AW196" s="12" t="s">
        <v>798</v>
      </c>
      <c r="AX196" s="12" t="s">
        <v>783</v>
      </c>
      <c r="AY196" s="224" t="s">
        <v>902</v>
      </c>
    </row>
    <row r="197" spans="2:65" s="1" customFormat="1" ht="22.5" customHeight="1">
      <c r="B197" s="40"/>
      <c r="C197" s="239" t="s">
        <v>363</v>
      </c>
      <c r="D197" s="239" t="s">
        <v>287</v>
      </c>
      <c r="E197" s="240" t="s">
        <v>734</v>
      </c>
      <c r="F197" s="241" t="s">
        <v>735</v>
      </c>
      <c r="G197" s="242" t="s">
        <v>373</v>
      </c>
      <c r="H197" s="243">
        <v>166.75</v>
      </c>
      <c r="I197" s="244"/>
      <c r="J197" s="245">
        <f>ROUND(I197*H197,2)</f>
        <v>0</v>
      </c>
      <c r="K197" s="241" t="s">
        <v>781</v>
      </c>
      <c r="L197" s="246"/>
      <c r="M197" s="247" t="s">
        <v>781</v>
      </c>
      <c r="N197" s="248" t="s">
        <v>806</v>
      </c>
      <c r="O197" s="41"/>
      <c r="P197" s="207">
        <f>O197*H197</f>
        <v>0</v>
      </c>
      <c r="Q197" s="207">
        <v>0.0088</v>
      </c>
      <c r="R197" s="207">
        <f>Q197*H197</f>
        <v>1.4674</v>
      </c>
      <c r="S197" s="207">
        <v>0</v>
      </c>
      <c r="T197" s="208">
        <f>S197*H197</f>
        <v>0</v>
      </c>
      <c r="AR197" s="23" t="s">
        <v>313</v>
      </c>
      <c r="AT197" s="23" t="s">
        <v>287</v>
      </c>
      <c r="AU197" s="23" t="s">
        <v>843</v>
      </c>
      <c r="AY197" s="23" t="s">
        <v>902</v>
      </c>
      <c r="BE197" s="209">
        <f>IF(N197="základní",J197,0)</f>
        <v>0</v>
      </c>
      <c r="BF197" s="209">
        <f>IF(N197="snížená",J197,0)</f>
        <v>0</v>
      </c>
      <c r="BG197" s="209">
        <f>IF(N197="zákl. přenesená",J197,0)</f>
        <v>0</v>
      </c>
      <c r="BH197" s="209">
        <f>IF(N197="sníž. přenesená",J197,0)</f>
        <v>0</v>
      </c>
      <c r="BI197" s="209">
        <f>IF(N197="nulová",J197,0)</f>
        <v>0</v>
      </c>
      <c r="BJ197" s="23" t="s">
        <v>783</v>
      </c>
      <c r="BK197" s="209">
        <f>ROUND(I197*H197,2)</f>
        <v>0</v>
      </c>
      <c r="BL197" s="23" t="s">
        <v>292</v>
      </c>
      <c r="BM197" s="23" t="s">
        <v>736</v>
      </c>
    </row>
    <row r="198" spans="2:51" s="12" customFormat="1" ht="13.5">
      <c r="B198" s="213"/>
      <c r="C198" s="214"/>
      <c r="D198" s="215" t="s">
        <v>913</v>
      </c>
      <c r="E198" s="216" t="s">
        <v>781</v>
      </c>
      <c r="F198" s="217" t="s">
        <v>737</v>
      </c>
      <c r="G198" s="214"/>
      <c r="H198" s="218">
        <v>166.75</v>
      </c>
      <c r="I198" s="219"/>
      <c r="J198" s="214"/>
      <c r="K198" s="214"/>
      <c r="L198" s="220"/>
      <c r="M198" s="221"/>
      <c r="N198" s="222"/>
      <c r="O198" s="222"/>
      <c r="P198" s="222"/>
      <c r="Q198" s="222"/>
      <c r="R198" s="222"/>
      <c r="S198" s="222"/>
      <c r="T198" s="223"/>
      <c r="AT198" s="224" t="s">
        <v>913</v>
      </c>
      <c r="AU198" s="224" t="s">
        <v>843</v>
      </c>
      <c r="AV198" s="12" t="s">
        <v>843</v>
      </c>
      <c r="AW198" s="12" t="s">
        <v>798</v>
      </c>
      <c r="AX198" s="12" t="s">
        <v>783</v>
      </c>
      <c r="AY198" s="224" t="s">
        <v>902</v>
      </c>
    </row>
    <row r="199" spans="2:65" s="1" customFormat="1" ht="31.5" customHeight="1">
      <c r="B199" s="40"/>
      <c r="C199" s="198" t="s">
        <v>370</v>
      </c>
      <c r="D199" s="198" t="s">
        <v>904</v>
      </c>
      <c r="E199" s="199" t="s">
        <v>738</v>
      </c>
      <c r="F199" s="200" t="s">
        <v>739</v>
      </c>
      <c r="G199" s="201" t="s">
        <v>907</v>
      </c>
      <c r="H199" s="202">
        <v>294</v>
      </c>
      <c r="I199" s="203"/>
      <c r="J199" s="204">
        <f>ROUND(I199*H199,2)</f>
        <v>0</v>
      </c>
      <c r="K199" s="200" t="s">
        <v>908</v>
      </c>
      <c r="L199" s="60"/>
      <c r="M199" s="205" t="s">
        <v>781</v>
      </c>
      <c r="N199" s="206" t="s">
        <v>806</v>
      </c>
      <c r="O199" s="41"/>
      <c r="P199" s="207">
        <f>O199*H199</f>
        <v>0</v>
      </c>
      <c r="Q199" s="207">
        <v>0</v>
      </c>
      <c r="R199" s="207">
        <f>Q199*H199</f>
        <v>0</v>
      </c>
      <c r="S199" s="207">
        <v>0</v>
      </c>
      <c r="T199" s="208">
        <f>S199*H199</f>
        <v>0</v>
      </c>
      <c r="AR199" s="23" t="s">
        <v>292</v>
      </c>
      <c r="AT199" s="23" t="s">
        <v>904</v>
      </c>
      <c r="AU199" s="23" t="s">
        <v>843</v>
      </c>
      <c r="AY199" s="23" t="s">
        <v>902</v>
      </c>
      <c r="BE199" s="209">
        <f>IF(N199="základní",J199,0)</f>
        <v>0</v>
      </c>
      <c r="BF199" s="209">
        <f>IF(N199="snížená",J199,0)</f>
        <v>0</v>
      </c>
      <c r="BG199" s="209">
        <f>IF(N199="zákl. přenesená",J199,0)</f>
        <v>0</v>
      </c>
      <c r="BH199" s="209">
        <f>IF(N199="sníž. přenesená",J199,0)</f>
        <v>0</v>
      </c>
      <c r="BI199" s="209">
        <f>IF(N199="nulová",J199,0)</f>
        <v>0</v>
      </c>
      <c r="BJ199" s="23" t="s">
        <v>783</v>
      </c>
      <c r="BK199" s="209">
        <f>ROUND(I199*H199,2)</f>
        <v>0</v>
      </c>
      <c r="BL199" s="23" t="s">
        <v>292</v>
      </c>
      <c r="BM199" s="23" t="s">
        <v>740</v>
      </c>
    </row>
    <row r="200" spans="2:47" s="1" customFormat="1" ht="54">
      <c r="B200" s="40"/>
      <c r="C200" s="62"/>
      <c r="D200" s="210" t="s">
        <v>911</v>
      </c>
      <c r="E200" s="62"/>
      <c r="F200" s="211" t="s">
        <v>741</v>
      </c>
      <c r="G200" s="62"/>
      <c r="H200" s="62"/>
      <c r="I200" s="166"/>
      <c r="J200" s="62"/>
      <c r="K200" s="62"/>
      <c r="L200" s="60"/>
      <c r="M200" s="212"/>
      <c r="N200" s="41"/>
      <c r="O200" s="41"/>
      <c r="P200" s="41"/>
      <c r="Q200" s="41"/>
      <c r="R200" s="41"/>
      <c r="S200" s="41"/>
      <c r="T200" s="77"/>
      <c r="AT200" s="23" t="s">
        <v>911</v>
      </c>
      <c r="AU200" s="23" t="s">
        <v>843</v>
      </c>
    </row>
    <row r="201" spans="2:51" s="12" customFormat="1" ht="13.5">
      <c r="B201" s="213"/>
      <c r="C201" s="214"/>
      <c r="D201" s="210" t="s">
        <v>913</v>
      </c>
      <c r="E201" s="225" t="s">
        <v>781</v>
      </c>
      <c r="F201" s="226" t="s">
        <v>742</v>
      </c>
      <c r="G201" s="214"/>
      <c r="H201" s="227">
        <v>147</v>
      </c>
      <c r="I201" s="219"/>
      <c r="J201" s="214"/>
      <c r="K201" s="214"/>
      <c r="L201" s="220"/>
      <c r="M201" s="221"/>
      <c r="N201" s="222"/>
      <c r="O201" s="222"/>
      <c r="P201" s="222"/>
      <c r="Q201" s="222"/>
      <c r="R201" s="222"/>
      <c r="S201" s="222"/>
      <c r="T201" s="223"/>
      <c r="AT201" s="224" t="s">
        <v>913</v>
      </c>
      <c r="AU201" s="224" t="s">
        <v>843</v>
      </c>
      <c r="AV201" s="12" t="s">
        <v>843</v>
      </c>
      <c r="AW201" s="12" t="s">
        <v>798</v>
      </c>
      <c r="AX201" s="12" t="s">
        <v>835</v>
      </c>
      <c r="AY201" s="224" t="s">
        <v>902</v>
      </c>
    </row>
    <row r="202" spans="2:51" s="12" customFormat="1" ht="13.5">
      <c r="B202" s="213"/>
      <c r="C202" s="214"/>
      <c r="D202" s="210" t="s">
        <v>913</v>
      </c>
      <c r="E202" s="225" t="s">
        <v>781</v>
      </c>
      <c r="F202" s="226" t="s">
        <v>743</v>
      </c>
      <c r="G202" s="214"/>
      <c r="H202" s="227">
        <v>147</v>
      </c>
      <c r="I202" s="219"/>
      <c r="J202" s="214"/>
      <c r="K202" s="214"/>
      <c r="L202" s="220"/>
      <c r="M202" s="221"/>
      <c r="N202" s="222"/>
      <c r="O202" s="222"/>
      <c r="P202" s="222"/>
      <c r="Q202" s="222"/>
      <c r="R202" s="222"/>
      <c r="S202" s="222"/>
      <c r="T202" s="223"/>
      <c r="AT202" s="224" t="s">
        <v>913</v>
      </c>
      <c r="AU202" s="224" t="s">
        <v>843</v>
      </c>
      <c r="AV202" s="12" t="s">
        <v>843</v>
      </c>
      <c r="AW202" s="12" t="s">
        <v>798</v>
      </c>
      <c r="AX202" s="12" t="s">
        <v>835</v>
      </c>
      <c r="AY202" s="224" t="s">
        <v>902</v>
      </c>
    </row>
    <row r="203" spans="2:51" s="13" customFormat="1" ht="13.5">
      <c r="B203" s="228"/>
      <c r="C203" s="229"/>
      <c r="D203" s="215" t="s">
        <v>913</v>
      </c>
      <c r="E203" s="230" t="s">
        <v>781</v>
      </c>
      <c r="F203" s="231" t="s">
        <v>926</v>
      </c>
      <c r="G203" s="229"/>
      <c r="H203" s="232">
        <v>294</v>
      </c>
      <c r="I203" s="233"/>
      <c r="J203" s="229"/>
      <c r="K203" s="229"/>
      <c r="L203" s="234"/>
      <c r="M203" s="235"/>
      <c r="N203" s="236"/>
      <c r="O203" s="236"/>
      <c r="P203" s="236"/>
      <c r="Q203" s="236"/>
      <c r="R203" s="236"/>
      <c r="S203" s="236"/>
      <c r="T203" s="237"/>
      <c r="AT203" s="238" t="s">
        <v>913</v>
      </c>
      <c r="AU203" s="238" t="s">
        <v>843</v>
      </c>
      <c r="AV203" s="13" t="s">
        <v>909</v>
      </c>
      <c r="AW203" s="13" t="s">
        <v>798</v>
      </c>
      <c r="AX203" s="13" t="s">
        <v>783</v>
      </c>
      <c r="AY203" s="238" t="s">
        <v>902</v>
      </c>
    </row>
    <row r="204" spans="2:65" s="1" customFormat="1" ht="22.5" customHeight="1">
      <c r="B204" s="40"/>
      <c r="C204" s="239" t="s">
        <v>379</v>
      </c>
      <c r="D204" s="239" t="s">
        <v>287</v>
      </c>
      <c r="E204" s="240" t="s">
        <v>744</v>
      </c>
      <c r="F204" s="241" t="s">
        <v>745</v>
      </c>
      <c r="G204" s="242" t="s">
        <v>940</v>
      </c>
      <c r="H204" s="243">
        <v>2.116</v>
      </c>
      <c r="I204" s="244"/>
      <c r="J204" s="245">
        <f>ROUND(I204*H204,2)</f>
        <v>0</v>
      </c>
      <c r="K204" s="241" t="s">
        <v>908</v>
      </c>
      <c r="L204" s="246"/>
      <c r="M204" s="247" t="s">
        <v>781</v>
      </c>
      <c r="N204" s="248" t="s">
        <v>806</v>
      </c>
      <c r="O204" s="41"/>
      <c r="P204" s="207">
        <f>O204*H204</f>
        <v>0</v>
      </c>
      <c r="Q204" s="207">
        <v>0.55</v>
      </c>
      <c r="R204" s="207">
        <f>Q204*H204</f>
        <v>1.1638000000000002</v>
      </c>
      <c r="S204" s="207">
        <v>0</v>
      </c>
      <c r="T204" s="208">
        <f>S204*H204</f>
        <v>0</v>
      </c>
      <c r="AR204" s="23" t="s">
        <v>313</v>
      </c>
      <c r="AT204" s="23" t="s">
        <v>287</v>
      </c>
      <c r="AU204" s="23" t="s">
        <v>843</v>
      </c>
      <c r="AY204" s="23" t="s">
        <v>902</v>
      </c>
      <c r="BE204" s="209">
        <f>IF(N204="základní",J204,0)</f>
        <v>0</v>
      </c>
      <c r="BF204" s="209">
        <f>IF(N204="snížená",J204,0)</f>
        <v>0</v>
      </c>
      <c r="BG204" s="209">
        <f>IF(N204="zákl. přenesená",J204,0)</f>
        <v>0</v>
      </c>
      <c r="BH204" s="209">
        <f>IF(N204="sníž. přenesená",J204,0)</f>
        <v>0</v>
      </c>
      <c r="BI204" s="209">
        <f>IF(N204="nulová",J204,0)</f>
        <v>0</v>
      </c>
      <c r="BJ204" s="23" t="s">
        <v>783</v>
      </c>
      <c r="BK204" s="209">
        <f>ROUND(I204*H204,2)</f>
        <v>0</v>
      </c>
      <c r="BL204" s="23" t="s">
        <v>292</v>
      </c>
      <c r="BM204" s="23" t="s">
        <v>746</v>
      </c>
    </row>
    <row r="205" spans="2:51" s="12" customFormat="1" ht="13.5">
      <c r="B205" s="213"/>
      <c r="C205" s="214"/>
      <c r="D205" s="210" t="s">
        <v>913</v>
      </c>
      <c r="E205" s="225" t="s">
        <v>781</v>
      </c>
      <c r="F205" s="226" t="s">
        <v>747</v>
      </c>
      <c r="G205" s="214"/>
      <c r="H205" s="227">
        <v>1.058</v>
      </c>
      <c r="I205" s="219"/>
      <c r="J205" s="214"/>
      <c r="K205" s="214"/>
      <c r="L205" s="220"/>
      <c r="M205" s="221"/>
      <c r="N205" s="222"/>
      <c r="O205" s="222"/>
      <c r="P205" s="222"/>
      <c r="Q205" s="222"/>
      <c r="R205" s="222"/>
      <c r="S205" s="222"/>
      <c r="T205" s="223"/>
      <c r="AT205" s="224" t="s">
        <v>913</v>
      </c>
      <c r="AU205" s="224" t="s">
        <v>843</v>
      </c>
      <c r="AV205" s="12" t="s">
        <v>843</v>
      </c>
      <c r="AW205" s="12" t="s">
        <v>798</v>
      </c>
      <c r="AX205" s="12" t="s">
        <v>835</v>
      </c>
      <c r="AY205" s="224" t="s">
        <v>902</v>
      </c>
    </row>
    <row r="206" spans="2:51" s="12" customFormat="1" ht="13.5">
      <c r="B206" s="213"/>
      <c r="C206" s="214"/>
      <c r="D206" s="210" t="s">
        <v>913</v>
      </c>
      <c r="E206" s="225" t="s">
        <v>781</v>
      </c>
      <c r="F206" s="226" t="s">
        <v>748</v>
      </c>
      <c r="G206" s="214"/>
      <c r="H206" s="227">
        <v>1.058</v>
      </c>
      <c r="I206" s="219"/>
      <c r="J206" s="214"/>
      <c r="K206" s="214"/>
      <c r="L206" s="220"/>
      <c r="M206" s="221"/>
      <c r="N206" s="222"/>
      <c r="O206" s="222"/>
      <c r="P206" s="222"/>
      <c r="Q206" s="222"/>
      <c r="R206" s="222"/>
      <c r="S206" s="222"/>
      <c r="T206" s="223"/>
      <c r="AT206" s="224" t="s">
        <v>913</v>
      </c>
      <c r="AU206" s="224" t="s">
        <v>843</v>
      </c>
      <c r="AV206" s="12" t="s">
        <v>843</v>
      </c>
      <c r="AW206" s="12" t="s">
        <v>798</v>
      </c>
      <c r="AX206" s="12" t="s">
        <v>835</v>
      </c>
      <c r="AY206" s="224" t="s">
        <v>902</v>
      </c>
    </row>
    <row r="207" spans="2:51" s="13" customFormat="1" ht="13.5">
      <c r="B207" s="228"/>
      <c r="C207" s="229"/>
      <c r="D207" s="215" t="s">
        <v>913</v>
      </c>
      <c r="E207" s="230" t="s">
        <v>781</v>
      </c>
      <c r="F207" s="231" t="s">
        <v>926</v>
      </c>
      <c r="G207" s="229"/>
      <c r="H207" s="232">
        <v>2.116</v>
      </c>
      <c r="I207" s="233"/>
      <c r="J207" s="229"/>
      <c r="K207" s="229"/>
      <c r="L207" s="234"/>
      <c r="M207" s="235"/>
      <c r="N207" s="236"/>
      <c r="O207" s="236"/>
      <c r="P207" s="236"/>
      <c r="Q207" s="236"/>
      <c r="R207" s="236"/>
      <c r="S207" s="236"/>
      <c r="T207" s="237"/>
      <c r="AT207" s="238" t="s">
        <v>913</v>
      </c>
      <c r="AU207" s="238" t="s">
        <v>843</v>
      </c>
      <c r="AV207" s="13" t="s">
        <v>909</v>
      </c>
      <c r="AW207" s="13" t="s">
        <v>798</v>
      </c>
      <c r="AX207" s="13" t="s">
        <v>783</v>
      </c>
      <c r="AY207" s="238" t="s">
        <v>902</v>
      </c>
    </row>
    <row r="208" spans="2:65" s="1" customFormat="1" ht="31.5" customHeight="1">
      <c r="B208" s="40"/>
      <c r="C208" s="198" t="s">
        <v>385</v>
      </c>
      <c r="D208" s="198" t="s">
        <v>904</v>
      </c>
      <c r="E208" s="199" t="s">
        <v>749</v>
      </c>
      <c r="F208" s="200" t="s">
        <v>750</v>
      </c>
      <c r="G208" s="201" t="s">
        <v>907</v>
      </c>
      <c r="H208" s="202">
        <v>147</v>
      </c>
      <c r="I208" s="203"/>
      <c r="J208" s="204">
        <f>ROUND(I208*H208,2)</f>
        <v>0</v>
      </c>
      <c r="K208" s="200" t="s">
        <v>908</v>
      </c>
      <c r="L208" s="60"/>
      <c r="M208" s="205" t="s">
        <v>781</v>
      </c>
      <c r="N208" s="206" t="s">
        <v>806</v>
      </c>
      <c r="O208" s="41"/>
      <c r="P208" s="207">
        <f>O208*H208</f>
        <v>0</v>
      </c>
      <c r="Q208" s="207">
        <v>0.01136</v>
      </c>
      <c r="R208" s="207">
        <f>Q208*H208</f>
        <v>1.66992</v>
      </c>
      <c r="S208" s="207">
        <v>0</v>
      </c>
      <c r="T208" s="208">
        <f>S208*H208</f>
        <v>0</v>
      </c>
      <c r="AR208" s="23" t="s">
        <v>292</v>
      </c>
      <c r="AT208" s="23" t="s">
        <v>904</v>
      </c>
      <c r="AU208" s="23" t="s">
        <v>843</v>
      </c>
      <c r="AY208" s="23" t="s">
        <v>902</v>
      </c>
      <c r="BE208" s="209">
        <f>IF(N208="základní",J208,0)</f>
        <v>0</v>
      </c>
      <c r="BF208" s="209">
        <f>IF(N208="snížená",J208,0)</f>
        <v>0</v>
      </c>
      <c r="BG208" s="209">
        <f>IF(N208="zákl. přenesená",J208,0)</f>
        <v>0</v>
      </c>
      <c r="BH208" s="209">
        <f>IF(N208="sníž. přenesená",J208,0)</f>
        <v>0</v>
      </c>
      <c r="BI208" s="209">
        <f>IF(N208="nulová",J208,0)</f>
        <v>0</v>
      </c>
      <c r="BJ208" s="23" t="s">
        <v>783</v>
      </c>
      <c r="BK208" s="209">
        <f>ROUND(I208*H208,2)</f>
        <v>0</v>
      </c>
      <c r="BL208" s="23" t="s">
        <v>292</v>
      </c>
      <c r="BM208" s="23" t="s">
        <v>751</v>
      </c>
    </row>
    <row r="209" spans="2:51" s="12" customFormat="1" ht="13.5">
      <c r="B209" s="213"/>
      <c r="C209" s="214"/>
      <c r="D209" s="210" t="s">
        <v>913</v>
      </c>
      <c r="E209" s="225" t="s">
        <v>781</v>
      </c>
      <c r="F209" s="226" t="s">
        <v>752</v>
      </c>
      <c r="G209" s="214"/>
      <c r="H209" s="227">
        <v>147</v>
      </c>
      <c r="I209" s="219"/>
      <c r="J209" s="214"/>
      <c r="K209" s="214"/>
      <c r="L209" s="220"/>
      <c r="M209" s="221"/>
      <c r="N209" s="222"/>
      <c r="O209" s="222"/>
      <c r="P209" s="222"/>
      <c r="Q209" s="222"/>
      <c r="R209" s="222"/>
      <c r="S209" s="222"/>
      <c r="T209" s="223"/>
      <c r="AT209" s="224" t="s">
        <v>913</v>
      </c>
      <c r="AU209" s="224" t="s">
        <v>843</v>
      </c>
      <c r="AV209" s="12" t="s">
        <v>843</v>
      </c>
      <c r="AW209" s="12" t="s">
        <v>798</v>
      </c>
      <c r="AX209" s="12" t="s">
        <v>783</v>
      </c>
      <c r="AY209" s="224" t="s">
        <v>902</v>
      </c>
    </row>
    <row r="210" spans="2:63" s="11" customFormat="1" ht="29.85" customHeight="1">
      <c r="B210" s="181"/>
      <c r="C210" s="182"/>
      <c r="D210" s="195" t="s">
        <v>834</v>
      </c>
      <c r="E210" s="196" t="s">
        <v>753</v>
      </c>
      <c r="F210" s="196" t="s">
        <v>754</v>
      </c>
      <c r="G210" s="182"/>
      <c r="H210" s="182"/>
      <c r="I210" s="185"/>
      <c r="J210" s="197">
        <f>BK210</f>
        <v>0</v>
      </c>
      <c r="K210" s="182"/>
      <c r="L210" s="187"/>
      <c r="M210" s="188"/>
      <c r="N210" s="189"/>
      <c r="O210" s="189"/>
      <c r="P210" s="190">
        <f>SUM(P211:P221)</f>
        <v>0</v>
      </c>
      <c r="Q210" s="189"/>
      <c r="R210" s="190">
        <f>SUM(R211:R221)</f>
        <v>2.342</v>
      </c>
      <c r="S210" s="189"/>
      <c r="T210" s="191">
        <f>SUM(T211:T221)</f>
        <v>0</v>
      </c>
      <c r="AR210" s="192" t="s">
        <v>843</v>
      </c>
      <c r="AT210" s="193" t="s">
        <v>834</v>
      </c>
      <c r="AU210" s="193" t="s">
        <v>783</v>
      </c>
      <c r="AY210" s="192" t="s">
        <v>902</v>
      </c>
      <c r="BK210" s="194">
        <f>SUM(BK211:BK221)</f>
        <v>0</v>
      </c>
    </row>
    <row r="211" spans="2:65" s="1" customFormat="1" ht="31.5" customHeight="1">
      <c r="B211" s="40"/>
      <c r="C211" s="198" t="s">
        <v>313</v>
      </c>
      <c r="D211" s="198" t="s">
        <v>904</v>
      </c>
      <c r="E211" s="199" t="s">
        <v>755</v>
      </c>
      <c r="F211" s="200" t="s">
        <v>756</v>
      </c>
      <c r="G211" s="201" t="s">
        <v>373</v>
      </c>
      <c r="H211" s="202">
        <v>50.445</v>
      </c>
      <c r="I211" s="203"/>
      <c r="J211" s="204">
        <f>ROUND(I211*H211,2)</f>
        <v>0</v>
      </c>
      <c r="K211" s="200" t="s">
        <v>908</v>
      </c>
      <c r="L211" s="60"/>
      <c r="M211" s="205" t="s">
        <v>781</v>
      </c>
      <c r="N211" s="206" t="s">
        <v>806</v>
      </c>
      <c r="O211" s="41"/>
      <c r="P211" s="207">
        <f>O211*H211</f>
        <v>0</v>
      </c>
      <c r="Q211" s="207">
        <v>0</v>
      </c>
      <c r="R211" s="207">
        <f>Q211*H211</f>
        <v>0</v>
      </c>
      <c r="S211" s="207">
        <v>0</v>
      </c>
      <c r="T211" s="208">
        <f>S211*H211</f>
        <v>0</v>
      </c>
      <c r="AR211" s="23" t="s">
        <v>292</v>
      </c>
      <c r="AT211" s="23" t="s">
        <v>904</v>
      </c>
      <c r="AU211" s="23" t="s">
        <v>843</v>
      </c>
      <c r="AY211" s="23" t="s">
        <v>902</v>
      </c>
      <c r="BE211" s="209">
        <f>IF(N211="základní",J211,0)</f>
        <v>0</v>
      </c>
      <c r="BF211" s="209">
        <f>IF(N211="snížená",J211,0)</f>
        <v>0</v>
      </c>
      <c r="BG211" s="209">
        <f>IF(N211="zákl. přenesená",J211,0)</f>
        <v>0</v>
      </c>
      <c r="BH211" s="209">
        <f>IF(N211="sníž. přenesená",J211,0)</f>
        <v>0</v>
      </c>
      <c r="BI211" s="209">
        <f>IF(N211="nulová",J211,0)</f>
        <v>0</v>
      </c>
      <c r="BJ211" s="23" t="s">
        <v>783</v>
      </c>
      <c r="BK211" s="209">
        <f>ROUND(I211*H211,2)</f>
        <v>0</v>
      </c>
      <c r="BL211" s="23" t="s">
        <v>292</v>
      </c>
      <c r="BM211" s="23" t="s">
        <v>757</v>
      </c>
    </row>
    <row r="212" spans="2:47" s="1" customFormat="1" ht="108">
      <c r="B212" s="40"/>
      <c r="C212" s="62"/>
      <c r="D212" s="210" t="s">
        <v>911</v>
      </c>
      <c r="E212" s="62"/>
      <c r="F212" s="211" t="s">
        <v>0</v>
      </c>
      <c r="G212" s="62"/>
      <c r="H212" s="62"/>
      <c r="I212" s="166"/>
      <c r="J212" s="62"/>
      <c r="K212" s="62"/>
      <c r="L212" s="60"/>
      <c r="M212" s="212"/>
      <c r="N212" s="41"/>
      <c r="O212" s="41"/>
      <c r="P212" s="41"/>
      <c r="Q212" s="41"/>
      <c r="R212" s="41"/>
      <c r="S212" s="41"/>
      <c r="T212" s="77"/>
      <c r="AT212" s="23" t="s">
        <v>911</v>
      </c>
      <c r="AU212" s="23" t="s">
        <v>843</v>
      </c>
    </row>
    <row r="213" spans="2:51" s="12" customFormat="1" ht="13.5">
      <c r="B213" s="213"/>
      <c r="C213" s="214"/>
      <c r="D213" s="215" t="s">
        <v>913</v>
      </c>
      <c r="E213" s="216" t="s">
        <v>781</v>
      </c>
      <c r="F213" s="217" t="s">
        <v>1</v>
      </c>
      <c r="G213" s="214"/>
      <c r="H213" s="218">
        <v>50.445</v>
      </c>
      <c r="I213" s="219"/>
      <c r="J213" s="214"/>
      <c r="K213" s="214"/>
      <c r="L213" s="220"/>
      <c r="M213" s="221"/>
      <c r="N213" s="222"/>
      <c r="O213" s="222"/>
      <c r="P213" s="222"/>
      <c r="Q213" s="222"/>
      <c r="R213" s="222"/>
      <c r="S213" s="222"/>
      <c r="T213" s="223"/>
      <c r="AT213" s="224" t="s">
        <v>913</v>
      </c>
      <c r="AU213" s="224" t="s">
        <v>843</v>
      </c>
      <c r="AV213" s="12" t="s">
        <v>843</v>
      </c>
      <c r="AW213" s="12" t="s">
        <v>798</v>
      </c>
      <c r="AX213" s="12" t="s">
        <v>783</v>
      </c>
      <c r="AY213" s="224" t="s">
        <v>902</v>
      </c>
    </row>
    <row r="214" spans="2:65" s="1" customFormat="1" ht="22.5" customHeight="1">
      <c r="B214" s="40"/>
      <c r="C214" s="239" t="s">
        <v>394</v>
      </c>
      <c r="D214" s="239" t="s">
        <v>287</v>
      </c>
      <c r="E214" s="240" t="s">
        <v>2</v>
      </c>
      <c r="F214" s="241" t="s">
        <v>3</v>
      </c>
      <c r="G214" s="242" t="s">
        <v>982</v>
      </c>
      <c r="H214" s="243">
        <v>2.144</v>
      </c>
      <c r="I214" s="244"/>
      <c r="J214" s="245">
        <f>ROUND(I214*H214,2)</f>
        <v>0</v>
      </c>
      <c r="K214" s="241" t="s">
        <v>781</v>
      </c>
      <c r="L214" s="246"/>
      <c r="M214" s="247" t="s">
        <v>781</v>
      </c>
      <c r="N214" s="248" t="s">
        <v>806</v>
      </c>
      <c r="O214" s="41"/>
      <c r="P214" s="207">
        <f>O214*H214</f>
        <v>0</v>
      </c>
      <c r="Q214" s="207">
        <v>1</v>
      </c>
      <c r="R214" s="207">
        <f>Q214*H214</f>
        <v>2.144</v>
      </c>
      <c r="S214" s="207">
        <v>0</v>
      </c>
      <c r="T214" s="208">
        <f>S214*H214</f>
        <v>0</v>
      </c>
      <c r="AR214" s="23" t="s">
        <v>313</v>
      </c>
      <c r="AT214" s="23" t="s">
        <v>287</v>
      </c>
      <c r="AU214" s="23" t="s">
        <v>843</v>
      </c>
      <c r="AY214" s="23" t="s">
        <v>902</v>
      </c>
      <c r="BE214" s="209">
        <f>IF(N214="základní",J214,0)</f>
        <v>0</v>
      </c>
      <c r="BF214" s="209">
        <f>IF(N214="snížená",J214,0)</f>
        <v>0</v>
      </c>
      <c r="BG214" s="209">
        <f>IF(N214="zákl. přenesená",J214,0)</f>
        <v>0</v>
      </c>
      <c r="BH214" s="209">
        <f>IF(N214="sníž. přenesená",J214,0)</f>
        <v>0</v>
      </c>
      <c r="BI214" s="209">
        <f>IF(N214="nulová",J214,0)</f>
        <v>0</v>
      </c>
      <c r="BJ214" s="23" t="s">
        <v>783</v>
      </c>
      <c r="BK214" s="209">
        <f>ROUND(I214*H214,2)</f>
        <v>0</v>
      </c>
      <c r="BL214" s="23" t="s">
        <v>292</v>
      </c>
      <c r="BM214" s="23" t="s">
        <v>4</v>
      </c>
    </row>
    <row r="215" spans="2:51" s="12" customFormat="1" ht="13.5">
      <c r="B215" s="213"/>
      <c r="C215" s="214"/>
      <c r="D215" s="210" t="s">
        <v>913</v>
      </c>
      <c r="E215" s="225" t="s">
        <v>781</v>
      </c>
      <c r="F215" s="226" t="s">
        <v>5</v>
      </c>
      <c r="G215" s="214"/>
      <c r="H215" s="227">
        <v>0.906</v>
      </c>
      <c r="I215" s="219"/>
      <c r="J215" s="214"/>
      <c r="K215" s="214"/>
      <c r="L215" s="220"/>
      <c r="M215" s="221"/>
      <c r="N215" s="222"/>
      <c r="O215" s="222"/>
      <c r="P215" s="222"/>
      <c r="Q215" s="222"/>
      <c r="R215" s="222"/>
      <c r="S215" s="222"/>
      <c r="T215" s="223"/>
      <c r="AT215" s="224" t="s">
        <v>913</v>
      </c>
      <c r="AU215" s="224" t="s">
        <v>843</v>
      </c>
      <c r="AV215" s="12" t="s">
        <v>843</v>
      </c>
      <c r="AW215" s="12" t="s">
        <v>798</v>
      </c>
      <c r="AX215" s="12" t="s">
        <v>835</v>
      </c>
      <c r="AY215" s="224" t="s">
        <v>902</v>
      </c>
    </row>
    <row r="216" spans="2:51" s="12" customFormat="1" ht="13.5">
      <c r="B216" s="213"/>
      <c r="C216" s="214"/>
      <c r="D216" s="210" t="s">
        <v>913</v>
      </c>
      <c r="E216" s="225" t="s">
        <v>781</v>
      </c>
      <c r="F216" s="226" t="s">
        <v>6</v>
      </c>
      <c r="G216" s="214"/>
      <c r="H216" s="227">
        <v>0.596</v>
      </c>
      <c r="I216" s="219"/>
      <c r="J216" s="214"/>
      <c r="K216" s="214"/>
      <c r="L216" s="220"/>
      <c r="M216" s="221"/>
      <c r="N216" s="222"/>
      <c r="O216" s="222"/>
      <c r="P216" s="222"/>
      <c r="Q216" s="222"/>
      <c r="R216" s="222"/>
      <c r="S216" s="222"/>
      <c r="T216" s="223"/>
      <c r="AT216" s="224" t="s">
        <v>913</v>
      </c>
      <c r="AU216" s="224" t="s">
        <v>843</v>
      </c>
      <c r="AV216" s="12" t="s">
        <v>843</v>
      </c>
      <c r="AW216" s="12" t="s">
        <v>798</v>
      </c>
      <c r="AX216" s="12" t="s">
        <v>835</v>
      </c>
      <c r="AY216" s="224" t="s">
        <v>902</v>
      </c>
    </row>
    <row r="217" spans="2:51" s="12" customFormat="1" ht="13.5">
      <c r="B217" s="213"/>
      <c r="C217" s="214"/>
      <c r="D217" s="210" t="s">
        <v>913</v>
      </c>
      <c r="E217" s="225" t="s">
        <v>781</v>
      </c>
      <c r="F217" s="226" t="s">
        <v>7</v>
      </c>
      <c r="G217" s="214"/>
      <c r="H217" s="227">
        <v>0.318</v>
      </c>
      <c r="I217" s="219"/>
      <c r="J217" s="214"/>
      <c r="K217" s="214"/>
      <c r="L217" s="220"/>
      <c r="M217" s="221"/>
      <c r="N217" s="222"/>
      <c r="O217" s="222"/>
      <c r="P217" s="222"/>
      <c r="Q217" s="222"/>
      <c r="R217" s="222"/>
      <c r="S217" s="222"/>
      <c r="T217" s="223"/>
      <c r="AT217" s="224" t="s">
        <v>913</v>
      </c>
      <c r="AU217" s="224" t="s">
        <v>843</v>
      </c>
      <c r="AV217" s="12" t="s">
        <v>843</v>
      </c>
      <c r="AW217" s="12" t="s">
        <v>798</v>
      </c>
      <c r="AX217" s="12" t="s">
        <v>835</v>
      </c>
      <c r="AY217" s="224" t="s">
        <v>902</v>
      </c>
    </row>
    <row r="218" spans="2:51" s="12" customFormat="1" ht="13.5">
      <c r="B218" s="213"/>
      <c r="C218" s="214"/>
      <c r="D218" s="210" t="s">
        <v>913</v>
      </c>
      <c r="E218" s="225" t="s">
        <v>781</v>
      </c>
      <c r="F218" s="226" t="s">
        <v>8</v>
      </c>
      <c r="G218" s="214"/>
      <c r="H218" s="227">
        <v>0.324</v>
      </c>
      <c r="I218" s="219"/>
      <c r="J218" s="214"/>
      <c r="K218" s="214"/>
      <c r="L218" s="220"/>
      <c r="M218" s="221"/>
      <c r="N218" s="222"/>
      <c r="O218" s="222"/>
      <c r="P218" s="222"/>
      <c r="Q218" s="222"/>
      <c r="R218" s="222"/>
      <c r="S218" s="222"/>
      <c r="T218" s="223"/>
      <c r="AT218" s="224" t="s">
        <v>913</v>
      </c>
      <c r="AU218" s="224" t="s">
        <v>843</v>
      </c>
      <c r="AV218" s="12" t="s">
        <v>843</v>
      </c>
      <c r="AW218" s="12" t="s">
        <v>798</v>
      </c>
      <c r="AX218" s="12" t="s">
        <v>835</v>
      </c>
      <c r="AY218" s="224" t="s">
        <v>902</v>
      </c>
    </row>
    <row r="219" spans="2:51" s="13" customFormat="1" ht="13.5">
      <c r="B219" s="228"/>
      <c r="C219" s="229"/>
      <c r="D219" s="215" t="s">
        <v>913</v>
      </c>
      <c r="E219" s="230" t="s">
        <v>781</v>
      </c>
      <c r="F219" s="231" t="s">
        <v>926</v>
      </c>
      <c r="G219" s="229"/>
      <c r="H219" s="232">
        <v>2.144</v>
      </c>
      <c r="I219" s="233"/>
      <c r="J219" s="229"/>
      <c r="K219" s="229"/>
      <c r="L219" s="234"/>
      <c r="M219" s="235"/>
      <c r="N219" s="236"/>
      <c r="O219" s="236"/>
      <c r="P219" s="236"/>
      <c r="Q219" s="236"/>
      <c r="R219" s="236"/>
      <c r="S219" s="236"/>
      <c r="T219" s="237"/>
      <c r="AT219" s="238" t="s">
        <v>913</v>
      </c>
      <c r="AU219" s="238" t="s">
        <v>843</v>
      </c>
      <c r="AV219" s="13" t="s">
        <v>909</v>
      </c>
      <c r="AW219" s="13" t="s">
        <v>798</v>
      </c>
      <c r="AX219" s="13" t="s">
        <v>783</v>
      </c>
      <c r="AY219" s="238" t="s">
        <v>902</v>
      </c>
    </row>
    <row r="220" spans="2:65" s="1" customFormat="1" ht="22.5" customHeight="1">
      <c r="B220" s="40"/>
      <c r="C220" s="239" t="s">
        <v>400</v>
      </c>
      <c r="D220" s="239" t="s">
        <v>287</v>
      </c>
      <c r="E220" s="240" t="s">
        <v>9</v>
      </c>
      <c r="F220" s="241" t="s">
        <v>10</v>
      </c>
      <c r="G220" s="242" t="s">
        <v>982</v>
      </c>
      <c r="H220" s="243">
        <v>0.198</v>
      </c>
      <c r="I220" s="244"/>
      <c r="J220" s="245">
        <f>ROUND(I220*H220,2)</f>
        <v>0</v>
      </c>
      <c r="K220" s="241" t="s">
        <v>781</v>
      </c>
      <c r="L220" s="246"/>
      <c r="M220" s="247" t="s">
        <v>781</v>
      </c>
      <c r="N220" s="248" t="s">
        <v>806</v>
      </c>
      <c r="O220" s="41"/>
      <c r="P220" s="207">
        <f>O220*H220</f>
        <v>0</v>
      </c>
      <c r="Q220" s="207">
        <v>1</v>
      </c>
      <c r="R220" s="207">
        <f>Q220*H220</f>
        <v>0.198</v>
      </c>
      <c r="S220" s="207">
        <v>0</v>
      </c>
      <c r="T220" s="208">
        <f>S220*H220</f>
        <v>0</v>
      </c>
      <c r="AR220" s="23" t="s">
        <v>313</v>
      </c>
      <c r="AT220" s="23" t="s">
        <v>287</v>
      </c>
      <c r="AU220" s="23" t="s">
        <v>843</v>
      </c>
      <c r="AY220" s="23" t="s">
        <v>902</v>
      </c>
      <c r="BE220" s="209">
        <f>IF(N220="základní",J220,0)</f>
        <v>0</v>
      </c>
      <c r="BF220" s="209">
        <f>IF(N220="snížená",J220,0)</f>
        <v>0</v>
      </c>
      <c r="BG220" s="209">
        <f>IF(N220="zákl. přenesená",J220,0)</f>
        <v>0</v>
      </c>
      <c r="BH220" s="209">
        <f>IF(N220="sníž. přenesená",J220,0)</f>
        <v>0</v>
      </c>
      <c r="BI220" s="209">
        <f>IF(N220="nulová",J220,0)</f>
        <v>0</v>
      </c>
      <c r="BJ220" s="23" t="s">
        <v>783</v>
      </c>
      <c r="BK220" s="209">
        <f>ROUND(I220*H220,2)</f>
        <v>0</v>
      </c>
      <c r="BL220" s="23" t="s">
        <v>292</v>
      </c>
      <c r="BM220" s="23" t="s">
        <v>11</v>
      </c>
    </row>
    <row r="221" spans="2:51" s="12" customFormat="1" ht="13.5">
      <c r="B221" s="213"/>
      <c r="C221" s="214"/>
      <c r="D221" s="210" t="s">
        <v>913</v>
      </c>
      <c r="E221" s="225" t="s">
        <v>781</v>
      </c>
      <c r="F221" s="226" t="s">
        <v>12</v>
      </c>
      <c r="G221" s="214"/>
      <c r="H221" s="227">
        <v>0.198</v>
      </c>
      <c r="I221" s="219"/>
      <c r="J221" s="214"/>
      <c r="K221" s="214"/>
      <c r="L221" s="220"/>
      <c r="M221" s="221"/>
      <c r="N221" s="222"/>
      <c r="O221" s="222"/>
      <c r="P221" s="222"/>
      <c r="Q221" s="222"/>
      <c r="R221" s="222"/>
      <c r="S221" s="222"/>
      <c r="T221" s="223"/>
      <c r="AT221" s="224" t="s">
        <v>913</v>
      </c>
      <c r="AU221" s="224" t="s">
        <v>843</v>
      </c>
      <c r="AV221" s="12" t="s">
        <v>843</v>
      </c>
      <c r="AW221" s="12" t="s">
        <v>798</v>
      </c>
      <c r="AX221" s="12" t="s">
        <v>783</v>
      </c>
      <c r="AY221" s="224" t="s">
        <v>902</v>
      </c>
    </row>
    <row r="222" spans="2:63" s="11" customFormat="1" ht="29.85" customHeight="1">
      <c r="B222" s="181"/>
      <c r="C222" s="182"/>
      <c r="D222" s="195" t="s">
        <v>834</v>
      </c>
      <c r="E222" s="196" t="s">
        <v>13</v>
      </c>
      <c r="F222" s="196" t="s">
        <v>14</v>
      </c>
      <c r="G222" s="182"/>
      <c r="H222" s="182"/>
      <c r="I222" s="185"/>
      <c r="J222" s="197">
        <f>BK222</f>
        <v>0</v>
      </c>
      <c r="K222" s="182"/>
      <c r="L222" s="187"/>
      <c r="M222" s="188"/>
      <c r="N222" s="189"/>
      <c r="O222" s="189"/>
      <c r="P222" s="190">
        <f>SUM(P223:P231)</f>
        <v>0</v>
      </c>
      <c r="Q222" s="189"/>
      <c r="R222" s="190">
        <f>SUM(R223:R231)</f>
        <v>0.187059</v>
      </c>
      <c r="S222" s="189"/>
      <c r="T222" s="191">
        <f>SUM(T223:T231)</f>
        <v>0</v>
      </c>
      <c r="AR222" s="192" t="s">
        <v>843</v>
      </c>
      <c r="AT222" s="193" t="s">
        <v>834</v>
      </c>
      <c r="AU222" s="193" t="s">
        <v>783</v>
      </c>
      <c r="AY222" s="192" t="s">
        <v>902</v>
      </c>
      <c r="BK222" s="194">
        <f>SUM(BK223:BK231)</f>
        <v>0</v>
      </c>
    </row>
    <row r="223" spans="2:65" s="1" customFormat="1" ht="31.5" customHeight="1">
      <c r="B223" s="40"/>
      <c r="C223" s="198" t="s">
        <v>406</v>
      </c>
      <c r="D223" s="198" t="s">
        <v>904</v>
      </c>
      <c r="E223" s="199" t="s">
        <v>15</v>
      </c>
      <c r="F223" s="200" t="s">
        <v>16</v>
      </c>
      <c r="G223" s="201" t="s">
        <v>373</v>
      </c>
      <c r="H223" s="202">
        <v>62.353</v>
      </c>
      <c r="I223" s="203"/>
      <c r="J223" s="204">
        <f>ROUND(I223*H223,2)</f>
        <v>0</v>
      </c>
      <c r="K223" s="200" t="s">
        <v>908</v>
      </c>
      <c r="L223" s="60"/>
      <c r="M223" s="205" t="s">
        <v>781</v>
      </c>
      <c r="N223" s="206" t="s">
        <v>806</v>
      </c>
      <c r="O223" s="41"/>
      <c r="P223" s="207">
        <f>O223*H223</f>
        <v>0</v>
      </c>
      <c r="Q223" s="207">
        <v>0.003</v>
      </c>
      <c r="R223" s="207">
        <f>Q223*H223</f>
        <v>0.187059</v>
      </c>
      <c r="S223" s="207">
        <v>0</v>
      </c>
      <c r="T223" s="208">
        <f>S223*H223</f>
        <v>0</v>
      </c>
      <c r="AR223" s="23" t="s">
        <v>292</v>
      </c>
      <c r="AT223" s="23" t="s">
        <v>904</v>
      </c>
      <c r="AU223" s="23" t="s">
        <v>843</v>
      </c>
      <c r="AY223" s="23" t="s">
        <v>902</v>
      </c>
      <c r="BE223" s="209">
        <f>IF(N223="základní",J223,0)</f>
        <v>0</v>
      </c>
      <c r="BF223" s="209">
        <f>IF(N223="snížená",J223,0)</f>
        <v>0</v>
      </c>
      <c r="BG223" s="209">
        <f>IF(N223="zákl. přenesená",J223,0)</f>
        <v>0</v>
      </c>
      <c r="BH223" s="209">
        <f>IF(N223="sníž. přenesená",J223,0)</f>
        <v>0</v>
      </c>
      <c r="BI223" s="209">
        <f>IF(N223="nulová",J223,0)</f>
        <v>0</v>
      </c>
      <c r="BJ223" s="23" t="s">
        <v>783</v>
      </c>
      <c r="BK223" s="209">
        <f>ROUND(I223*H223,2)</f>
        <v>0</v>
      </c>
      <c r="BL223" s="23" t="s">
        <v>292</v>
      </c>
      <c r="BM223" s="23" t="s">
        <v>17</v>
      </c>
    </row>
    <row r="224" spans="2:51" s="12" customFormat="1" ht="13.5">
      <c r="B224" s="213"/>
      <c r="C224" s="214"/>
      <c r="D224" s="210" t="s">
        <v>913</v>
      </c>
      <c r="E224" s="225" t="s">
        <v>781</v>
      </c>
      <c r="F224" s="226" t="s">
        <v>18</v>
      </c>
      <c r="G224" s="214"/>
      <c r="H224" s="227">
        <v>21.059</v>
      </c>
      <c r="I224" s="219"/>
      <c r="J224" s="214"/>
      <c r="K224" s="214"/>
      <c r="L224" s="220"/>
      <c r="M224" s="221"/>
      <c r="N224" s="222"/>
      <c r="O224" s="222"/>
      <c r="P224" s="222"/>
      <c r="Q224" s="222"/>
      <c r="R224" s="222"/>
      <c r="S224" s="222"/>
      <c r="T224" s="223"/>
      <c r="AT224" s="224" t="s">
        <v>913</v>
      </c>
      <c r="AU224" s="224" t="s">
        <v>843</v>
      </c>
      <c r="AV224" s="12" t="s">
        <v>843</v>
      </c>
      <c r="AW224" s="12" t="s">
        <v>798</v>
      </c>
      <c r="AX224" s="12" t="s">
        <v>835</v>
      </c>
      <c r="AY224" s="224" t="s">
        <v>902</v>
      </c>
    </row>
    <row r="225" spans="2:51" s="12" customFormat="1" ht="13.5">
      <c r="B225" s="213"/>
      <c r="C225" s="214"/>
      <c r="D225" s="210" t="s">
        <v>913</v>
      </c>
      <c r="E225" s="225" t="s">
        <v>781</v>
      </c>
      <c r="F225" s="226" t="s">
        <v>19</v>
      </c>
      <c r="G225" s="214"/>
      <c r="H225" s="227">
        <v>7.128</v>
      </c>
      <c r="I225" s="219"/>
      <c r="J225" s="214"/>
      <c r="K225" s="214"/>
      <c r="L225" s="220"/>
      <c r="M225" s="221"/>
      <c r="N225" s="222"/>
      <c r="O225" s="222"/>
      <c r="P225" s="222"/>
      <c r="Q225" s="222"/>
      <c r="R225" s="222"/>
      <c r="S225" s="222"/>
      <c r="T225" s="223"/>
      <c r="AT225" s="224" t="s">
        <v>913</v>
      </c>
      <c r="AU225" s="224" t="s">
        <v>843</v>
      </c>
      <c r="AV225" s="12" t="s">
        <v>843</v>
      </c>
      <c r="AW225" s="12" t="s">
        <v>798</v>
      </c>
      <c r="AX225" s="12" t="s">
        <v>835</v>
      </c>
      <c r="AY225" s="224" t="s">
        <v>902</v>
      </c>
    </row>
    <row r="226" spans="2:51" s="12" customFormat="1" ht="13.5">
      <c r="B226" s="213"/>
      <c r="C226" s="214"/>
      <c r="D226" s="210" t="s">
        <v>913</v>
      </c>
      <c r="E226" s="225" t="s">
        <v>781</v>
      </c>
      <c r="F226" s="226" t="s">
        <v>20</v>
      </c>
      <c r="G226" s="214"/>
      <c r="H226" s="227">
        <v>7.128</v>
      </c>
      <c r="I226" s="219"/>
      <c r="J226" s="214"/>
      <c r="K226" s="214"/>
      <c r="L226" s="220"/>
      <c r="M226" s="221"/>
      <c r="N226" s="222"/>
      <c r="O226" s="222"/>
      <c r="P226" s="222"/>
      <c r="Q226" s="222"/>
      <c r="R226" s="222"/>
      <c r="S226" s="222"/>
      <c r="T226" s="223"/>
      <c r="AT226" s="224" t="s">
        <v>913</v>
      </c>
      <c r="AU226" s="224" t="s">
        <v>843</v>
      </c>
      <c r="AV226" s="12" t="s">
        <v>843</v>
      </c>
      <c r="AW226" s="12" t="s">
        <v>798</v>
      </c>
      <c r="AX226" s="12" t="s">
        <v>835</v>
      </c>
      <c r="AY226" s="224" t="s">
        <v>902</v>
      </c>
    </row>
    <row r="227" spans="2:51" s="12" customFormat="1" ht="13.5">
      <c r="B227" s="213"/>
      <c r="C227" s="214"/>
      <c r="D227" s="210" t="s">
        <v>913</v>
      </c>
      <c r="E227" s="225" t="s">
        <v>781</v>
      </c>
      <c r="F227" s="226" t="s">
        <v>21</v>
      </c>
      <c r="G227" s="214"/>
      <c r="H227" s="227">
        <v>20.7</v>
      </c>
      <c r="I227" s="219"/>
      <c r="J227" s="214"/>
      <c r="K227" s="214"/>
      <c r="L227" s="220"/>
      <c r="M227" s="221"/>
      <c r="N227" s="222"/>
      <c r="O227" s="222"/>
      <c r="P227" s="222"/>
      <c r="Q227" s="222"/>
      <c r="R227" s="222"/>
      <c r="S227" s="222"/>
      <c r="T227" s="223"/>
      <c r="AT227" s="224" t="s">
        <v>913</v>
      </c>
      <c r="AU227" s="224" t="s">
        <v>843</v>
      </c>
      <c r="AV227" s="12" t="s">
        <v>843</v>
      </c>
      <c r="AW227" s="12" t="s">
        <v>798</v>
      </c>
      <c r="AX227" s="12" t="s">
        <v>835</v>
      </c>
      <c r="AY227" s="224" t="s">
        <v>902</v>
      </c>
    </row>
    <row r="228" spans="2:51" s="12" customFormat="1" ht="13.5">
      <c r="B228" s="213"/>
      <c r="C228" s="214"/>
      <c r="D228" s="210" t="s">
        <v>913</v>
      </c>
      <c r="E228" s="225" t="s">
        <v>781</v>
      </c>
      <c r="F228" s="226" t="s">
        <v>22</v>
      </c>
      <c r="G228" s="214"/>
      <c r="H228" s="227">
        <v>6.338</v>
      </c>
      <c r="I228" s="219"/>
      <c r="J228" s="214"/>
      <c r="K228" s="214"/>
      <c r="L228" s="220"/>
      <c r="M228" s="221"/>
      <c r="N228" s="222"/>
      <c r="O228" s="222"/>
      <c r="P228" s="222"/>
      <c r="Q228" s="222"/>
      <c r="R228" s="222"/>
      <c r="S228" s="222"/>
      <c r="T228" s="223"/>
      <c r="AT228" s="224" t="s">
        <v>913</v>
      </c>
      <c r="AU228" s="224" t="s">
        <v>843</v>
      </c>
      <c r="AV228" s="12" t="s">
        <v>843</v>
      </c>
      <c r="AW228" s="12" t="s">
        <v>798</v>
      </c>
      <c r="AX228" s="12" t="s">
        <v>835</v>
      </c>
      <c r="AY228" s="224" t="s">
        <v>902</v>
      </c>
    </row>
    <row r="229" spans="2:51" s="13" customFormat="1" ht="13.5">
      <c r="B229" s="228"/>
      <c r="C229" s="229"/>
      <c r="D229" s="215" t="s">
        <v>913</v>
      </c>
      <c r="E229" s="230" t="s">
        <v>781</v>
      </c>
      <c r="F229" s="231" t="s">
        <v>926</v>
      </c>
      <c r="G229" s="229"/>
      <c r="H229" s="232">
        <v>62.353</v>
      </c>
      <c r="I229" s="233"/>
      <c r="J229" s="229"/>
      <c r="K229" s="229"/>
      <c r="L229" s="234"/>
      <c r="M229" s="235"/>
      <c r="N229" s="236"/>
      <c r="O229" s="236"/>
      <c r="P229" s="236"/>
      <c r="Q229" s="236"/>
      <c r="R229" s="236"/>
      <c r="S229" s="236"/>
      <c r="T229" s="237"/>
      <c r="AT229" s="238" t="s">
        <v>913</v>
      </c>
      <c r="AU229" s="238" t="s">
        <v>843</v>
      </c>
      <c r="AV229" s="13" t="s">
        <v>909</v>
      </c>
      <c r="AW229" s="13" t="s">
        <v>798</v>
      </c>
      <c r="AX229" s="13" t="s">
        <v>783</v>
      </c>
      <c r="AY229" s="238" t="s">
        <v>902</v>
      </c>
    </row>
    <row r="230" spans="2:65" s="1" customFormat="1" ht="44.25" customHeight="1">
      <c r="B230" s="40"/>
      <c r="C230" s="198" t="s">
        <v>412</v>
      </c>
      <c r="D230" s="198" t="s">
        <v>904</v>
      </c>
      <c r="E230" s="199" t="s">
        <v>23</v>
      </c>
      <c r="F230" s="200" t="s">
        <v>24</v>
      </c>
      <c r="G230" s="201" t="s">
        <v>430</v>
      </c>
      <c r="H230" s="202">
        <v>5</v>
      </c>
      <c r="I230" s="203"/>
      <c r="J230" s="204">
        <f>ROUND(I230*H230,2)</f>
        <v>0</v>
      </c>
      <c r="K230" s="200" t="s">
        <v>908</v>
      </c>
      <c r="L230" s="60"/>
      <c r="M230" s="205" t="s">
        <v>781</v>
      </c>
      <c r="N230" s="206" t="s">
        <v>806</v>
      </c>
      <c r="O230" s="41"/>
      <c r="P230" s="207">
        <f>O230*H230</f>
        <v>0</v>
      </c>
      <c r="Q230" s="207">
        <v>0</v>
      </c>
      <c r="R230" s="207">
        <f>Q230*H230</f>
        <v>0</v>
      </c>
      <c r="S230" s="207">
        <v>0</v>
      </c>
      <c r="T230" s="208">
        <f>S230*H230</f>
        <v>0</v>
      </c>
      <c r="AR230" s="23" t="s">
        <v>292</v>
      </c>
      <c r="AT230" s="23" t="s">
        <v>904</v>
      </c>
      <c r="AU230" s="23" t="s">
        <v>843</v>
      </c>
      <c r="AY230" s="23" t="s">
        <v>902</v>
      </c>
      <c r="BE230" s="209">
        <f>IF(N230="základní",J230,0)</f>
        <v>0</v>
      </c>
      <c r="BF230" s="209">
        <f>IF(N230="snížená",J230,0)</f>
        <v>0</v>
      </c>
      <c r="BG230" s="209">
        <f>IF(N230="zákl. přenesená",J230,0)</f>
        <v>0</v>
      </c>
      <c r="BH230" s="209">
        <f>IF(N230="sníž. přenesená",J230,0)</f>
        <v>0</v>
      </c>
      <c r="BI230" s="209">
        <f>IF(N230="nulová",J230,0)</f>
        <v>0</v>
      </c>
      <c r="BJ230" s="23" t="s">
        <v>783</v>
      </c>
      <c r="BK230" s="209">
        <f>ROUND(I230*H230,2)</f>
        <v>0</v>
      </c>
      <c r="BL230" s="23" t="s">
        <v>292</v>
      </c>
      <c r="BM230" s="23" t="s">
        <v>25</v>
      </c>
    </row>
    <row r="231" spans="2:51" s="12" customFormat="1" ht="13.5">
      <c r="B231" s="213"/>
      <c r="C231" s="214"/>
      <c r="D231" s="210" t="s">
        <v>913</v>
      </c>
      <c r="E231" s="225" t="s">
        <v>781</v>
      </c>
      <c r="F231" s="226" t="s">
        <v>931</v>
      </c>
      <c r="G231" s="214"/>
      <c r="H231" s="227">
        <v>5</v>
      </c>
      <c r="I231" s="219"/>
      <c r="J231" s="214"/>
      <c r="K231" s="214"/>
      <c r="L231" s="220"/>
      <c r="M231" s="221"/>
      <c r="N231" s="222"/>
      <c r="O231" s="222"/>
      <c r="P231" s="222"/>
      <c r="Q231" s="222"/>
      <c r="R231" s="222"/>
      <c r="S231" s="222"/>
      <c r="T231" s="223"/>
      <c r="AT231" s="224" t="s">
        <v>913</v>
      </c>
      <c r="AU231" s="224" t="s">
        <v>843</v>
      </c>
      <c r="AV231" s="12" t="s">
        <v>843</v>
      </c>
      <c r="AW231" s="12" t="s">
        <v>798</v>
      </c>
      <c r="AX231" s="12" t="s">
        <v>783</v>
      </c>
      <c r="AY231" s="224" t="s">
        <v>902</v>
      </c>
    </row>
    <row r="232" spans="2:63" s="11" customFormat="1" ht="29.85" customHeight="1">
      <c r="B232" s="181"/>
      <c r="C232" s="182"/>
      <c r="D232" s="195" t="s">
        <v>834</v>
      </c>
      <c r="E232" s="196" t="s">
        <v>26</v>
      </c>
      <c r="F232" s="196" t="s">
        <v>27</v>
      </c>
      <c r="G232" s="182"/>
      <c r="H232" s="182"/>
      <c r="I232" s="185"/>
      <c r="J232" s="197">
        <f>BK232</f>
        <v>0</v>
      </c>
      <c r="K232" s="182"/>
      <c r="L232" s="187"/>
      <c r="M232" s="188"/>
      <c r="N232" s="189"/>
      <c r="O232" s="189"/>
      <c r="P232" s="190">
        <f>SUM(P233:P246)</f>
        <v>0</v>
      </c>
      <c r="Q232" s="189"/>
      <c r="R232" s="190">
        <f>SUM(R233:R246)</f>
        <v>6.399351000000001</v>
      </c>
      <c r="S232" s="189"/>
      <c r="T232" s="191">
        <f>SUM(T233:T246)</f>
        <v>0</v>
      </c>
      <c r="AR232" s="192" t="s">
        <v>843</v>
      </c>
      <c r="AT232" s="193" t="s">
        <v>834</v>
      </c>
      <c r="AU232" s="193" t="s">
        <v>783</v>
      </c>
      <c r="AY232" s="192" t="s">
        <v>902</v>
      </c>
      <c r="BK232" s="194">
        <f>SUM(BK233:BK246)</f>
        <v>0</v>
      </c>
    </row>
    <row r="233" spans="2:65" s="1" customFormat="1" ht="22.5" customHeight="1">
      <c r="B233" s="40"/>
      <c r="C233" s="198" t="s">
        <v>418</v>
      </c>
      <c r="D233" s="198" t="s">
        <v>904</v>
      </c>
      <c r="E233" s="199" t="s">
        <v>28</v>
      </c>
      <c r="F233" s="200" t="s">
        <v>29</v>
      </c>
      <c r="G233" s="201" t="s">
        <v>907</v>
      </c>
      <c r="H233" s="202">
        <v>147</v>
      </c>
      <c r="I233" s="203"/>
      <c r="J233" s="204">
        <f>ROUND(I233*H233,2)</f>
        <v>0</v>
      </c>
      <c r="K233" s="200" t="s">
        <v>908</v>
      </c>
      <c r="L233" s="60"/>
      <c r="M233" s="205" t="s">
        <v>781</v>
      </c>
      <c r="N233" s="206" t="s">
        <v>806</v>
      </c>
      <c r="O233" s="41"/>
      <c r="P233" s="207">
        <f>O233*H233</f>
        <v>0</v>
      </c>
      <c r="Q233" s="207">
        <v>0.04349</v>
      </c>
      <c r="R233" s="207">
        <f>Q233*H233</f>
        <v>6.39303</v>
      </c>
      <c r="S233" s="207">
        <v>0</v>
      </c>
      <c r="T233" s="208">
        <f>S233*H233</f>
        <v>0</v>
      </c>
      <c r="AR233" s="23" t="s">
        <v>292</v>
      </c>
      <c r="AT233" s="23" t="s">
        <v>904</v>
      </c>
      <c r="AU233" s="23" t="s">
        <v>843</v>
      </c>
      <c r="AY233" s="23" t="s">
        <v>902</v>
      </c>
      <c r="BE233" s="209">
        <f>IF(N233="základní",J233,0)</f>
        <v>0</v>
      </c>
      <c r="BF233" s="209">
        <f>IF(N233="snížená",J233,0)</f>
        <v>0</v>
      </c>
      <c r="BG233" s="209">
        <f>IF(N233="zákl. přenesená",J233,0)</f>
        <v>0</v>
      </c>
      <c r="BH233" s="209">
        <f>IF(N233="sníž. přenesená",J233,0)</f>
        <v>0</v>
      </c>
      <c r="BI233" s="209">
        <f>IF(N233="nulová",J233,0)</f>
        <v>0</v>
      </c>
      <c r="BJ233" s="23" t="s">
        <v>783</v>
      </c>
      <c r="BK233" s="209">
        <f>ROUND(I233*H233,2)</f>
        <v>0</v>
      </c>
      <c r="BL233" s="23" t="s">
        <v>292</v>
      </c>
      <c r="BM233" s="23" t="s">
        <v>30</v>
      </c>
    </row>
    <row r="234" spans="2:47" s="1" customFormat="1" ht="94.5">
      <c r="B234" s="40"/>
      <c r="C234" s="62"/>
      <c r="D234" s="210" t="s">
        <v>911</v>
      </c>
      <c r="E234" s="62"/>
      <c r="F234" s="211" t="s">
        <v>31</v>
      </c>
      <c r="G234" s="62"/>
      <c r="H234" s="62"/>
      <c r="I234" s="166"/>
      <c r="J234" s="62"/>
      <c r="K234" s="62"/>
      <c r="L234" s="60"/>
      <c r="M234" s="212"/>
      <c r="N234" s="41"/>
      <c r="O234" s="41"/>
      <c r="P234" s="41"/>
      <c r="Q234" s="41"/>
      <c r="R234" s="41"/>
      <c r="S234" s="41"/>
      <c r="T234" s="77"/>
      <c r="AT234" s="23" t="s">
        <v>911</v>
      </c>
      <c r="AU234" s="23" t="s">
        <v>843</v>
      </c>
    </row>
    <row r="235" spans="2:51" s="12" customFormat="1" ht="13.5">
      <c r="B235" s="213"/>
      <c r="C235" s="214"/>
      <c r="D235" s="215" t="s">
        <v>913</v>
      </c>
      <c r="E235" s="216" t="s">
        <v>781</v>
      </c>
      <c r="F235" s="217" t="s">
        <v>752</v>
      </c>
      <c r="G235" s="214"/>
      <c r="H235" s="218">
        <v>147</v>
      </c>
      <c r="I235" s="219"/>
      <c r="J235" s="214"/>
      <c r="K235" s="214"/>
      <c r="L235" s="220"/>
      <c r="M235" s="221"/>
      <c r="N235" s="222"/>
      <c r="O235" s="222"/>
      <c r="P235" s="222"/>
      <c r="Q235" s="222"/>
      <c r="R235" s="222"/>
      <c r="S235" s="222"/>
      <c r="T235" s="223"/>
      <c r="AT235" s="224" t="s">
        <v>913</v>
      </c>
      <c r="AU235" s="224" t="s">
        <v>843</v>
      </c>
      <c r="AV235" s="12" t="s">
        <v>843</v>
      </c>
      <c r="AW235" s="12" t="s">
        <v>798</v>
      </c>
      <c r="AX235" s="12" t="s">
        <v>783</v>
      </c>
      <c r="AY235" s="224" t="s">
        <v>902</v>
      </c>
    </row>
    <row r="236" spans="2:65" s="1" customFormat="1" ht="31.5" customHeight="1">
      <c r="B236" s="40"/>
      <c r="C236" s="198" t="s">
        <v>423</v>
      </c>
      <c r="D236" s="198" t="s">
        <v>904</v>
      </c>
      <c r="E236" s="199" t="s">
        <v>32</v>
      </c>
      <c r="F236" s="200" t="s">
        <v>33</v>
      </c>
      <c r="G236" s="201" t="s">
        <v>907</v>
      </c>
      <c r="H236" s="202">
        <v>147</v>
      </c>
      <c r="I236" s="203"/>
      <c r="J236" s="204">
        <f>ROUND(I236*H236,2)</f>
        <v>0</v>
      </c>
      <c r="K236" s="200" t="s">
        <v>908</v>
      </c>
      <c r="L236" s="60"/>
      <c r="M236" s="205" t="s">
        <v>781</v>
      </c>
      <c r="N236" s="206" t="s">
        <v>806</v>
      </c>
      <c r="O236" s="41"/>
      <c r="P236" s="207">
        <f>O236*H236</f>
        <v>0</v>
      </c>
      <c r="Q236" s="207">
        <v>1E-05</v>
      </c>
      <c r="R236" s="207">
        <f>Q236*H236</f>
        <v>0.0014700000000000002</v>
      </c>
      <c r="S236" s="207">
        <v>0</v>
      </c>
      <c r="T236" s="208">
        <f>S236*H236</f>
        <v>0</v>
      </c>
      <c r="AR236" s="23" t="s">
        <v>292</v>
      </c>
      <c r="AT236" s="23" t="s">
        <v>904</v>
      </c>
      <c r="AU236" s="23" t="s">
        <v>843</v>
      </c>
      <c r="AY236" s="23" t="s">
        <v>902</v>
      </c>
      <c r="BE236" s="209">
        <f>IF(N236="základní",J236,0)</f>
        <v>0</v>
      </c>
      <c r="BF236" s="209">
        <f>IF(N236="snížená",J236,0)</f>
        <v>0</v>
      </c>
      <c r="BG236" s="209">
        <f>IF(N236="zákl. přenesená",J236,0)</f>
        <v>0</v>
      </c>
      <c r="BH236" s="209">
        <f>IF(N236="sníž. přenesená",J236,0)</f>
        <v>0</v>
      </c>
      <c r="BI236" s="209">
        <f>IF(N236="nulová",J236,0)</f>
        <v>0</v>
      </c>
      <c r="BJ236" s="23" t="s">
        <v>783</v>
      </c>
      <c r="BK236" s="209">
        <f>ROUND(I236*H236,2)</f>
        <v>0</v>
      </c>
      <c r="BL236" s="23" t="s">
        <v>292</v>
      </c>
      <c r="BM236" s="23" t="s">
        <v>34</v>
      </c>
    </row>
    <row r="237" spans="2:47" s="1" customFormat="1" ht="54">
      <c r="B237" s="40"/>
      <c r="C237" s="62"/>
      <c r="D237" s="210" t="s">
        <v>911</v>
      </c>
      <c r="E237" s="62"/>
      <c r="F237" s="211" t="s">
        <v>35</v>
      </c>
      <c r="G237" s="62"/>
      <c r="H237" s="62"/>
      <c r="I237" s="166"/>
      <c r="J237" s="62"/>
      <c r="K237" s="62"/>
      <c r="L237" s="60"/>
      <c r="M237" s="212"/>
      <c r="N237" s="41"/>
      <c r="O237" s="41"/>
      <c r="P237" s="41"/>
      <c r="Q237" s="41"/>
      <c r="R237" s="41"/>
      <c r="S237" s="41"/>
      <c r="T237" s="77"/>
      <c r="AT237" s="23" t="s">
        <v>911</v>
      </c>
      <c r="AU237" s="23" t="s">
        <v>843</v>
      </c>
    </row>
    <row r="238" spans="2:51" s="12" customFormat="1" ht="13.5">
      <c r="B238" s="213"/>
      <c r="C238" s="214"/>
      <c r="D238" s="215" t="s">
        <v>913</v>
      </c>
      <c r="E238" s="216" t="s">
        <v>781</v>
      </c>
      <c r="F238" s="217" t="s">
        <v>752</v>
      </c>
      <c r="G238" s="214"/>
      <c r="H238" s="218">
        <v>147</v>
      </c>
      <c r="I238" s="219"/>
      <c r="J238" s="214"/>
      <c r="K238" s="214"/>
      <c r="L238" s="220"/>
      <c r="M238" s="221"/>
      <c r="N238" s="222"/>
      <c r="O238" s="222"/>
      <c r="P238" s="222"/>
      <c r="Q238" s="222"/>
      <c r="R238" s="222"/>
      <c r="S238" s="222"/>
      <c r="T238" s="223"/>
      <c r="AT238" s="224" t="s">
        <v>913</v>
      </c>
      <c r="AU238" s="224" t="s">
        <v>843</v>
      </c>
      <c r="AV238" s="12" t="s">
        <v>843</v>
      </c>
      <c r="AW238" s="12" t="s">
        <v>798</v>
      </c>
      <c r="AX238" s="12" t="s">
        <v>783</v>
      </c>
      <c r="AY238" s="224" t="s">
        <v>902</v>
      </c>
    </row>
    <row r="239" spans="2:65" s="1" customFormat="1" ht="31.5" customHeight="1">
      <c r="B239" s="40"/>
      <c r="C239" s="239" t="s">
        <v>427</v>
      </c>
      <c r="D239" s="239" t="s">
        <v>287</v>
      </c>
      <c r="E239" s="240" t="s">
        <v>36</v>
      </c>
      <c r="F239" s="241" t="s">
        <v>37</v>
      </c>
      <c r="G239" s="242" t="s">
        <v>907</v>
      </c>
      <c r="H239" s="243">
        <v>147</v>
      </c>
      <c r="I239" s="244"/>
      <c r="J239" s="245">
        <f>ROUND(I239*H239,2)</f>
        <v>0</v>
      </c>
      <c r="K239" s="241" t="s">
        <v>781</v>
      </c>
      <c r="L239" s="246"/>
      <c r="M239" s="247" t="s">
        <v>781</v>
      </c>
      <c r="N239" s="248" t="s">
        <v>806</v>
      </c>
      <c r="O239" s="41"/>
      <c r="P239" s="207">
        <f>O239*H239</f>
        <v>0</v>
      </c>
      <c r="Q239" s="207">
        <v>0</v>
      </c>
      <c r="R239" s="207">
        <f>Q239*H239</f>
        <v>0</v>
      </c>
      <c r="S239" s="207">
        <v>0</v>
      </c>
      <c r="T239" s="208">
        <f>S239*H239</f>
        <v>0</v>
      </c>
      <c r="AR239" s="23" t="s">
        <v>313</v>
      </c>
      <c r="AT239" s="23" t="s">
        <v>287</v>
      </c>
      <c r="AU239" s="23" t="s">
        <v>843</v>
      </c>
      <c r="AY239" s="23" t="s">
        <v>902</v>
      </c>
      <c r="BE239" s="209">
        <f>IF(N239="základní",J239,0)</f>
        <v>0</v>
      </c>
      <c r="BF239" s="209">
        <f>IF(N239="snížená",J239,0)</f>
        <v>0</v>
      </c>
      <c r="BG239" s="209">
        <f>IF(N239="zákl. přenesená",J239,0)</f>
        <v>0</v>
      </c>
      <c r="BH239" s="209">
        <f>IF(N239="sníž. přenesená",J239,0)</f>
        <v>0</v>
      </c>
      <c r="BI239" s="209">
        <f>IF(N239="nulová",J239,0)</f>
        <v>0</v>
      </c>
      <c r="BJ239" s="23" t="s">
        <v>783</v>
      </c>
      <c r="BK239" s="209">
        <f>ROUND(I239*H239,2)</f>
        <v>0</v>
      </c>
      <c r="BL239" s="23" t="s">
        <v>292</v>
      </c>
      <c r="BM239" s="23" t="s">
        <v>38</v>
      </c>
    </row>
    <row r="240" spans="2:51" s="12" customFormat="1" ht="13.5">
      <c r="B240" s="213"/>
      <c r="C240" s="214"/>
      <c r="D240" s="215" t="s">
        <v>913</v>
      </c>
      <c r="E240" s="216" t="s">
        <v>781</v>
      </c>
      <c r="F240" s="217" t="s">
        <v>752</v>
      </c>
      <c r="G240" s="214"/>
      <c r="H240" s="218">
        <v>147</v>
      </c>
      <c r="I240" s="219"/>
      <c r="J240" s="214"/>
      <c r="K240" s="214"/>
      <c r="L240" s="220"/>
      <c r="M240" s="221"/>
      <c r="N240" s="222"/>
      <c r="O240" s="222"/>
      <c r="P240" s="222"/>
      <c r="Q240" s="222"/>
      <c r="R240" s="222"/>
      <c r="S240" s="222"/>
      <c r="T240" s="223"/>
      <c r="AT240" s="224" t="s">
        <v>913</v>
      </c>
      <c r="AU240" s="224" t="s">
        <v>843</v>
      </c>
      <c r="AV240" s="12" t="s">
        <v>843</v>
      </c>
      <c r="AW240" s="12" t="s">
        <v>798</v>
      </c>
      <c r="AX240" s="12" t="s">
        <v>783</v>
      </c>
      <c r="AY240" s="224" t="s">
        <v>902</v>
      </c>
    </row>
    <row r="241" spans="2:65" s="1" customFormat="1" ht="22.5" customHeight="1">
      <c r="B241" s="40"/>
      <c r="C241" s="198" t="s">
        <v>435</v>
      </c>
      <c r="D241" s="198" t="s">
        <v>904</v>
      </c>
      <c r="E241" s="199" t="s">
        <v>39</v>
      </c>
      <c r="F241" s="200" t="s">
        <v>40</v>
      </c>
      <c r="G241" s="201" t="s">
        <v>373</v>
      </c>
      <c r="H241" s="202">
        <v>441</v>
      </c>
      <c r="I241" s="203"/>
      <c r="J241" s="204">
        <f>ROUND(I241*H241,2)</f>
        <v>0</v>
      </c>
      <c r="K241" s="200" t="s">
        <v>908</v>
      </c>
      <c r="L241" s="60"/>
      <c r="M241" s="205" t="s">
        <v>781</v>
      </c>
      <c r="N241" s="206" t="s">
        <v>806</v>
      </c>
      <c r="O241" s="41"/>
      <c r="P241" s="207">
        <f>O241*H241</f>
        <v>0</v>
      </c>
      <c r="Q241" s="207">
        <v>0</v>
      </c>
      <c r="R241" s="207">
        <f>Q241*H241</f>
        <v>0</v>
      </c>
      <c r="S241" s="207">
        <v>0</v>
      </c>
      <c r="T241" s="208">
        <f>S241*H241</f>
        <v>0</v>
      </c>
      <c r="AR241" s="23" t="s">
        <v>292</v>
      </c>
      <c r="AT241" s="23" t="s">
        <v>904</v>
      </c>
      <c r="AU241" s="23" t="s">
        <v>843</v>
      </c>
      <c r="AY241" s="23" t="s">
        <v>902</v>
      </c>
      <c r="BE241" s="209">
        <f>IF(N241="základní",J241,0)</f>
        <v>0</v>
      </c>
      <c r="BF241" s="209">
        <f>IF(N241="snížená",J241,0)</f>
        <v>0</v>
      </c>
      <c r="BG241" s="209">
        <f>IF(N241="zákl. přenesená",J241,0)</f>
        <v>0</v>
      </c>
      <c r="BH241" s="209">
        <f>IF(N241="sníž. přenesená",J241,0)</f>
        <v>0</v>
      </c>
      <c r="BI241" s="209">
        <f>IF(N241="nulová",J241,0)</f>
        <v>0</v>
      </c>
      <c r="BJ241" s="23" t="s">
        <v>783</v>
      </c>
      <c r="BK241" s="209">
        <f>ROUND(I241*H241,2)</f>
        <v>0</v>
      </c>
      <c r="BL241" s="23" t="s">
        <v>292</v>
      </c>
      <c r="BM241" s="23" t="s">
        <v>41</v>
      </c>
    </row>
    <row r="242" spans="2:47" s="1" customFormat="1" ht="54">
      <c r="B242" s="40"/>
      <c r="C242" s="62"/>
      <c r="D242" s="210" t="s">
        <v>911</v>
      </c>
      <c r="E242" s="62"/>
      <c r="F242" s="211" t="s">
        <v>35</v>
      </c>
      <c r="G242" s="62"/>
      <c r="H242" s="62"/>
      <c r="I242" s="166"/>
      <c r="J242" s="62"/>
      <c r="K242" s="62"/>
      <c r="L242" s="60"/>
      <c r="M242" s="212"/>
      <c r="N242" s="41"/>
      <c r="O242" s="41"/>
      <c r="P242" s="41"/>
      <c r="Q242" s="41"/>
      <c r="R242" s="41"/>
      <c r="S242" s="41"/>
      <c r="T242" s="77"/>
      <c r="AT242" s="23" t="s">
        <v>911</v>
      </c>
      <c r="AU242" s="23" t="s">
        <v>843</v>
      </c>
    </row>
    <row r="243" spans="2:51" s="12" customFormat="1" ht="13.5">
      <c r="B243" s="213"/>
      <c r="C243" s="214"/>
      <c r="D243" s="215" t="s">
        <v>913</v>
      </c>
      <c r="E243" s="216" t="s">
        <v>781</v>
      </c>
      <c r="F243" s="217" t="s">
        <v>42</v>
      </c>
      <c r="G243" s="214"/>
      <c r="H243" s="218">
        <v>441</v>
      </c>
      <c r="I243" s="219"/>
      <c r="J243" s="214"/>
      <c r="K243" s="214"/>
      <c r="L243" s="220"/>
      <c r="M243" s="221"/>
      <c r="N243" s="222"/>
      <c r="O243" s="222"/>
      <c r="P243" s="222"/>
      <c r="Q243" s="222"/>
      <c r="R243" s="222"/>
      <c r="S243" s="222"/>
      <c r="T243" s="223"/>
      <c r="AT243" s="224" t="s">
        <v>913</v>
      </c>
      <c r="AU243" s="224" t="s">
        <v>843</v>
      </c>
      <c r="AV243" s="12" t="s">
        <v>843</v>
      </c>
      <c r="AW243" s="12" t="s">
        <v>798</v>
      </c>
      <c r="AX243" s="12" t="s">
        <v>783</v>
      </c>
      <c r="AY243" s="224" t="s">
        <v>902</v>
      </c>
    </row>
    <row r="244" spans="2:65" s="1" customFormat="1" ht="22.5" customHeight="1">
      <c r="B244" s="40"/>
      <c r="C244" s="239" t="s">
        <v>441</v>
      </c>
      <c r="D244" s="239" t="s">
        <v>287</v>
      </c>
      <c r="E244" s="240" t="s">
        <v>43</v>
      </c>
      <c r="F244" s="241" t="s">
        <v>44</v>
      </c>
      <c r="G244" s="242" t="s">
        <v>373</v>
      </c>
      <c r="H244" s="243">
        <v>485.1</v>
      </c>
      <c r="I244" s="244"/>
      <c r="J244" s="245">
        <f>ROUND(I244*H244,2)</f>
        <v>0</v>
      </c>
      <c r="K244" s="241" t="s">
        <v>908</v>
      </c>
      <c r="L244" s="246"/>
      <c r="M244" s="247" t="s">
        <v>781</v>
      </c>
      <c r="N244" s="248" t="s">
        <v>806</v>
      </c>
      <c r="O244" s="41"/>
      <c r="P244" s="207">
        <f>O244*H244</f>
        <v>0</v>
      </c>
      <c r="Q244" s="207">
        <v>1E-05</v>
      </c>
      <c r="R244" s="207">
        <f>Q244*H244</f>
        <v>0.004851</v>
      </c>
      <c r="S244" s="207">
        <v>0</v>
      </c>
      <c r="T244" s="208">
        <f>S244*H244</f>
        <v>0</v>
      </c>
      <c r="AR244" s="23" t="s">
        <v>313</v>
      </c>
      <c r="AT244" s="23" t="s">
        <v>287</v>
      </c>
      <c r="AU244" s="23" t="s">
        <v>843</v>
      </c>
      <c r="AY244" s="23" t="s">
        <v>902</v>
      </c>
      <c r="BE244" s="209">
        <f>IF(N244="základní",J244,0)</f>
        <v>0</v>
      </c>
      <c r="BF244" s="209">
        <f>IF(N244="snížená",J244,0)</f>
        <v>0</v>
      </c>
      <c r="BG244" s="209">
        <f>IF(N244="zákl. přenesená",J244,0)</f>
        <v>0</v>
      </c>
      <c r="BH244" s="209">
        <f>IF(N244="sníž. přenesená",J244,0)</f>
        <v>0</v>
      </c>
      <c r="BI244" s="209">
        <f>IF(N244="nulová",J244,0)</f>
        <v>0</v>
      </c>
      <c r="BJ244" s="23" t="s">
        <v>783</v>
      </c>
      <c r="BK244" s="209">
        <f>ROUND(I244*H244,2)</f>
        <v>0</v>
      </c>
      <c r="BL244" s="23" t="s">
        <v>292</v>
      </c>
      <c r="BM244" s="23" t="s">
        <v>45</v>
      </c>
    </row>
    <row r="245" spans="2:51" s="12" customFormat="1" ht="13.5">
      <c r="B245" s="213"/>
      <c r="C245" s="214"/>
      <c r="D245" s="210" t="s">
        <v>913</v>
      </c>
      <c r="E245" s="225" t="s">
        <v>781</v>
      </c>
      <c r="F245" s="226" t="s">
        <v>46</v>
      </c>
      <c r="G245" s="214"/>
      <c r="H245" s="227">
        <v>441</v>
      </c>
      <c r="I245" s="219"/>
      <c r="J245" s="214"/>
      <c r="K245" s="214"/>
      <c r="L245" s="220"/>
      <c r="M245" s="221"/>
      <c r="N245" s="222"/>
      <c r="O245" s="222"/>
      <c r="P245" s="222"/>
      <c r="Q245" s="222"/>
      <c r="R245" s="222"/>
      <c r="S245" s="222"/>
      <c r="T245" s="223"/>
      <c r="AT245" s="224" t="s">
        <v>913</v>
      </c>
      <c r="AU245" s="224" t="s">
        <v>843</v>
      </c>
      <c r="AV245" s="12" t="s">
        <v>843</v>
      </c>
      <c r="AW245" s="12" t="s">
        <v>798</v>
      </c>
      <c r="AX245" s="12" t="s">
        <v>783</v>
      </c>
      <c r="AY245" s="224" t="s">
        <v>902</v>
      </c>
    </row>
    <row r="246" spans="2:51" s="12" customFormat="1" ht="13.5">
      <c r="B246" s="213"/>
      <c r="C246" s="214"/>
      <c r="D246" s="210" t="s">
        <v>913</v>
      </c>
      <c r="E246" s="214"/>
      <c r="F246" s="226" t="s">
        <v>47</v>
      </c>
      <c r="G246" s="214"/>
      <c r="H246" s="227">
        <v>485.1</v>
      </c>
      <c r="I246" s="219"/>
      <c r="J246" s="214"/>
      <c r="K246" s="214"/>
      <c r="L246" s="220"/>
      <c r="M246" s="221"/>
      <c r="N246" s="222"/>
      <c r="O246" s="222"/>
      <c r="P246" s="222"/>
      <c r="Q246" s="222"/>
      <c r="R246" s="222"/>
      <c r="S246" s="222"/>
      <c r="T246" s="223"/>
      <c r="AT246" s="224" t="s">
        <v>913</v>
      </c>
      <c r="AU246" s="224" t="s">
        <v>843</v>
      </c>
      <c r="AV246" s="12" t="s">
        <v>843</v>
      </c>
      <c r="AW246" s="12" t="s">
        <v>765</v>
      </c>
      <c r="AX246" s="12" t="s">
        <v>783</v>
      </c>
      <c r="AY246" s="224" t="s">
        <v>902</v>
      </c>
    </row>
    <row r="247" spans="2:63" s="11" customFormat="1" ht="29.85" customHeight="1">
      <c r="B247" s="181"/>
      <c r="C247" s="182"/>
      <c r="D247" s="195" t="s">
        <v>834</v>
      </c>
      <c r="E247" s="196" t="s">
        <v>48</v>
      </c>
      <c r="F247" s="196" t="s">
        <v>49</v>
      </c>
      <c r="G247" s="182"/>
      <c r="H247" s="182"/>
      <c r="I247" s="185"/>
      <c r="J247" s="197">
        <f>BK247</f>
        <v>0</v>
      </c>
      <c r="K247" s="182"/>
      <c r="L247" s="187"/>
      <c r="M247" s="188"/>
      <c r="N247" s="189"/>
      <c r="O247" s="189"/>
      <c r="P247" s="190">
        <f>SUM(P248:P251)</f>
        <v>0</v>
      </c>
      <c r="Q247" s="189"/>
      <c r="R247" s="190">
        <f>SUM(R248:R251)</f>
        <v>0</v>
      </c>
      <c r="S247" s="189"/>
      <c r="T247" s="191">
        <f>SUM(T248:T251)</f>
        <v>0</v>
      </c>
      <c r="AR247" s="192" t="s">
        <v>843</v>
      </c>
      <c r="AT247" s="193" t="s">
        <v>834</v>
      </c>
      <c r="AU247" s="193" t="s">
        <v>783</v>
      </c>
      <c r="AY247" s="192" t="s">
        <v>902</v>
      </c>
      <c r="BK247" s="194">
        <f>SUM(BK248:BK251)</f>
        <v>0</v>
      </c>
    </row>
    <row r="248" spans="2:65" s="1" customFormat="1" ht="22.5" customHeight="1">
      <c r="B248" s="40"/>
      <c r="C248" s="198" t="s">
        <v>447</v>
      </c>
      <c r="D248" s="198" t="s">
        <v>904</v>
      </c>
      <c r="E248" s="199" t="s">
        <v>50</v>
      </c>
      <c r="F248" s="200" t="s">
        <v>51</v>
      </c>
      <c r="G248" s="201" t="s">
        <v>373</v>
      </c>
      <c r="H248" s="202">
        <v>38.4</v>
      </c>
      <c r="I248" s="203"/>
      <c r="J248" s="204">
        <f>ROUND(I248*H248,2)</f>
        <v>0</v>
      </c>
      <c r="K248" s="200" t="s">
        <v>908</v>
      </c>
      <c r="L248" s="60"/>
      <c r="M248" s="205" t="s">
        <v>781</v>
      </c>
      <c r="N248" s="206" t="s">
        <v>806</v>
      </c>
      <c r="O248" s="41"/>
      <c r="P248" s="207">
        <f>O248*H248</f>
        <v>0</v>
      </c>
      <c r="Q248" s="207">
        <v>0</v>
      </c>
      <c r="R248" s="207">
        <f>Q248*H248</f>
        <v>0</v>
      </c>
      <c r="S248" s="207">
        <v>0</v>
      </c>
      <c r="T248" s="208">
        <f>S248*H248</f>
        <v>0</v>
      </c>
      <c r="AR248" s="23" t="s">
        <v>292</v>
      </c>
      <c r="AT248" s="23" t="s">
        <v>904</v>
      </c>
      <c r="AU248" s="23" t="s">
        <v>843</v>
      </c>
      <c r="AY248" s="23" t="s">
        <v>902</v>
      </c>
      <c r="BE248" s="209">
        <f>IF(N248="základní",J248,0)</f>
        <v>0</v>
      </c>
      <c r="BF248" s="209">
        <f>IF(N248="snížená",J248,0)</f>
        <v>0</v>
      </c>
      <c r="BG248" s="209">
        <f>IF(N248="zákl. přenesená",J248,0)</f>
        <v>0</v>
      </c>
      <c r="BH248" s="209">
        <f>IF(N248="sníž. přenesená",J248,0)</f>
        <v>0</v>
      </c>
      <c r="BI248" s="209">
        <f>IF(N248="nulová",J248,0)</f>
        <v>0</v>
      </c>
      <c r="BJ248" s="23" t="s">
        <v>783</v>
      </c>
      <c r="BK248" s="209">
        <f>ROUND(I248*H248,2)</f>
        <v>0</v>
      </c>
      <c r="BL248" s="23" t="s">
        <v>292</v>
      </c>
      <c r="BM248" s="23" t="s">
        <v>52</v>
      </c>
    </row>
    <row r="249" spans="2:47" s="1" customFormat="1" ht="27">
      <c r="B249" s="40"/>
      <c r="C249" s="62"/>
      <c r="D249" s="210" t="s">
        <v>911</v>
      </c>
      <c r="E249" s="62"/>
      <c r="F249" s="211" t="s">
        <v>53</v>
      </c>
      <c r="G249" s="62"/>
      <c r="H249" s="62"/>
      <c r="I249" s="166"/>
      <c r="J249" s="62"/>
      <c r="K249" s="62"/>
      <c r="L249" s="60"/>
      <c r="M249" s="212"/>
      <c r="N249" s="41"/>
      <c r="O249" s="41"/>
      <c r="P249" s="41"/>
      <c r="Q249" s="41"/>
      <c r="R249" s="41"/>
      <c r="S249" s="41"/>
      <c r="T249" s="77"/>
      <c r="AT249" s="23" t="s">
        <v>911</v>
      </c>
      <c r="AU249" s="23" t="s">
        <v>843</v>
      </c>
    </row>
    <row r="250" spans="2:47" s="1" customFormat="1" ht="27">
      <c r="B250" s="40"/>
      <c r="C250" s="62"/>
      <c r="D250" s="210" t="s">
        <v>336</v>
      </c>
      <c r="E250" s="62"/>
      <c r="F250" s="211" t="s">
        <v>54</v>
      </c>
      <c r="G250" s="62"/>
      <c r="H250" s="62"/>
      <c r="I250" s="166"/>
      <c r="J250" s="62"/>
      <c r="K250" s="62"/>
      <c r="L250" s="60"/>
      <c r="M250" s="212"/>
      <c r="N250" s="41"/>
      <c r="O250" s="41"/>
      <c r="P250" s="41"/>
      <c r="Q250" s="41"/>
      <c r="R250" s="41"/>
      <c r="S250" s="41"/>
      <c r="T250" s="77"/>
      <c r="AT250" s="23" t="s">
        <v>336</v>
      </c>
      <c r="AU250" s="23" t="s">
        <v>843</v>
      </c>
    </row>
    <row r="251" spans="2:51" s="12" customFormat="1" ht="13.5">
      <c r="B251" s="213"/>
      <c r="C251" s="214"/>
      <c r="D251" s="210" t="s">
        <v>913</v>
      </c>
      <c r="E251" s="225" t="s">
        <v>781</v>
      </c>
      <c r="F251" s="226" t="s">
        <v>55</v>
      </c>
      <c r="G251" s="214"/>
      <c r="H251" s="227">
        <v>38.4</v>
      </c>
      <c r="I251" s="219"/>
      <c r="J251" s="214"/>
      <c r="K251" s="214"/>
      <c r="L251" s="220"/>
      <c r="M251" s="221"/>
      <c r="N251" s="222"/>
      <c r="O251" s="222"/>
      <c r="P251" s="222"/>
      <c r="Q251" s="222"/>
      <c r="R251" s="222"/>
      <c r="S251" s="222"/>
      <c r="T251" s="223"/>
      <c r="AT251" s="224" t="s">
        <v>913</v>
      </c>
      <c r="AU251" s="224" t="s">
        <v>843</v>
      </c>
      <c r="AV251" s="12" t="s">
        <v>843</v>
      </c>
      <c r="AW251" s="12" t="s">
        <v>798</v>
      </c>
      <c r="AX251" s="12" t="s">
        <v>783</v>
      </c>
      <c r="AY251" s="224" t="s">
        <v>902</v>
      </c>
    </row>
    <row r="252" spans="2:63" s="11" customFormat="1" ht="29.85" customHeight="1">
      <c r="B252" s="181"/>
      <c r="C252" s="182"/>
      <c r="D252" s="195" t="s">
        <v>834</v>
      </c>
      <c r="E252" s="196" t="s">
        <v>610</v>
      </c>
      <c r="F252" s="196" t="s">
        <v>611</v>
      </c>
      <c r="G252" s="182"/>
      <c r="H252" s="182"/>
      <c r="I252" s="185"/>
      <c r="J252" s="197">
        <f>BK252</f>
        <v>0</v>
      </c>
      <c r="K252" s="182"/>
      <c r="L252" s="187"/>
      <c r="M252" s="188"/>
      <c r="N252" s="189"/>
      <c r="O252" s="189"/>
      <c r="P252" s="190">
        <f>SUM(P253:P262)</f>
        <v>0</v>
      </c>
      <c r="Q252" s="189"/>
      <c r="R252" s="190">
        <f>SUM(R253:R262)</f>
        <v>0.10414</v>
      </c>
      <c r="S252" s="189"/>
      <c r="T252" s="191">
        <f>SUM(T253:T262)</f>
        <v>0</v>
      </c>
      <c r="AR252" s="192" t="s">
        <v>843</v>
      </c>
      <c r="AT252" s="193" t="s">
        <v>834</v>
      </c>
      <c r="AU252" s="193" t="s">
        <v>783</v>
      </c>
      <c r="AY252" s="192" t="s">
        <v>902</v>
      </c>
      <c r="BK252" s="194">
        <f>SUM(BK253:BK262)</f>
        <v>0</v>
      </c>
    </row>
    <row r="253" spans="2:65" s="1" customFormat="1" ht="22.5" customHeight="1">
      <c r="B253" s="40"/>
      <c r="C253" s="198" t="s">
        <v>451</v>
      </c>
      <c r="D253" s="198" t="s">
        <v>904</v>
      </c>
      <c r="E253" s="199" t="s">
        <v>56</v>
      </c>
      <c r="F253" s="200" t="s">
        <v>57</v>
      </c>
      <c r="G253" s="201" t="s">
        <v>907</v>
      </c>
      <c r="H253" s="202">
        <v>247</v>
      </c>
      <c r="I253" s="203"/>
      <c r="J253" s="204">
        <f>ROUND(I253*H253,2)</f>
        <v>0</v>
      </c>
      <c r="K253" s="200" t="s">
        <v>908</v>
      </c>
      <c r="L253" s="60"/>
      <c r="M253" s="205" t="s">
        <v>781</v>
      </c>
      <c r="N253" s="206" t="s">
        <v>806</v>
      </c>
      <c r="O253" s="41"/>
      <c r="P253" s="207">
        <f>O253*H253</f>
        <v>0</v>
      </c>
      <c r="Q253" s="207">
        <v>0.0004</v>
      </c>
      <c r="R253" s="207">
        <f>Q253*H253</f>
        <v>0.0988</v>
      </c>
      <c r="S253" s="207">
        <v>0</v>
      </c>
      <c r="T253" s="208">
        <f>S253*H253</f>
        <v>0</v>
      </c>
      <c r="AR253" s="23" t="s">
        <v>292</v>
      </c>
      <c r="AT253" s="23" t="s">
        <v>904</v>
      </c>
      <c r="AU253" s="23" t="s">
        <v>843</v>
      </c>
      <c r="AY253" s="23" t="s">
        <v>902</v>
      </c>
      <c r="BE253" s="209">
        <f>IF(N253="základní",J253,0)</f>
        <v>0</v>
      </c>
      <c r="BF253" s="209">
        <f>IF(N253="snížená",J253,0)</f>
        <v>0</v>
      </c>
      <c r="BG253" s="209">
        <f>IF(N253="zákl. přenesená",J253,0)</f>
        <v>0</v>
      </c>
      <c r="BH253" s="209">
        <f>IF(N253="sníž. přenesená",J253,0)</f>
        <v>0</v>
      </c>
      <c r="BI253" s="209">
        <f>IF(N253="nulová",J253,0)</f>
        <v>0</v>
      </c>
      <c r="BJ253" s="23" t="s">
        <v>783</v>
      </c>
      <c r="BK253" s="209">
        <f>ROUND(I253*H253,2)</f>
        <v>0</v>
      </c>
      <c r="BL253" s="23" t="s">
        <v>292</v>
      </c>
      <c r="BM253" s="23" t="s">
        <v>58</v>
      </c>
    </row>
    <row r="254" spans="2:47" s="1" customFormat="1" ht="27">
      <c r="B254" s="40"/>
      <c r="C254" s="62"/>
      <c r="D254" s="210" t="s">
        <v>336</v>
      </c>
      <c r="E254" s="62"/>
      <c r="F254" s="211" t="s">
        <v>59</v>
      </c>
      <c r="G254" s="62"/>
      <c r="H254" s="62"/>
      <c r="I254" s="166"/>
      <c r="J254" s="62"/>
      <c r="K254" s="62"/>
      <c r="L254" s="60"/>
      <c r="M254" s="212"/>
      <c r="N254" s="41"/>
      <c r="O254" s="41"/>
      <c r="P254" s="41"/>
      <c r="Q254" s="41"/>
      <c r="R254" s="41"/>
      <c r="S254" s="41"/>
      <c r="T254" s="77"/>
      <c r="AT254" s="23" t="s">
        <v>336</v>
      </c>
      <c r="AU254" s="23" t="s">
        <v>843</v>
      </c>
    </row>
    <row r="255" spans="2:51" s="12" customFormat="1" ht="13.5">
      <c r="B255" s="213"/>
      <c r="C255" s="214"/>
      <c r="D255" s="210" t="s">
        <v>913</v>
      </c>
      <c r="E255" s="225" t="s">
        <v>781</v>
      </c>
      <c r="F255" s="226" t="s">
        <v>60</v>
      </c>
      <c r="G255" s="214"/>
      <c r="H255" s="227">
        <v>147</v>
      </c>
      <c r="I255" s="219"/>
      <c r="J255" s="214"/>
      <c r="K255" s="214"/>
      <c r="L255" s="220"/>
      <c r="M255" s="221"/>
      <c r="N255" s="222"/>
      <c r="O255" s="222"/>
      <c r="P255" s="222"/>
      <c r="Q255" s="222"/>
      <c r="R255" s="222"/>
      <c r="S255" s="222"/>
      <c r="T255" s="223"/>
      <c r="AT255" s="224" t="s">
        <v>913</v>
      </c>
      <c r="AU255" s="224" t="s">
        <v>843</v>
      </c>
      <c r="AV255" s="12" t="s">
        <v>843</v>
      </c>
      <c r="AW255" s="12" t="s">
        <v>798</v>
      </c>
      <c r="AX255" s="12" t="s">
        <v>835</v>
      </c>
      <c r="AY255" s="224" t="s">
        <v>902</v>
      </c>
    </row>
    <row r="256" spans="2:51" s="12" customFormat="1" ht="13.5">
      <c r="B256" s="213"/>
      <c r="C256" s="214"/>
      <c r="D256" s="210" t="s">
        <v>913</v>
      </c>
      <c r="E256" s="225" t="s">
        <v>781</v>
      </c>
      <c r="F256" s="226" t="s">
        <v>61</v>
      </c>
      <c r="G256" s="214"/>
      <c r="H256" s="227">
        <v>100</v>
      </c>
      <c r="I256" s="219"/>
      <c r="J256" s="214"/>
      <c r="K256" s="214"/>
      <c r="L256" s="220"/>
      <c r="M256" s="221"/>
      <c r="N256" s="222"/>
      <c r="O256" s="222"/>
      <c r="P256" s="222"/>
      <c r="Q256" s="222"/>
      <c r="R256" s="222"/>
      <c r="S256" s="222"/>
      <c r="T256" s="223"/>
      <c r="AT256" s="224" t="s">
        <v>913</v>
      </c>
      <c r="AU256" s="224" t="s">
        <v>843</v>
      </c>
      <c r="AV256" s="12" t="s">
        <v>843</v>
      </c>
      <c r="AW256" s="12" t="s">
        <v>798</v>
      </c>
      <c r="AX256" s="12" t="s">
        <v>835</v>
      </c>
      <c r="AY256" s="224" t="s">
        <v>902</v>
      </c>
    </row>
    <row r="257" spans="2:51" s="13" customFormat="1" ht="13.5">
      <c r="B257" s="228"/>
      <c r="C257" s="229"/>
      <c r="D257" s="215" t="s">
        <v>913</v>
      </c>
      <c r="E257" s="230" t="s">
        <v>781</v>
      </c>
      <c r="F257" s="231" t="s">
        <v>926</v>
      </c>
      <c r="G257" s="229"/>
      <c r="H257" s="232">
        <v>247</v>
      </c>
      <c r="I257" s="233"/>
      <c r="J257" s="229"/>
      <c r="K257" s="229"/>
      <c r="L257" s="234"/>
      <c r="M257" s="235"/>
      <c r="N257" s="236"/>
      <c r="O257" s="236"/>
      <c r="P257" s="236"/>
      <c r="Q257" s="236"/>
      <c r="R257" s="236"/>
      <c r="S257" s="236"/>
      <c r="T257" s="237"/>
      <c r="AT257" s="238" t="s">
        <v>913</v>
      </c>
      <c r="AU257" s="238" t="s">
        <v>843</v>
      </c>
      <c r="AV257" s="13" t="s">
        <v>909</v>
      </c>
      <c r="AW257" s="13" t="s">
        <v>798</v>
      </c>
      <c r="AX257" s="13" t="s">
        <v>783</v>
      </c>
      <c r="AY257" s="238" t="s">
        <v>902</v>
      </c>
    </row>
    <row r="258" spans="2:65" s="1" customFormat="1" ht="22.5" customHeight="1">
      <c r="B258" s="40"/>
      <c r="C258" s="198" t="s">
        <v>457</v>
      </c>
      <c r="D258" s="198" t="s">
        <v>904</v>
      </c>
      <c r="E258" s="199" t="s">
        <v>613</v>
      </c>
      <c r="F258" s="200" t="s">
        <v>614</v>
      </c>
      <c r="G258" s="201" t="s">
        <v>907</v>
      </c>
      <c r="H258" s="202">
        <v>6</v>
      </c>
      <c r="I258" s="203"/>
      <c r="J258" s="204">
        <f>ROUND(I258*H258,2)</f>
        <v>0</v>
      </c>
      <c r="K258" s="200" t="s">
        <v>908</v>
      </c>
      <c r="L258" s="60"/>
      <c r="M258" s="205" t="s">
        <v>781</v>
      </c>
      <c r="N258" s="206" t="s">
        <v>806</v>
      </c>
      <c r="O258" s="41"/>
      <c r="P258" s="207">
        <f>O258*H258</f>
        <v>0</v>
      </c>
      <c r="Q258" s="207">
        <v>0.00084</v>
      </c>
      <c r="R258" s="207">
        <f>Q258*H258</f>
        <v>0.00504</v>
      </c>
      <c r="S258" s="207">
        <v>0</v>
      </c>
      <c r="T258" s="208">
        <f>S258*H258</f>
        <v>0</v>
      </c>
      <c r="AR258" s="23" t="s">
        <v>292</v>
      </c>
      <c r="AT258" s="23" t="s">
        <v>904</v>
      </c>
      <c r="AU258" s="23" t="s">
        <v>843</v>
      </c>
      <c r="AY258" s="23" t="s">
        <v>902</v>
      </c>
      <c r="BE258" s="209">
        <f>IF(N258="základní",J258,0)</f>
        <v>0</v>
      </c>
      <c r="BF258" s="209">
        <f>IF(N258="snížená",J258,0)</f>
        <v>0</v>
      </c>
      <c r="BG258" s="209">
        <f>IF(N258="zákl. přenesená",J258,0)</f>
        <v>0</v>
      </c>
      <c r="BH258" s="209">
        <f>IF(N258="sníž. přenesená",J258,0)</f>
        <v>0</v>
      </c>
      <c r="BI258" s="209">
        <f>IF(N258="nulová",J258,0)</f>
        <v>0</v>
      </c>
      <c r="BJ258" s="23" t="s">
        <v>783</v>
      </c>
      <c r="BK258" s="209">
        <f>ROUND(I258*H258,2)</f>
        <v>0</v>
      </c>
      <c r="BL258" s="23" t="s">
        <v>292</v>
      </c>
      <c r="BM258" s="23" t="s">
        <v>62</v>
      </c>
    </row>
    <row r="259" spans="2:47" s="1" customFormat="1" ht="27">
      <c r="B259" s="40"/>
      <c r="C259" s="62"/>
      <c r="D259" s="210" t="s">
        <v>336</v>
      </c>
      <c r="E259" s="62"/>
      <c r="F259" s="211" t="s">
        <v>616</v>
      </c>
      <c r="G259" s="62"/>
      <c r="H259" s="62"/>
      <c r="I259" s="166"/>
      <c r="J259" s="62"/>
      <c r="K259" s="62"/>
      <c r="L259" s="60"/>
      <c r="M259" s="212"/>
      <c r="N259" s="41"/>
      <c r="O259" s="41"/>
      <c r="P259" s="41"/>
      <c r="Q259" s="41"/>
      <c r="R259" s="41"/>
      <c r="S259" s="41"/>
      <c r="T259" s="77"/>
      <c r="AT259" s="23" t="s">
        <v>336</v>
      </c>
      <c r="AU259" s="23" t="s">
        <v>843</v>
      </c>
    </row>
    <row r="260" spans="2:51" s="12" customFormat="1" ht="13.5">
      <c r="B260" s="213"/>
      <c r="C260" s="214"/>
      <c r="D260" s="215" t="s">
        <v>913</v>
      </c>
      <c r="E260" s="216" t="s">
        <v>781</v>
      </c>
      <c r="F260" s="217" t="s">
        <v>937</v>
      </c>
      <c r="G260" s="214"/>
      <c r="H260" s="218">
        <v>6</v>
      </c>
      <c r="I260" s="219"/>
      <c r="J260" s="214"/>
      <c r="K260" s="214"/>
      <c r="L260" s="220"/>
      <c r="M260" s="221"/>
      <c r="N260" s="222"/>
      <c r="O260" s="222"/>
      <c r="P260" s="222"/>
      <c r="Q260" s="222"/>
      <c r="R260" s="222"/>
      <c r="S260" s="222"/>
      <c r="T260" s="223"/>
      <c r="AT260" s="224" t="s">
        <v>913</v>
      </c>
      <c r="AU260" s="224" t="s">
        <v>843</v>
      </c>
      <c r="AV260" s="12" t="s">
        <v>843</v>
      </c>
      <c r="AW260" s="12" t="s">
        <v>798</v>
      </c>
      <c r="AX260" s="12" t="s">
        <v>783</v>
      </c>
      <c r="AY260" s="224" t="s">
        <v>902</v>
      </c>
    </row>
    <row r="261" spans="2:65" s="1" customFormat="1" ht="22.5" customHeight="1">
      <c r="B261" s="40"/>
      <c r="C261" s="198" t="s">
        <v>461</v>
      </c>
      <c r="D261" s="198" t="s">
        <v>904</v>
      </c>
      <c r="E261" s="199" t="s">
        <v>618</v>
      </c>
      <c r="F261" s="200" t="s">
        <v>619</v>
      </c>
      <c r="G261" s="201" t="s">
        <v>907</v>
      </c>
      <c r="H261" s="202">
        <v>6</v>
      </c>
      <c r="I261" s="203"/>
      <c r="J261" s="204">
        <f>ROUND(I261*H261,2)</f>
        <v>0</v>
      </c>
      <c r="K261" s="200" t="s">
        <v>908</v>
      </c>
      <c r="L261" s="60"/>
      <c r="M261" s="205" t="s">
        <v>781</v>
      </c>
      <c r="N261" s="206" t="s">
        <v>806</v>
      </c>
      <c r="O261" s="41"/>
      <c r="P261" s="207">
        <f>O261*H261</f>
        <v>0</v>
      </c>
      <c r="Q261" s="207">
        <v>5E-05</v>
      </c>
      <c r="R261" s="207">
        <f>Q261*H261</f>
        <v>0.00030000000000000003</v>
      </c>
      <c r="S261" s="207">
        <v>0</v>
      </c>
      <c r="T261" s="208">
        <f>S261*H261</f>
        <v>0</v>
      </c>
      <c r="AR261" s="23" t="s">
        <v>292</v>
      </c>
      <c r="AT261" s="23" t="s">
        <v>904</v>
      </c>
      <c r="AU261" s="23" t="s">
        <v>843</v>
      </c>
      <c r="AY261" s="23" t="s">
        <v>902</v>
      </c>
      <c r="BE261" s="209">
        <f>IF(N261="základní",J261,0)</f>
        <v>0</v>
      </c>
      <c r="BF261" s="209">
        <f>IF(N261="snížená",J261,0)</f>
        <v>0</v>
      </c>
      <c r="BG261" s="209">
        <f>IF(N261="zákl. přenesená",J261,0)</f>
        <v>0</v>
      </c>
      <c r="BH261" s="209">
        <f>IF(N261="sníž. přenesená",J261,0)</f>
        <v>0</v>
      </c>
      <c r="BI261" s="209">
        <f>IF(N261="nulová",J261,0)</f>
        <v>0</v>
      </c>
      <c r="BJ261" s="23" t="s">
        <v>783</v>
      </c>
      <c r="BK261" s="209">
        <f>ROUND(I261*H261,2)</f>
        <v>0</v>
      </c>
      <c r="BL261" s="23" t="s">
        <v>292</v>
      </c>
      <c r="BM261" s="23" t="s">
        <v>63</v>
      </c>
    </row>
    <row r="262" spans="2:51" s="12" customFormat="1" ht="13.5">
      <c r="B262" s="213"/>
      <c r="C262" s="214"/>
      <c r="D262" s="210" t="s">
        <v>913</v>
      </c>
      <c r="E262" s="225" t="s">
        <v>781</v>
      </c>
      <c r="F262" s="226" t="s">
        <v>937</v>
      </c>
      <c r="G262" s="214"/>
      <c r="H262" s="227">
        <v>6</v>
      </c>
      <c r="I262" s="219"/>
      <c r="J262" s="214"/>
      <c r="K262" s="214"/>
      <c r="L262" s="220"/>
      <c r="M262" s="255"/>
      <c r="N262" s="256"/>
      <c r="O262" s="256"/>
      <c r="P262" s="256"/>
      <c r="Q262" s="256"/>
      <c r="R262" s="256"/>
      <c r="S262" s="256"/>
      <c r="T262" s="257"/>
      <c r="AT262" s="224" t="s">
        <v>913</v>
      </c>
      <c r="AU262" s="224" t="s">
        <v>843</v>
      </c>
      <c r="AV262" s="12" t="s">
        <v>843</v>
      </c>
      <c r="AW262" s="12" t="s">
        <v>798</v>
      </c>
      <c r="AX262" s="12" t="s">
        <v>783</v>
      </c>
      <c r="AY262" s="224" t="s">
        <v>902</v>
      </c>
    </row>
    <row r="263" spans="2:12" s="1" customFormat="1" ht="6.95" customHeight="1">
      <c r="B263" s="55"/>
      <c r="C263" s="56"/>
      <c r="D263" s="56"/>
      <c r="E263" s="56"/>
      <c r="F263" s="56"/>
      <c r="G263" s="56"/>
      <c r="H263" s="56"/>
      <c r="I263" s="143"/>
      <c r="J263" s="56"/>
      <c r="K263" s="56"/>
      <c r="L263" s="60"/>
    </row>
  </sheetData>
  <sheetProtection password="CC35" sheet="1" objects="1" scenarios="1" formatCells="0" formatColumns="0" formatRows="0" sort="0" autoFilter="0"/>
  <autoFilter ref="C94:K262"/>
  <mergeCells count="12">
    <mergeCell ref="G1:H1"/>
    <mergeCell ref="L2:V2"/>
    <mergeCell ref="E49:H49"/>
    <mergeCell ref="E51:H51"/>
    <mergeCell ref="E83:H83"/>
    <mergeCell ref="E85:H85"/>
    <mergeCell ref="E87:H87"/>
    <mergeCell ref="E7:H7"/>
    <mergeCell ref="E9:H9"/>
    <mergeCell ref="E11:H11"/>
    <mergeCell ref="E26:H26"/>
    <mergeCell ref="E47:H47"/>
  </mergeCells>
  <hyperlinks>
    <hyperlink ref="F1:G1" location="C2" display="1) Krycí list soupisu"/>
    <hyperlink ref="G1:H1" location="C58" display="2) Rekapitulace"/>
    <hyperlink ref="J1" location="C9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0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9"/>
      <c r="C1" s="119"/>
      <c r="D1" s="120" t="s">
        <v>760</v>
      </c>
      <c r="E1" s="119"/>
      <c r="F1" s="121" t="s">
        <v>855</v>
      </c>
      <c r="G1" s="390" t="s">
        <v>856</v>
      </c>
      <c r="H1" s="390"/>
      <c r="I1" s="122"/>
      <c r="J1" s="121" t="s">
        <v>857</v>
      </c>
      <c r="K1" s="120" t="s">
        <v>858</v>
      </c>
      <c r="L1" s="121" t="s">
        <v>859</v>
      </c>
      <c r="M1" s="121"/>
      <c r="N1" s="121"/>
      <c r="O1" s="121"/>
      <c r="P1" s="121"/>
      <c r="Q1" s="121"/>
      <c r="R1" s="121"/>
      <c r="S1" s="121"/>
      <c r="T1" s="12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77"/>
      <c r="M2" s="377"/>
      <c r="N2" s="377"/>
      <c r="O2" s="377"/>
      <c r="P2" s="377"/>
      <c r="Q2" s="377"/>
      <c r="R2" s="377"/>
      <c r="S2" s="377"/>
      <c r="T2" s="377"/>
      <c r="U2" s="377"/>
      <c r="V2" s="377"/>
      <c r="AT2" s="23" t="s">
        <v>854</v>
      </c>
    </row>
    <row r="3" spans="2:46" ht="6.95" customHeight="1">
      <c r="B3" s="24"/>
      <c r="C3" s="25"/>
      <c r="D3" s="25"/>
      <c r="E3" s="25"/>
      <c r="F3" s="25"/>
      <c r="G3" s="25"/>
      <c r="H3" s="25"/>
      <c r="I3" s="123"/>
      <c r="J3" s="25"/>
      <c r="K3" s="26"/>
      <c r="AT3" s="23" t="s">
        <v>843</v>
      </c>
    </row>
    <row r="4" spans="2:46" ht="36.95" customHeight="1">
      <c r="B4" s="27"/>
      <c r="C4" s="28"/>
      <c r="D4" s="29" t="s">
        <v>860</v>
      </c>
      <c r="E4" s="28"/>
      <c r="F4" s="28"/>
      <c r="G4" s="28"/>
      <c r="H4" s="28"/>
      <c r="I4" s="124"/>
      <c r="J4" s="28"/>
      <c r="K4" s="30"/>
      <c r="M4" s="31" t="s">
        <v>771</v>
      </c>
      <c r="AT4" s="23" t="s">
        <v>765</v>
      </c>
    </row>
    <row r="5" spans="2:11" ht="6.95" customHeight="1">
      <c r="B5" s="27"/>
      <c r="C5" s="28"/>
      <c r="D5" s="28"/>
      <c r="E5" s="28"/>
      <c r="F5" s="28"/>
      <c r="G5" s="28"/>
      <c r="H5" s="28"/>
      <c r="I5" s="124"/>
      <c r="J5" s="28"/>
      <c r="K5" s="30"/>
    </row>
    <row r="6" spans="2:11" ht="15">
      <c r="B6" s="27"/>
      <c r="C6" s="28"/>
      <c r="D6" s="36" t="s">
        <v>777</v>
      </c>
      <c r="E6" s="28"/>
      <c r="F6" s="28"/>
      <c r="G6" s="28"/>
      <c r="H6" s="28"/>
      <c r="I6" s="124"/>
      <c r="J6" s="28"/>
      <c r="K6" s="30"/>
    </row>
    <row r="7" spans="2:11" ht="22.5" customHeight="1">
      <c r="B7" s="27"/>
      <c r="C7" s="28"/>
      <c r="D7" s="28"/>
      <c r="E7" s="386" t="str">
        <f ca="1">'Rekapitulace stavby'!K6</f>
        <v>Mikulov, parkoviště - Vrchlického</v>
      </c>
      <c r="F7" s="387"/>
      <c r="G7" s="387"/>
      <c r="H7" s="387"/>
      <c r="I7" s="124"/>
      <c r="J7" s="28"/>
      <c r="K7" s="30"/>
    </row>
    <row r="8" spans="2:11" ht="15">
      <c r="B8" s="27"/>
      <c r="C8" s="28"/>
      <c r="D8" s="36" t="s">
        <v>861</v>
      </c>
      <c r="E8" s="28"/>
      <c r="F8" s="28"/>
      <c r="G8" s="28"/>
      <c r="H8" s="28"/>
      <c r="I8" s="124"/>
      <c r="J8" s="28"/>
      <c r="K8" s="30"/>
    </row>
    <row r="9" spans="2:11" s="1" customFormat="1" ht="22.5" customHeight="1">
      <c r="B9" s="40"/>
      <c r="C9" s="41"/>
      <c r="D9" s="41"/>
      <c r="E9" s="386" t="s">
        <v>64</v>
      </c>
      <c r="F9" s="388"/>
      <c r="G9" s="388"/>
      <c r="H9" s="388"/>
      <c r="I9" s="125"/>
      <c r="J9" s="41"/>
      <c r="K9" s="44"/>
    </row>
    <row r="10" spans="2:11" s="1" customFormat="1" ht="15">
      <c r="B10" s="40"/>
      <c r="C10" s="41"/>
      <c r="D10" s="36" t="s">
        <v>863</v>
      </c>
      <c r="E10" s="41"/>
      <c r="F10" s="41"/>
      <c r="G10" s="41"/>
      <c r="H10" s="41"/>
      <c r="I10" s="125"/>
      <c r="J10" s="41"/>
      <c r="K10" s="44"/>
    </row>
    <row r="11" spans="2:11" s="1" customFormat="1" ht="36.95" customHeight="1">
      <c r="B11" s="40"/>
      <c r="C11" s="41"/>
      <c r="D11" s="41"/>
      <c r="E11" s="389" t="s">
        <v>64</v>
      </c>
      <c r="F11" s="388"/>
      <c r="G11" s="388"/>
      <c r="H11" s="388"/>
      <c r="I11" s="125"/>
      <c r="J11" s="41"/>
      <c r="K11" s="44"/>
    </row>
    <row r="12" spans="2:11" s="1" customFormat="1" ht="13.5">
      <c r="B12" s="40"/>
      <c r="C12" s="41"/>
      <c r="D12" s="41"/>
      <c r="E12" s="41"/>
      <c r="F12" s="41"/>
      <c r="G12" s="41"/>
      <c r="H12" s="41"/>
      <c r="I12" s="125"/>
      <c r="J12" s="41"/>
      <c r="K12" s="44"/>
    </row>
    <row r="13" spans="2:11" s="1" customFormat="1" ht="14.45" customHeight="1">
      <c r="B13" s="40"/>
      <c r="C13" s="41"/>
      <c r="D13" s="36" t="s">
        <v>780</v>
      </c>
      <c r="E13" s="41"/>
      <c r="F13" s="34" t="s">
        <v>781</v>
      </c>
      <c r="G13" s="41"/>
      <c r="H13" s="41"/>
      <c r="I13" s="126" t="s">
        <v>782</v>
      </c>
      <c r="J13" s="34" t="s">
        <v>781</v>
      </c>
      <c r="K13" s="44"/>
    </row>
    <row r="14" spans="2:11" s="1" customFormat="1" ht="14.45" customHeight="1">
      <c r="B14" s="40"/>
      <c r="C14" s="41"/>
      <c r="D14" s="36" t="s">
        <v>784</v>
      </c>
      <c r="E14" s="41"/>
      <c r="F14" s="34" t="s">
        <v>785</v>
      </c>
      <c r="G14" s="41"/>
      <c r="H14" s="41"/>
      <c r="I14" s="126" t="s">
        <v>786</v>
      </c>
      <c r="J14" s="127" t="str">
        <f ca="1">'Rekapitulace stavby'!AN8</f>
        <v>17. 8. 2016</v>
      </c>
      <c r="K14" s="44"/>
    </row>
    <row r="15" spans="2:11" s="1" customFormat="1" ht="10.9" customHeight="1">
      <c r="B15" s="40"/>
      <c r="C15" s="41"/>
      <c r="D15" s="41"/>
      <c r="E15" s="41"/>
      <c r="F15" s="41"/>
      <c r="G15" s="41"/>
      <c r="H15" s="41"/>
      <c r="I15" s="125"/>
      <c r="J15" s="41"/>
      <c r="K15" s="44"/>
    </row>
    <row r="16" spans="2:11" s="1" customFormat="1" ht="14.45" customHeight="1">
      <c r="B16" s="40"/>
      <c r="C16" s="41"/>
      <c r="D16" s="36" t="s">
        <v>790</v>
      </c>
      <c r="E16" s="41"/>
      <c r="F16" s="41"/>
      <c r="G16" s="41"/>
      <c r="H16" s="41"/>
      <c r="I16" s="126" t="s">
        <v>791</v>
      </c>
      <c r="J16" s="34" t="s">
        <v>781</v>
      </c>
      <c r="K16" s="44"/>
    </row>
    <row r="17" spans="2:11" s="1" customFormat="1" ht="18" customHeight="1">
      <c r="B17" s="40"/>
      <c r="C17" s="41"/>
      <c r="D17" s="41"/>
      <c r="E17" s="34" t="s">
        <v>792</v>
      </c>
      <c r="F17" s="41"/>
      <c r="G17" s="41"/>
      <c r="H17" s="41"/>
      <c r="I17" s="126" t="s">
        <v>793</v>
      </c>
      <c r="J17" s="34" t="s">
        <v>781</v>
      </c>
      <c r="K17" s="44"/>
    </row>
    <row r="18" spans="2:11" s="1" customFormat="1" ht="6.95" customHeight="1">
      <c r="B18" s="40"/>
      <c r="C18" s="41"/>
      <c r="D18" s="41"/>
      <c r="E18" s="41"/>
      <c r="F18" s="41"/>
      <c r="G18" s="41"/>
      <c r="H18" s="41"/>
      <c r="I18" s="125"/>
      <c r="J18" s="41"/>
      <c r="K18" s="44"/>
    </row>
    <row r="19" spans="2:11" s="1" customFormat="1" ht="14.45" customHeight="1">
      <c r="B19" s="40"/>
      <c r="C19" s="41"/>
      <c r="D19" s="36" t="s">
        <v>794</v>
      </c>
      <c r="E19" s="41"/>
      <c r="F19" s="41"/>
      <c r="G19" s="41"/>
      <c r="H19" s="41"/>
      <c r="I19" s="126" t="s">
        <v>791</v>
      </c>
      <c r="J19" s="34" t="str">
        <f ca="1">IF('Rekapitulace stavby'!AN13="Vyplň údaj","",IF('Rekapitulace stavby'!AN13="","",'Rekapitulace stavby'!AN13))</f>
        <v/>
      </c>
      <c r="K19" s="44"/>
    </row>
    <row r="20" spans="2:11" s="1" customFormat="1" ht="18" customHeight="1">
      <c r="B20" s="40"/>
      <c r="C20" s="41"/>
      <c r="D20" s="41"/>
      <c r="E20" s="34" t="str">
        <f ca="1">IF('Rekapitulace stavby'!E14="Vyplň údaj","",IF('Rekapitulace stavby'!E14="","",'Rekapitulace stavby'!E14))</f>
        <v/>
      </c>
      <c r="F20" s="41"/>
      <c r="G20" s="41"/>
      <c r="H20" s="41"/>
      <c r="I20" s="126" t="s">
        <v>793</v>
      </c>
      <c r="J20" s="34" t="str">
        <f ca="1">IF('Rekapitulace stavby'!AN14="Vyplň údaj","",IF('Rekapitulace stavby'!AN14="","",'Rekapitulace stavby'!AN14))</f>
        <v/>
      </c>
      <c r="K20" s="44"/>
    </row>
    <row r="21" spans="2:11" s="1" customFormat="1" ht="6.95" customHeight="1">
      <c r="B21" s="40"/>
      <c r="C21" s="41"/>
      <c r="D21" s="41"/>
      <c r="E21" s="41"/>
      <c r="F21" s="41"/>
      <c r="G21" s="41"/>
      <c r="H21" s="41"/>
      <c r="I21" s="125"/>
      <c r="J21" s="41"/>
      <c r="K21" s="44"/>
    </row>
    <row r="22" spans="2:11" s="1" customFormat="1" ht="14.45" customHeight="1">
      <c r="B22" s="40"/>
      <c r="C22" s="41"/>
      <c r="D22" s="36" t="s">
        <v>796</v>
      </c>
      <c r="E22" s="41"/>
      <c r="F22" s="41"/>
      <c r="G22" s="41"/>
      <c r="H22" s="41"/>
      <c r="I22" s="126" t="s">
        <v>791</v>
      </c>
      <c r="J22" s="34" t="s">
        <v>781</v>
      </c>
      <c r="K22" s="44"/>
    </row>
    <row r="23" spans="2:11" s="1" customFormat="1" ht="18" customHeight="1">
      <c r="B23" s="40"/>
      <c r="C23" s="41"/>
      <c r="D23" s="41"/>
      <c r="E23" s="34" t="s">
        <v>797</v>
      </c>
      <c r="F23" s="41"/>
      <c r="G23" s="41"/>
      <c r="H23" s="41"/>
      <c r="I23" s="126" t="s">
        <v>793</v>
      </c>
      <c r="J23" s="34" t="s">
        <v>781</v>
      </c>
      <c r="K23" s="44"/>
    </row>
    <row r="24" spans="2:11" s="1" customFormat="1" ht="6.95" customHeight="1">
      <c r="B24" s="40"/>
      <c r="C24" s="41"/>
      <c r="D24" s="41"/>
      <c r="E24" s="41"/>
      <c r="F24" s="41"/>
      <c r="G24" s="41"/>
      <c r="H24" s="41"/>
      <c r="I24" s="125"/>
      <c r="J24" s="41"/>
      <c r="K24" s="44"/>
    </row>
    <row r="25" spans="2:11" s="1" customFormat="1" ht="14.45" customHeight="1">
      <c r="B25" s="40"/>
      <c r="C25" s="41"/>
      <c r="D25" s="36" t="s">
        <v>799</v>
      </c>
      <c r="E25" s="41"/>
      <c r="F25" s="41"/>
      <c r="G25" s="41"/>
      <c r="H25" s="41"/>
      <c r="I25" s="125"/>
      <c r="J25" s="41"/>
      <c r="K25" s="44"/>
    </row>
    <row r="26" spans="2:11" s="7" customFormat="1" ht="22.5" customHeight="1">
      <c r="B26" s="128"/>
      <c r="C26" s="129"/>
      <c r="D26" s="129"/>
      <c r="E26" s="351" t="s">
        <v>781</v>
      </c>
      <c r="F26" s="351"/>
      <c r="G26" s="351"/>
      <c r="H26" s="351"/>
      <c r="I26" s="130"/>
      <c r="J26" s="129"/>
      <c r="K26" s="131"/>
    </row>
    <row r="27" spans="2:11" s="1" customFormat="1" ht="6.95" customHeight="1">
      <c r="B27" s="40"/>
      <c r="C27" s="41"/>
      <c r="D27" s="41"/>
      <c r="E27" s="41"/>
      <c r="F27" s="41"/>
      <c r="G27" s="41"/>
      <c r="H27" s="41"/>
      <c r="I27" s="125"/>
      <c r="J27" s="41"/>
      <c r="K27" s="44"/>
    </row>
    <row r="28" spans="2:11" s="1" customFormat="1" ht="6.95" customHeight="1">
      <c r="B28" s="40"/>
      <c r="C28" s="41"/>
      <c r="D28" s="83"/>
      <c r="E28" s="83"/>
      <c r="F28" s="83"/>
      <c r="G28" s="83"/>
      <c r="H28" s="83"/>
      <c r="I28" s="132"/>
      <c r="J28" s="83"/>
      <c r="K28" s="133"/>
    </row>
    <row r="29" spans="2:11" s="1" customFormat="1" ht="25.35" customHeight="1">
      <c r="B29" s="40"/>
      <c r="C29" s="41"/>
      <c r="D29" s="134" t="s">
        <v>801</v>
      </c>
      <c r="E29" s="41"/>
      <c r="F29" s="41"/>
      <c r="G29" s="41"/>
      <c r="H29" s="41"/>
      <c r="I29" s="125"/>
      <c r="J29" s="135">
        <f>ROUND(J86,2)</f>
        <v>0</v>
      </c>
      <c r="K29" s="44"/>
    </row>
    <row r="30" spans="2:11" s="1" customFormat="1" ht="6.95" customHeight="1">
      <c r="B30" s="40"/>
      <c r="C30" s="41"/>
      <c r="D30" s="83"/>
      <c r="E30" s="83"/>
      <c r="F30" s="83"/>
      <c r="G30" s="83"/>
      <c r="H30" s="83"/>
      <c r="I30" s="132"/>
      <c r="J30" s="83"/>
      <c r="K30" s="133"/>
    </row>
    <row r="31" spans="2:11" s="1" customFormat="1" ht="14.45" customHeight="1">
      <c r="B31" s="40"/>
      <c r="C31" s="41"/>
      <c r="D31" s="41"/>
      <c r="E31" s="41"/>
      <c r="F31" s="45" t="s">
        <v>803</v>
      </c>
      <c r="G31" s="41"/>
      <c r="H31" s="41"/>
      <c r="I31" s="136" t="s">
        <v>802</v>
      </c>
      <c r="J31" s="45" t="s">
        <v>804</v>
      </c>
      <c r="K31" s="44"/>
    </row>
    <row r="32" spans="2:11" s="1" customFormat="1" ht="14.45" customHeight="1">
      <c r="B32" s="40"/>
      <c r="C32" s="41"/>
      <c r="D32" s="48" t="s">
        <v>805</v>
      </c>
      <c r="E32" s="48" t="s">
        <v>806</v>
      </c>
      <c r="F32" s="137">
        <f>ROUND(SUM(BE86:BE99),2)</f>
        <v>0</v>
      </c>
      <c r="G32" s="41"/>
      <c r="H32" s="41"/>
      <c r="I32" s="138">
        <v>0.21</v>
      </c>
      <c r="J32" s="137">
        <f>ROUND(ROUND((SUM(BE86:BE99)),2)*I32,2)</f>
        <v>0</v>
      </c>
      <c r="K32" s="44"/>
    </row>
    <row r="33" spans="2:11" s="1" customFormat="1" ht="14.45" customHeight="1">
      <c r="B33" s="40"/>
      <c r="C33" s="41"/>
      <c r="D33" s="41"/>
      <c r="E33" s="48" t="s">
        <v>807</v>
      </c>
      <c r="F33" s="137">
        <f>ROUND(SUM(BF86:BF99),2)</f>
        <v>0</v>
      </c>
      <c r="G33" s="41"/>
      <c r="H33" s="41"/>
      <c r="I33" s="138">
        <v>0.15</v>
      </c>
      <c r="J33" s="137">
        <f>ROUND(ROUND((SUM(BF86:BF99)),2)*I33,2)</f>
        <v>0</v>
      </c>
      <c r="K33" s="44"/>
    </row>
    <row r="34" spans="2:11" s="1" customFormat="1" ht="14.45" customHeight="1" hidden="1">
      <c r="B34" s="40"/>
      <c r="C34" s="41"/>
      <c r="D34" s="41"/>
      <c r="E34" s="48" t="s">
        <v>808</v>
      </c>
      <c r="F34" s="137">
        <f>ROUND(SUM(BG86:BG99),2)</f>
        <v>0</v>
      </c>
      <c r="G34" s="41"/>
      <c r="H34" s="41"/>
      <c r="I34" s="138">
        <v>0.21</v>
      </c>
      <c r="J34" s="137">
        <v>0</v>
      </c>
      <c r="K34" s="44"/>
    </row>
    <row r="35" spans="2:11" s="1" customFormat="1" ht="14.45" customHeight="1" hidden="1">
      <c r="B35" s="40"/>
      <c r="C35" s="41"/>
      <c r="D35" s="41"/>
      <c r="E35" s="48" t="s">
        <v>809</v>
      </c>
      <c r="F35" s="137">
        <f>ROUND(SUM(BH86:BH99),2)</f>
        <v>0</v>
      </c>
      <c r="G35" s="41"/>
      <c r="H35" s="41"/>
      <c r="I35" s="138">
        <v>0.15</v>
      </c>
      <c r="J35" s="137">
        <v>0</v>
      </c>
      <c r="K35" s="44"/>
    </row>
    <row r="36" spans="2:11" s="1" customFormat="1" ht="14.45" customHeight="1" hidden="1">
      <c r="B36" s="40"/>
      <c r="C36" s="41"/>
      <c r="D36" s="41"/>
      <c r="E36" s="48" t="s">
        <v>810</v>
      </c>
      <c r="F36" s="137">
        <f>ROUND(SUM(BI86:BI99),2)</f>
        <v>0</v>
      </c>
      <c r="G36" s="41"/>
      <c r="H36" s="41"/>
      <c r="I36" s="138">
        <v>0</v>
      </c>
      <c r="J36" s="137">
        <v>0</v>
      </c>
      <c r="K36" s="44"/>
    </row>
    <row r="37" spans="2:11" s="1" customFormat="1" ht="6.95" customHeight="1">
      <c r="B37" s="40"/>
      <c r="C37" s="41"/>
      <c r="D37" s="41"/>
      <c r="E37" s="41"/>
      <c r="F37" s="41"/>
      <c r="G37" s="41"/>
      <c r="H37" s="41"/>
      <c r="I37" s="125"/>
      <c r="J37" s="41"/>
      <c r="K37" s="44"/>
    </row>
    <row r="38" spans="2:11" s="1" customFormat="1" ht="25.35" customHeight="1">
      <c r="B38" s="40"/>
      <c r="C38" s="50"/>
      <c r="D38" s="51" t="s">
        <v>811</v>
      </c>
      <c r="E38" s="52"/>
      <c r="F38" s="52"/>
      <c r="G38" s="139" t="s">
        <v>812</v>
      </c>
      <c r="H38" s="53" t="s">
        <v>813</v>
      </c>
      <c r="I38" s="140"/>
      <c r="J38" s="141">
        <f>SUM(J29:J36)</f>
        <v>0</v>
      </c>
      <c r="K38" s="142"/>
    </row>
    <row r="39" spans="2:11" s="1" customFormat="1" ht="14.45" customHeight="1">
      <c r="B39" s="55"/>
      <c r="C39" s="56"/>
      <c r="D39" s="56"/>
      <c r="E39" s="56"/>
      <c r="F39" s="56"/>
      <c r="G39" s="56"/>
      <c r="H39" s="56"/>
      <c r="I39" s="143"/>
      <c r="J39" s="56"/>
      <c r="K39" s="57"/>
    </row>
    <row r="43" spans="2:11" s="1" customFormat="1" ht="6.95" customHeight="1">
      <c r="B43" s="144"/>
      <c r="C43" s="145"/>
      <c r="D43" s="145"/>
      <c r="E43" s="145"/>
      <c r="F43" s="145"/>
      <c r="G43" s="145"/>
      <c r="H43" s="145"/>
      <c r="I43" s="146"/>
      <c r="J43" s="145"/>
      <c r="K43" s="147"/>
    </row>
    <row r="44" spans="2:11" s="1" customFormat="1" ht="36.95" customHeight="1">
      <c r="B44" s="40"/>
      <c r="C44" s="29" t="s">
        <v>864</v>
      </c>
      <c r="D44" s="41"/>
      <c r="E44" s="41"/>
      <c r="F44" s="41"/>
      <c r="G44" s="41"/>
      <c r="H44" s="41"/>
      <c r="I44" s="125"/>
      <c r="J44" s="41"/>
      <c r="K44" s="44"/>
    </row>
    <row r="45" spans="2:11" s="1" customFormat="1" ht="6.95" customHeight="1">
      <c r="B45" s="40"/>
      <c r="C45" s="41"/>
      <c r="D45" s="41"/>
      <c r="E45" s="41"/>
      <c r="F45" s="41"/>
      <c r="G45" s="41"/>
      <c r="H45" s="41"/>
      <c r="I45" s="125"/>
      <c r="J45" s="41"/>
      <c r="K45" s="44"/>
    </row>
    <row r="46" spans="2:11" s="1" customFormat="1" ht="14.45" customHeight="1">
      <c r="B46" s="40"/>
      <c r="C46" s="36" t="s">
        <v>777</v>
      </c>
      <c r="D46" s="41"/>
      <c r="E46" s="41"/>
      <c r="F46" s="41"/>
      <c r="G46" s="41"/>
      <c r="H46" s="41"/>
      <c r="I46" s="125"/>
      <c r="J46" s="41"/>
      <c r="K46" s="44"/>
    </row>
    <row r="47" spans="2:11" s="1" customFormat="1" ht="22.5" customHeight="1">
      <c r="B47" s="40"/>
      <c r="C47" s="41"/>
      <c r="D47" s="41"/>
      <c r="E47" s="386" t="str">
        <f>E7</f>
        <v>Mikulov, parkoviště - Vrchlického</v>
      </c>
      <c r="F47" s="387"/>
      <c r="G47" s="387"/>
      <c r="H47" s="387"/>
      <c r="I47" s="125"/>
      <c r="J47" s="41"/>
      <c r="K47" s="44"/>
    </row>
    <row r="48" spans="2:11" ht="15">
      <c r="B48" s="27"/>
      <c r="C48" s="36" t="s">
        <v>861</v>
      </c>
      <c r="D48" s="28"/>
      <c r="E48" s="28"/>
      <c r="F48" s="28"/>
      <c r="G48" s="28"/>
      <c r="H48" s="28"/>
      <c r="I48" s="124"/>
      <c r="J48" s="28"/>
      <c r="K48" s="30"/>
    </row>
    <row r="49" spans="2:11" s="1" customFormat="1" ht="22.5" customHeight="1">
      <c r="B49" s="40"/>
      <c r="C49" s="41"/>
      <c r="D49" s="41"/>
      <c r="E49" s="386" t="s">
        <v>64</v>
      </c>
      <c r="F49" s="388"/>
      <c r="G49" s="388"/>
      <c r="H49" s="388"/>
      <c r="I49" s="125"/>
      <c r="J49" s="41"/>
      <c r="K49" s="44"/>
    </row>
    <row r="50" spans="2:11" s="1" customFormat="1" ht="14.45" customHeight="1">
      <c r="B50" s="40"/>
      <c r="C50" s="36" t="s">
        <v>863</v>
      </c>
      <c r="D50" s="41"/>
      <c r="E50" s="41"/>
      <c r="F50" s="41"/>
      <c r="G50" s="41"/>
      <c r="H50" s="41"/>
      <c r="I50" s="125"/>
      <c r="J50" s="41"/>
      <c r="K50" s="44"/>
    </row>
    <row r="51" spans="2:11" s="1" customFormat="1" ht="23.25" customHeight="1">
      <c r="B51" s="40"/>
      <c r="C51" s="41"/>
      <c r="D51" s="41"/>
      <c r="E51" s="389" t="str">
        <f>E11</f>
        <v>VRN - Vedlejší rozpočtové náklady</v>
      </c>
      <c r="F51" s="388"/>
      <c r="G51" s="388"/>
      <c r="H51" s="388"/>
      <c r="I51" s="125"/>
      <c r="J51" s="41"/>
      <c r="K51" s="44"/>
    </row>
    <row r="52" spans="2:11" s="1" customFormat="1" ht="6.95" customHeight="1">
      <c r="B52" s="40"/>
      <c r="C52" s="41"/>
      <c r="D52" s="41"/>
      <c r="E52" s="41"/>
      <c r="F52" s="41"/>
      <c r="G52" s="41"/>
      <c r="H52" s="41"/>
      <c r="I52" s="125"/>
      <c r="J52" s="41"/>
      <c r="K52" s="44"/>
    </row>
    <row r="53" spans="2:11" s="1" customFormat="1" ht="18" customHeight="1">
      <c r="B53" s="40"/>
      <c r="C53" s="36" t="s">
        <v>784</v>
      </c>
      <c r="D53" s="41"/>
      <c r="E53" s="41"/>
      <c r="F53" s="34" t="str">
        <f>F14</f>
        <v>Mikulov</v>
      </c>
      <c r="G53" s="41"/>
      <c r="H53" s="41"/>
      <c r="I53" s="126" t="s">
        <v>786</v>
      </c>
      <c r="J53" s="127" t="str">
        <f>IF(J14="","",J14)</f>
        <v>17. 8. 2016</v>
      </c>
      <c r="K53" s="44"/>
    </row>
    <row r="54" spans="2:11" s="1" customFormat="1" ht="6.95" customHeight="1">
      <c r="B54" s="40"/>
      <c r="C54" s="41"/>
      <c r="D54" s="41"/>
      <c r="E54" s="41"/>
      <c r="F54" s="41"/>
      <c r="G54" s="41"/>
      <c r="H54" s="41"/>
      <c r="I54" s="125"/>
      <c r="J54" s="41"/>
      <c r="K54" s="44"/>
    </row>
    <row r="55" spans="2:11" s="1" customFormat="1" ht="15">
      <c r="B55" s="40"/>
      <c r="C55" s="36" t="s">
        <v>790</v>
      </c>
      <c r="D55" s="41"/>
      <c r="E55" s="41"/>
      <c r="F55" s="34" t="str">
        <f>E17</f>
        <v>Město Mikulov</v>
      </c>
      <c r="G55" s="41"/>
      <c r="H55" s="41"/>
      <c r="I55" s="126" t="s">
        <v>796</v>
      </c>
      <c r="J55" s="34" t="str">
        <f>E23</f>
        <v>ViaDesigne s.r.o.</v>
      </c>
      <c r="K55" s="44"/>
    </row>
    <row r="56" spans="2:11" s="1" customFormat="1" ht="14.45" customHeight="1">
      <c r="B56" s="40"/>
      <c r="C56" s="36" t="s">
        <v>794</v>
      </c>
      <c r="D56" s="41"/>
      <c r="E56" s="41"/>
      <c r="F56" s="34" t="str">
        <f>IF(E20="","",E20)</f>
        <v/>
      </c>
      <c r="G56" s="41"/>
      <c r="H56" s="41"/>
      <c r="I56" s="125"/>
      <c r="J56" s="41"/>
      <c r="K56" s="44"/>
    </row>
    <row r="57" spans="2:11" s="1" customFormat="1" ht="10.35" customHeight="1">
      <c r="B57" s="40"/>
      <c r="C57" s="41"/>
      <c r="D57" s="41"/>
      <c r="E57" s="41"/>
      <c r="F57" s="41"/>
      <c r="G57" s="41"/>
      <c r="H57" s="41"/>
      <c r="I57" s="125"/>
      <c r="J57" s="41"/>
      <c r="K57" s="44"/>
    </row>
    <row r="58" spans="2:11" s="1" customFormat="1" ht="29.25" customHeight="1">
      <c r="B58" s="40"/>
      <c r="C58" s="148" t="s">
        <v>865</v>
      </c>
      <c r="D58" s="50"/>
      <c r="E58" s="50"/>
      <c r="F58" s="50"/>
      <c r="G58" s="50"/>
      <c r="H58" s="50"/>
      <c r="I58" s="149"/>
      <c r="J58" s="150" t="s">
        <v>866</v>
      </c>
      <c r="K58" s="54"/>
    </row>
    <row r="59" spans="2:11" s="1" customFormat="1" ht="10.35" customHeight="1">
      <c r="B59" s="40"/>
      <c r="C59" s="41"/>
      <c r="D59" s="41"/>
      <c r="E59" s="41"/>
      <c r="F59" s="41"/>
      <c r="G59" s="41"/>
      <c r="H59" s="41"/>
      <c r="I59" s="125"/>
      <c r="J59" s="41"/>
      <c r="K59" s="44"/>
    </row>
    <row r="60" spans="2:47" s="1" customFormat="1" ht="29.25" customHeight="1">
      <c r="B60" s="40"/>
      <c r="C60" s="151" t="s">
        <v>867</v>
      </c>
      <c r="D60" s="41"/>
      <c r="E60" s="41"/>
      <c r="F60" s="41"/>
      <c r="G60" s="41"/>
      <c r="H60" s="41"/>
      <c r="I60" s="125"/>
      <c r="J60" s="135">
        <f>J86</f>
        <v>0</v>
      </c>
      <c r="K60" s="44"/>
      <c r="AU60" s="23" t="s">
        <v>868</v>
      </c>
    </row>
    <row r="61" spans="2:11" s="8" customFormat="1" ht="24.95" customHeight="1">
      <c r="B61" s="152"/>
      <c r="C61" s="153"/>
      <c r="D61" s="154" t="s">
        <v>64</v>
      </c>
      <c r="E61" s="155"/>
      <c r="F61" s="155"/>
      <c r="G61" s="155"/>
      <c r="H61" s="155"/>
      <c r="I61" s="156"/>
      <c r="J61" s="157">
        <f>J87</f>
        <v>0</v>
      </c>
      <c r="K61" s="158"/>
    </row>
    <row r="62" spans="2:11" s="9" customFormat="1" ht="19.9" customHeight="1">
      <c r="B62" s="159"/>
      <c r="C62" s="160"/>
      <c r="D62" s="161" t="s">
        <v>65</v>
      </c>
      <c r="E62" s="162"/>
      <c r="F62" s="162"/>
      <c r="G62" s="162"/>
      <c r="H62" s="162"/>
      <c r="I62" s="163"/>
      <c r="J62" s="164">
        <f>J88</f>
        <v>0</v>
      </c>
      <c r="K62" s="165"/>
    </row>
    <row r="63" spans="2:11" s="9" customFormat="1" ht="19.9" customHeight="1">
      <c r="B63" s="159"/>
      <c r="C63" s="160"/>
      <c r="D63" s="161" t="s">
        <v>66</v>
      </c>
      <c r="E63" s="162"/>
      <c r="F63" s="162"/>
      <c r="G63" s="162"/>
      <c r="H63" s="162"/>
      <c r="I63" s="163"/>
      <c r="J63" s="164">
        <f>J94</f>
        <v>0</v>
      </c>
      <c r="K63" s="165"/>
    </row>
    <row r="64" spans="2:11" s="9" customFormat="1" ht="19.9" customHeight="1">
      <c r="B64" s="159"/>
      <c r="C64" s="160"/>
      <c r="D64" s="161" t="s">
        <v>67</v>
      </c>
      <c r="E64" s="162"/>
      <c r="F64" s="162"/>
      <c r="G64" s="162"/>
      <c r="H64" s="162"/>
      <c r="I64" s="163"/>
      <c r="J64" s="164">
        <f>J98</f>
        <v>0</v>
      </c>
      <c r="K64" s="165"/>
    </row>
    <row r="65" spans="2:11" s="1" customFormat="1" ht="21.75" customHeight="1">
      <c r="B65" s="40"/>
      <c r="C65" s="41"/>
      <c r="D65" s="41"/>
      <c r="E65" s="41"/>
      <c r="F65" s="41"/>
      <c r="G65" s="41"/>
      <c r="H65" s="41"/>
      <c r="I65" s="125"/>
      <c r="J65" s="41"/>
      <c r="K65" s="44"/>
    </row>
    <row r="66" spans="2:11" s="1" customFormat="1" ht="6.95" customHeight="1">
      <c r="B66" s="55"/>
      <c r="C66" s="56"/>
      <c r="D66" s="56"/>
      <c r="E66" s="56"/>
      <c r="F66" s="56"/>
      <c r="G66" s="56"/>
      <c r="H66" s="56"/>
      <c r="I66" s="143"/>
      <c r="J66" s="56"/>
      <c r="K66" s="57"/>
    </row>
    <row r="70" spans="2:12" s="1" customFormat="1" ht="6.95" customHeight="1">
      <c r="B70" s="58"/>
      <c r="C70" s="59"/>
      <c r="D70" s="59"/>
      <c r="E70" s="59"/>
      <c r="F70" s="59"/>
      <c r="G70" s="59"/>
      <c r="H70" s="59"/>
      <c r="I70" s="146"/>
      <c r="J70" s="59"/>
      <c r="K70" s="59"/>
      <c r="L70" s="60"/>
    </row>
    <row r="71" spans="2:12" s="1" customFormat="1" ht="36.95" customHeight="1">
      <c r="B71" s="40"/>
      <c r="C71" s="61" t="s">
        <v>886</v>
      </c>
      <c r="D71" s="62"/>
      <c r="E71" s="62"/>
      <c r="F71" s="62"/>
      <c r="G71" s="62"/>
      <c r="H71" s="62"/>
      <c r="I71" s="166"/>
      <c r="J71" s="62"/>
      <c r="K71" s="62"/>
      <c r="L71" s="60"/>
    </row>
    <row r="72" spans="2:12" s="1" customFormat="1" ht="6.95" customHeight="1">
      <c r="B72" s="40"/>
      <c r="C72" s="62"/>
      <c r="D72" s="62"/>
      <c r="E72" s="62"/>
      <c r="F72" s="62"/>
      <c r="G72" s="62"/>
      <c r="H72" s="62"/>
      <c r="I72" s="166"/>
      <c r="J72" s="62"/>
      <c r="K72" s="62"/>
      <c r="L72" s="60"/>
    </row>
    <row r="73" spans="2:12" s="1" customFormat="1" ht="14.45" customHeight="1">
      <c r="B73" s="40"/>
      <c r="C73" s="64" t="s">
        <v>777</v>
      </c>
      <c r="D73" s="62"/>
      <c r="E73" s="62"/>
      <c r="F73" s="62"/>
      <c r="G73" s="62"/>
      <c r="H73" s="62"/>
      <c r="I73" s="166"/>
      <c r="J73" s="62"/>
      <c r="K73" s="62"/>
      <c r="L73" s="60"/>
    </row>
    <row r="74" spans="2:12" s="1" customFormat="1" ht="22.5" customHeight="1">
      <c r="B74" s="40"/>
      <c r="C74" s="62"/>
      <c r="D74" s="62"/>
      <c r="E74" s="383" t="str">
        <f>E7</f>
        <v>Mikulov, parkoviště - Vrchlického</v>
      </c>
      <c r="F74" s="384"/>
      <c r="G74" s="384"/>
      <c r="H74" s="384"/>
      <c r="I74" s="166"/>
      <c r="J74" s="62"/>
      <c r="K74" s="62"/>
      <c r="L74" s="60"/>
    </row>
    <row r="75" spans="2:12" ht="15">
      <c r="B75" s="27"/>
      <c r="C75" s="64" t="s">
        <v>861</v>
      </c>
      <c r="D75" s="167"/>
      <c r="E75" s="167"/>
      <c r="F75" s="167"/>
      <c r="G75" s="167"/>
      <c r="H75" s="167"/>
      <c r="J75" s="167"/>
      <c r="K75" s="167"/>
      <c r="L75" s="168"/>
    </row>
    <row r="76" spans="2:12" s="1" customFormat="1" ht="22.5" customHeight="1">
      <c r="B76" s="40"/>
      <c r="C76" s="62"/>
      <c r="D76" s="62"/>
      <c r="E76" s="383" t="s">
        <v>64</v>
      </c>
      <c r="F76" s="385"/>
      <c r="G76" s="385"/>
      <c r="H76" s="385"/>
      <c r="I76" s="166"/>
      <c r="J76" s="62"/>
      <c r="K76" s="62"/>
      <c r="L76" s="60"/>
    </row>
    <row r="77" spans="2:12" s="1" customFormat="1" ht="14.45" customHeight="1">
      <c r="B77" s="40"/>
      <c r="C77" s="64" t="s">
        <v>863</v>
      </c>
      <c r="D77" s="62"/>
      <c r="E77" s="62"/>
      <c r="F77" s="62"/>
      <c r="G77" s="62"/>
      <c r="H77" s="62"/>
      <c r="I77" s="166"/>
      <c r="J77" s="62"/>
      <c r="K77" s="62"/>
      <c r="L77" s="60"/>
    </row>
    <row r="78" spans="2:12" s="1" customFormat="1" ht="23.25" customHeight="1">
      <c r="B78" s="40"/>
      <c r="C78" s="62"/>
      <c r="D78" s="62"/>
      <c r="E78" s="381" t="str">
        <f>E11</f>
        <v>VRN - Vedlejší rozpočtové náklady</v>
      </c>
      <c r="F78" s="385"/>
      <c r="G78" s="385"/>
      <c r="H78" s="385"/>
      <c r="I78" s="166"/>
      <c r="J78" s="62"/>
      <c r="K78" s="62"/>
      <c r="L78" s="60"/>
    </row>
    <row r="79" spans="2:12" s="1" customFormat="1" ht="6.95" customHeight="1">
      <c r="B79" s="40"/>
      <c r="C79" s="62"/>
      <c r="D79" s="62"/>
      <c r="E79" s="62"/>
      <c r="F79" s="62"/>
      <c r="G79" s="62"/>
      <c r="H79" s="62"/>
      <c r="I79" s="166"/>
      <c r="J79" s="62"/>
      <c r="K79" s="62"/>
      <c r="L79" s="60"/>
    </row>
    <row r="80" spans="2:12" s="1" customFormat="1" ht="18" customHeight="1">
      <c r="B80" s="40"/>
      <c r="C80" s="64" t="s">
        <v>784</v>
      </c>
      <c r="D80" s="62"/>
      <c r="E80" s="62"/>
      <c r="F80" s="169" t="str">
        <f>F14</f>
        <v>Mikulov</v>
      </c>
      <c r="G80" s="62"/>
      <c r="H80" s="62"/>
      <c r="I80" s="170" t="s">
        <v>786</v>
      </c>
      <c r="J80" s="72" t="str">
        <f>IF(J14="","",J14)</f>
        <v>17. 8. 2016</v>
      </c>
      <c r="K80" s="62"/>
      <c r="L80" s="60"/>
    </row>
    <row r="81" spans="2:12" s="1" customFormat="1" ht="6.95" customHeight="1">
      <c r="B81" s="40"/>
      <c r="C81" s="62"/>
      <c r="D81" s="62"/>
      <c r="E81" s="62"/>
      <c r="F81" s="62"/>
      <c r="G81" s="62"/>
      <c r="H81" s="62"/>
      <c r="I81" s="166"/>
      <c r="J81" s="62"/>
      <c r="K81" s="62"/>
      <c r="L81" s="60"/>
    </row>
    <row r="82" spans="2:12" s="1" customFormat="1" ht="15">
      <c r="B82" s="40"/>
      <c r="C82" s="64" t="s">
        <v>790</v>
      </c>
      <c r="D82" s="62"/>
      <c r="E82" s="62"/>
      <c r="F82" s="169" t="str">
        <f>E17</f>
        <v>Město Mikulov</v>
      </c>
      <c r="G82" s="62"/>
      <c r="H82" s="62"/>
      <c r="I82" s="170" t="s">
        <v>796</v>
      </c>
      <c r="J82" s="169" t="str">
        <f>E23</f>
        <v>ViaDesigne s.r.o.</v>
      </c>
      <c r="K82" s="62"/>
      <c r="L82" s="60"/>
    </row>
    <row r="83" spans="2:12" s="1" customFormat="1" ht="14.45" customHeight="1">
      <c r="B83" s="40"/>
      <c r="C83" s="64" t="s">
        <v>794</v>
      </c>
      <c r="D83" s="62"/>
      <c r="E83" s="62"/>
      <c r="F83" s="169" t="str">
        <f>IF(E20="","",E20)</f>
        <v/>
      </c>
      <c r="G83" s="62"/>
      <c r="H83" s="62"/>
      <c r="I83" s="166"/>
      <c r="J83" s="62"/>
      <c r="K83" s="62"/>
      <c r="L83" s="60"/>
    </row>
    <row r="84" spans="2:12" s="1" customFormat="1" ht="10.35" customHeight="1">
      <c r="B84" s="40"/>
      <c r="C84" s="62"/>
      <c r="D84" s="62"/>
      <c r="E84" s="62"/>
      <c r="F84" s="62"/>
      <c r="G84" s="62"/>
      <c r="H84" s="62"/>
      <c r="I84" s="166"/>
      <c r="J84" s="62"/>
      <c r="K84" s="62"/>
      <c r="L84" s="60"/>
    </row>
    <row r="85" spans="2:20" s="10" customFormat="1" ht="29.25" customHeight="1">
      <c r="B85" s="171"/>
      <c r="C85" s="172" t="s">
        <v>887</v>
      </c>
      <c r="D85" s="173" t="s">
        <v>820</v>
      </c>
      <c r="E85" s="173" t="s">
        <v>816</v>
      </c>
      <c r="F85" s="173" t="s">
        <v>888</v>
      </c>
      <c r="G85" s="173" t="s">
        <v>889</v>
      </c>
      <c r="H85" s="173" t="s">
        <v>890</v>
      </c>
      <c r="I85" s="174" t="s">
        <v>891</v>
      </c>
      <c r="J85" s="173" t="s">
        <v>866</v>
      </c>
      <c r="K85" s="175" t="s">
        <v>892</v>
      </c>
      <c r="L85" s="176"/>
      <c r="M85" s="79" t="s">
        <v>893</v>
      </c>
      <c r="N85" s="80" t="s">
        <v>805</v>
      </c>
      <c r="O85" s="80" t="s">
        <v>894</v>
      </c>
      <c r="P85" s="80" t="s">
        <v>895</v>
      </c>
      <c r="Q85" s="80" t="s">
        <v>896</v>
      </c>
      <c r="R85" s="80" t="s">
        <v>897</v>
      </c>
      <c r="S85" s="80" t="s">
        <v>898</v>
      </c>
      <c r="T85" s="81" t="s">
        <v>899</v>
      </c>
    </row>
    <row r="86" spans="2:63" s="1" customFormat="1" ht="29.25" customHeight="1">
      <c r="B86" s="40"/>
      <c r="C86" s="85" t="s">
        <v>867</v>
      </c>
      <c r="D86" s="62"/>
      <c r="E86" s="62"/>
      <c r="F86" s="62"/>
      <c r="G86" s="62"/>
      <c r="H86" s="62"/>
      <c r="I86" s="166"/>
      <c r="J86" s="177">
        <f>BK86</f>
        <v>0</v>
      </c>
      <c r="K86" s="62"/>
      <c r="L86" s="60"/>
      <c r="M86" s="82"/>
      <c r="N86" s="83"/>
      <c r="O86" s="83"/>
      <c r="P86" s="178">
        <f>P87</f>
        <v>0</v>
      </c>
      <c r="Q86" s="83"/>
      <c r="R86" s="178">
        <f>R87</f>
        <v>0</v>
      </c>
      <c r="S86" s="83"/>
      <c r="T86" s="179">
        <f>T87</f>
        <v>0</v>
      </c>
      <c r="AT86" s="23" t="s">
        <v>834</v>
      </c>
      <c r="AU86" s="23" t="s">
        <v>868</v>
      </c>
      <c r="BK86" s="180">
        <f>BK87</f>
        <v>0</v>
      </c>
    </row>
    <row r="87" spans="2:63" s="11" customFormat="1" ht="37.35" customHeight="1">
      <c r="B87" s="181"/>
      <c r="C87" s="182"/>
      <c r="D87" s="183" t="s">
        <v>834</v>
      </c>
      <c r="E87" s="184" t="s">
        <v>851</v>
      </c>
      <c r="F87" s="184" t="s">
        <v>852</v>
      </c>
      <c r="G87" s="182"/>
      <c r="H87" s="182"/>
      <c r="I87" s="185"/>
      <c r="J87" s="186">
        <f>BK87</f>
        <v>0</v>
      </c>
      <c r="K87" s="182"/>
      <c r="L87" s="187"/>
      <c r="M87" s="188"/>
      <c r="N87" s="189"/>
      <c r="O87" s="189"/>
      <c r="P87" s="190">
        <f>P88+P94+P98</f>
        <v>0</v>
      </c>
      <c r="Q87" s="189"/>
      <c r="R87" s="190">
        <f>R88+R94+R98</f>
        <v>0</v>
      </c>
      <c r="S87" s="189"/>
      <c r="T87" s="191">
        <f>T88+T94+T98</f>
        <v>0</v>
      </c>
      <c r="AR87" s="192" t="s">
        <v>931</v>
      </c>
      <c r="AT87" s="193" t="s">
        <v>834</v>
      </c>
      <c r="AU87" s="193" t="s">
        <v>835</v>
      </c>
      <c r="AY87" s="192" t="s">
        <v>902</v>
      </c>
      <c r="BK87" s="194">
        <f>BK88+BK94+BK98</f>
        <v>0</v>
      </c>
    </row>
    <row r="88" spans="2:63" s="11" customFormat="1" ht="19.9" customHeight="1">
      <c r="B88" s="181"/>
      <c r="C88" s="182"/>
      <c r="D88" s="195" t="s">
        <v>834</v>
      </c>
      <c r="E88" s="196" t="s">
        <v>68</v>
      </c>
      <c r="F88" s="196" t="s">
        <v>69</v>
      </c>
      <c r="G88" s="182"/>
      <c r="H88" s="182"/>
      <c r="I88" s="185"/>
      <c r="J88" s="197">
        <f>BK88</f>
        <v>0</v>
      </c>
      <c r="K88" s="182"/>
      <c r="L88" s="187"/>
      <c r="M88" s="188"/>
      <c r="N88" s="189"/>
      <c r="O88" s="189"/>
      <c r="P88" s="190">
        <f>SUM(P89:P93)</f>
        <v>0</v>
      </c>
      <c r="Q88" s="189"/>
      <c r="R88" s="190">
        <f>SUM(R89:R93)</f>
        <v>0</v>
      </c>
      <c r="S88" s="189"/>
      <c r="T88" s="191">
        <f>SUM(T89:T93)</f>
        <v>0</v>
      </c>
      <c r="AR88" s="192" t="s">
        <v>931</v>
      </c>
      <c r="AT88" s="193" t="s">
        <v>834</v>
      </c>
      <c r="AU88" s="193" t="s">
        <v>783</v>
      </c>
      <c r="AY88" s="192" t="s">
        <v>902</v>
      </c>
      <c r="BK88" s="194">
        <f>SUM(BK89:BK93)</f>
        <v>0</v>
      </c>
    </row>
    <row r="89" spans="2:65" s="1" customFormat="1" ht="31.5" customHeight="1">
      <c r="B89" s="40"/>
      <c r="C89" s="198" t="s">
        <v>783</v>
      </c>
      <c r="D89" s="198" t="s">
        <v>904</v>
      </c>
      <c r="E89" s="199" t="s">
        <v>70</v>
      </c>
      <c r="F89" s="200" t="s">
        <v>71</v>
      </c>
      <c r="G89" s="201" t="s">
        <v>72</v>
      </c>
      <c r="H89" s="202">
        <v>1</v>
      </c>
      <c r="I89" s="203"/>
      <c r="J89" s="204">
        <f>ROUND(I89*H89,2)</f>
        <v>0</v>
      </c>
      <c r="K89" s="200" t="s">
        <v>908</v>
      </c>
      <c r="L89" s="60"/>
      <c r="M89" s="205" t="s">
        <v>781</v>
      </c>
      <c r="N89" s="206" t="s">
        <v>806</v>
      </c>
      <c r="O89" s="41"/>
      <c r="P89" s="207">
        <f>O89*H89</f>
        <v>0</v>
      </c>
      <c r="Q89" s="207">
        <v>0</v>
      </c>
      <c r="R89" s="207">
        <f>Q89*H89</f>
        <v>0</v>
      </c>
      <c r="S89" s="207">
        <v>0</v>
      </c>
      <c r="T89" s="208">
        <f>S89*H89</f>
        <v>0</v>
      </c>
      <c r="AR89" s="23" t="s">
        <v>73</v>
      </c>
      <c r="AT89" s="23" t="s">
        <v>904</v>
      </c>
      <c r="AU89" s="23" t="s">
        <v>843</v>
      </c>
      <c r="AY89" s="23" t="s">
        <v>902</v>
      </c>
      <c r="BE89" s="209">
        <f>IF(N89="základní",J89,0)</f>
        <v>0</v>
      </c>
      <c r="BF89" s="209">
        <f>IF(N89="snížená",J89,0)</f>
        <v>0</v>
      </c>
      <c r="BG89" s="209">
        <f>IF(N89="zákl. přenesená",J89,0)</f>
        <v>0</v>
      </c>
      <c r="BH89" s="209">
        <f>IF(N89="sníž. přenesená",J89,0)</f>
        <v>0</v>
      </c>
      <c r="BI89" s="209">
        <f>IF(N89="nulová",J89,0)</f>
        <v>0</v>
      </c>
      <c r="BJ89" s="23" t="s">
        <v>783</v>
      </c>
      <c r="BK89" s="209">
        <f>ROUND(I89*H89,2)</f>
        <v>0</v>
      </c>
      <c r="BL89" s="23" t="s">
        <v>73</v>
      </c>
      <c r="BM89" s="23" t="s">
        <v>74</v>
      </c>
    </row>
    <row r="90" spans="2:47" s="1" customFormat="1" ht="27">
      <c r="B90" s="40"/>
      <c r="C90" s="62"/>
      <c r="D90" s="215" t="s">
        <v>336</v>
      </c>
      <c r="E90" s="62"/>
      <c r="F90" s="258" t="s">
        <v>75</v>
      </c>
      <c r="G90" s="62"/>
      <c r="H90" s="62"/>
      <c r="I90" s="166"/>
      <c r="J90" s="62"/>
      <c r="K90" s="62"/>
      <c r="L90" s="60"/>
      <c r="M90" s="212"/>
      <c r="N90" s="41"/>
      <c r="O90" s="41"/>
      <c r="P90" s="41"/>
      <c r="Q90" s="41"/>
      <c r="R90" s="41"/>
      <c r="S90" s="41"/>
      <c r="T90" s="77"/>
      <c r="AT90" s="23" t="s">
        <v>336</v>
      </c>
      <c r="AU90" s="23" t="s">
        <v>843</v>
      </c>
    </row>
    <row r="91" spans="2:65" s="1" customFormat="1" ht="22.5" customHeight="1">
      <c r="B91" s="40"/>
      <c r="C91" s="198" t="s">
        <v>843</v>
      </c>
      <c r="D91" s="198" t="s">
        <v>904</v>
      </c>
      <c r="E91" s="199" t="s">
        <v>76</v>
      </c>
      <c r="F91" s="200" t="s">
        <v>77</v>
      </c>
      <c r="G91" s="201" t="s">
        <v>72</v>
      </c>
      <c r="H91" s="202">
        <v>1</v>
      </c>
      <c r="I91" s="203"/>
      <c r="J91" s="204">
        <f>ROUND(I91*H91,2)</f>
        <v>0</v>
      </c>
      <c r="K91" s="200" t="s">
        <v>908</v>
      </c>
      <c r="L91" s="60"/>
      <c r="M91" s="205" t="s">
        <v>781</v>
      </c>
      <c r="N91" s="206" t="s">
        <v>806</v>
      </c>
      <c r="O91" s="41"/>
      <c r="P91" s="207">
        <f>O91*H91</f>
        <v>0</v>
      </c>
      <c r="Q91" s="207">
        <v>0</v>
      </c>
      <c r="R91" s="207">
        <f>Q91*H91</f>
        <v>0</v>
      </c>
      <c r="S91" s="207">
        <v>0</v>
      </c>
      <c r="T91" s="208">
        <f>S91*H91</f>
        <v>0</v>
      </c>
      <c r="AR91" s="23" t="s">
        <v>73</v>
      </c>
      <c r="AT91" s="23" t="s">
        <v>904</v>
      </c>
      <c r="AU91" s="23" t="s">
        <v>843</v>
      </c>
      <c r="AY91" s="23" t="s">
        <v>902</v>
      </c>
      <c r="BE91" s="209">
        <f>IF(N91="základní",J91,0)</f>
        <v>0</v>
      </c>
      <c r="BF91" s="209">
        <f>IF(N91="snížená",J91,0)</f>
        <v>0</v>
      </c>
      <c r="BG91" s="209">
        <f>IF(N91="zákl. přenesená",J91,0)</f>
        <v>0</v>
      </c>
      <c r="BH91" s="209">
        <f>IF(N91="sníž. přenesená",J91,0)</f>
        <v>0</v>
      </c>
      <c r="BI91" s="209">
        <f>IF(N91="nulová",J91,0)</f>
        <v>0</v>
      </c>
      <c r="BJ91" s="23" t="s">
        <v>783</v>
      </c>
      <c r="BK91" s="209">
        <f>ROUND(I91*H91,2)</f>
        <v>0</v>
      </c>
      <c r="BL91" s="23" t="s">
        <v>73</v>
      </c>
      <c r="BM91" s="23" t="s">
        <v>78</v>
      </c>
    </row>
    <row r="92" spans="2:65" s="1" customFormat="1" ht="22.5" customHeight="1">
      <c r="B92" s="40"/>
      <c r="C92" s="198" t="s">
        <v>920</v>
      </c>
      <c r="D92" s="198" t="s">
        <v>904</v>
      </c>
      <c r="E92" s="199" t="s">
        <v>79</v>
      </c>
      <c r="F92" s="200" t="s">
        <v>80</v>
      </c>
      <c r="G92" s="201" t="s">
        <v>72</v>
      </c>
      <c r="H92" s="202">
        <v>1</v>
      </c>
      <c r="I92" s="203"/>
      <c r="J92" s="204">
        <f>ROUND(I92*H92,2)</f>
        <v>0</v>
      </c>
      <c r="K92" s="200" t="s">
        <v>908</v>
      </c>
      <c r="L92" s="60"/>
      <c r="M92" s="205" t="s">
        <v>781</v>
      </c>
      <c r="N92" s="206" t="s">
        <v>806</v>
      </c>
      <c r="O92" s="41"/>
      <c r="P92" s="207">
        <f>O92*H92</f>
        <v>0</v>
      </c>
      <c r="Q92" s="207">
        <v>0</v>
      </c>
      <c r="R92" s="207">
        <f>Q92*H92</f>
        <v>0</v>
      </c>
      <c r="S92" s="207">
        <v>0</v>
      </c>
      <c r="T92" s="208">
        <f>S92*H92</f>
        <v>0</v>
      </c>
      <c r="AR92" s="23" t="s">
        <v>73</v>
      </c>
      <c r="AT92" s="23" t="s">
        <v>904</v>
      </c>
      <c r="AU92" s="23" t="s">
        <v>843</v>
      </c>
      <c r="AY92" s="23" t="s">
        <v>902</v>
      </c>
      <c r="BE92" s="209">
        <f>IF(N92="základní",J92,0)</f>
        <v>0</v>
      </c>
      <c r="BF92" s="209">
        <f>IF(N92="snížená",J92,0)</f>
        <v>0</v>
      </c>
      <c r="BG92" s="209">
        <f>IF(N92="zákl. přenesená",J92,0)</f>
        <v>0</v>
      </c>
      <c r="BH92" s="209">
        <f>IF(N92="sníž. přenesená",J92,0)</f>
        <v>0</v>
      </c>
      <c r="BI92" s="209">
        <f>IF(N92="nulová",J92,0)</f>
        <v>0</v>
      </c>
      <c r="BJ92" s="23" t="s">
        <v>783</v>
      </c>
      <c r="BK92" s="209">
        <f>ROUND(I92*H92,2)</f>
        <v>0</v>
      </c>
      <c r="BL92" s="23" t="s">
        <v>73</v>
      </c>
      <c r="BM92" s="23" t="s">
        <v>81</v>
      </c>
    </row>
    <row r="93" spans="2:65" s="1" customFormat="1" ht="31.5" customHeight="1">
      <c r="B93" s="40"/>
      <c r="C93" s="198" t="s">
        <v>909</v>
      </c>
      <c r="D93" s="198" t="s">
        <v>904</v>
      </c>
      <c r="E93" s="199" t="s">
        <v>82</v>
      </c>
      <c r="F93" s="200" t="s">
        <v>83</v>
      </c>
      <c r="G93" s="201" t="s">
        <v>72</v>
      </c>
      <c r="H93" s="202">
        <v>1</v>
      </c>
      <c r="I93" s="203"/>
      <c r="J93" s="204">
        <f>ROUND(I93*H93,2)</f>
        <v>0</v>
      </c>
      <c r="K93" s="200" t="s">
        <v>908</v>
      </c>
      <c r="L93" s="60"/>
      <c r="M93" s="205" t="s">
        <v>781</v>
      </c>
      <c r="N93" s="206" t="s">
        <v>806</v>
      </c>
      <c r="O93" s="41"/>
      <c r="P93" s="207">
        <f>O93*H93</f>
        <v>0</v>
      </c>
      <c r="Q93" s="207">
        <v>0</v>
      </c>
      <c r="R93" s="207">
        <f>Q93*H93</f>
        <v>0</v>
      </c>
      <c r="S93" s="207">
        <v>0</v>
      </c>
      <c r="T93" s="208">
        <f>S93*H93</f>
        <v>0</v>
      </c>
      <c r="AR93" s="23" t="s">
        <v>73</v>
      </c>
      <c r="AT93" s="23" t="s">
        <v>904</v>
      </c>
      <c r="AU93" s="23" t="s">
        <v>843</v>
      </c>
      <c r="AY93" s="23" t="s">
        <v>902</v>
      </c>
      <c r="BE93" s="209">
        <f>IF(N93="základní",J93,0)</f>
        <v>0</v>
      </c>
      <c r="BF93" s="209">
        <f>IF(N93="snížená",J93,0)</f>
        <v>0</v>
      </c>
      <c r="BG93" s="209">
        <f>IF(N93="zákl. přenesená",J93,0)</f>
        <v>0</v>
      </c>
      <c r="BH93" s="209">
        <f>IF(N93="sníž. přenesená",J93,0)</f>
        <v>0</v>
      </c>
      <c r="BI93" s="209">
        <f>IF(N93="nulová",J93,0)</f>
        <v>0</v>
      </c>
      <c r="BJ93" s="23" t="s">
        <v>783</v>
      </c>
      <c r="BK93" s="209">
        <f>ROUND(I93*H93,2)</f>
        <v>0</v>
      </c>
      <c r="BL93" s="23" t="s">
        <v>73</v>
      </c>
      <c r="BM93" s="23" t="s">
        <v>84</v>
      </c>
    </row>
    <row r="94" spans="2:63" s="11" customFormat="1" ht="29.85" customHeight="1">
      <c r="B94" s="181"/>
      <c r="C94" s="182"/>
      <c r="D94" s="195" t="s">
        <v>834</v>
      </c>
      <c r="E94" s="196" t="s">
        <v>85</v>
      </c>
      <c r="F94" s="196" t="s">
        <v>86</v>
      </c>
      <c r="G94" s="182"/>
      <c r="H94" s="182"/>
      <c r="I94" s="185"/>
      <c r="J94" s="197">
        <f>BK94</f>
        <v>0</v>
      </c>
      <c r="K94" s="182"/>
      <c r="L94" s="187"/>
      <c r="M94" s="188"/>
      <c r="N94" s="189"/>
      <c r="O94" s="189"/>
      <c r="P94" s="190">
        <f>SUM(P95:P97)</f>
        <v>0</v>
      </c>
      <c r="Q94" s="189"/>
      <c r="R94" s="190">
        <f>SUM(R95:R97)</f>
        <v>0</v>
      </c>
      <c r="S94" s="189"/>
      <c r="T94" s="191">
        <f>SUM(T95:T97)</f>
        <v>0</v>
      </c>
      <c r="AR94" s="192" t="s">
        <v>931</v>
      </c>
      <c r="AT94" s="193" t="s">
        <v>834</v>
      </c>
      <c r="AU94" s="193" t="s">
        <v>783</v>
      </c>
      <c r="AY94" s="192" t="s">
        <v>902</v>
      </c>
      <c r="BK94" s="194">
        <f>SUM(BK95:BK97)</f>
        <v>0</v>
      </c>
    </row>
    <row r="95" spans="2:65" s="1" customFormat="1" ht="22.5" customHeight="1">
      <c r="B95" s="40"/>
      <c r="C95" s="198" t="s">
        <v>931</v>
      </c>
      <c r="D95" s="198" t="s">
        <v>904</v>
      </c>
      <c r="E95" s="199" t="s">
        <v>87</v>
      </c>
      <c r="F95" s="200" t="s">
        <v>88</v>
      </c>
      <c r="G95" s="201" t="s">
        <v>72</v>
      </c>
      <c r="H95" s="202">
        <v>1</v>
      </c>
      <c r="I95" s="203"/>
      <c r="J95" s="204">
        <f>ROUND(I95*H95,2)</f>
        <v>0</v>
      </c>
      <c r="K95" s="200" t="s">
        <v>908</v>
      </c>
      <c r="L95" s="60"/>
      <c r="M95" s="205" t="s">
        <v>781</v>
      </c>
      <c r="N95" s="206" t="s">
        <v>806</v>
      </c>
      <c r="O95" s="41"/>
      <c r="P95" s="207">
        <f>O95*H95</f>
        <v>0</v>
      </c>
      <c r="Q95" s="207">
        <v>0</v>
      </c>
      <c r="R95" s="207">
        <f>Q95*H95</f>
        <v>0</v>
      </c>
      <c r="S95" s="207">
        <v>0</v>
      </c>
      <c r="T95" s="208">
        <f>S95*H95</f>
        <v>0</v>
      </c>
      <c r="AR95" s="23" t="s">
        <v>73</v>
      </c>
      <c r="AT95" s="23" t="s">
        <v>904</v>
      </c>
      <c r="AU95" s="23" t="s">
        <v>843</v>
      </c>
      <c r="AY95" s="23" t="s">
        <v>902</v>
      </c>
      <c r="BE95" s="209">
        <f>IF(N95="základní",J95,0)</f>
        <v>0</v>
      </c>
      <c r="BF95" s="209">
        <f>IF(N95="snížená",J95,0)</f>
        <v>0</v>
      </c>
      <c r="BG95" s="209">
        <f>IF(N95="zákl. přenesená",J95,0)</f>
        <v>0</v>
      </c>
      <c r="BH95" s="209">
        <f>IF(N95="sníž. přenesená",J95,0)</f>
        <v>0</v>
      </c>
      <c r="BI95" s="209">
        <f>IF(N95="nulová",J95,0)</f>
        <v>0</v>
      </c>
      <c r="BJ95" s="23" t="s">
        <v>783</v>
      </c>
      <c r="BK95" s="209">
        <f>ROUND(I95*H95,2)</f>
        <v>0</v>
      </c>
      <c r="BL95" s="23" t="s">
        <v>73</v>
      </c>
      <c r="BM95" s="23" t="s">
        <v>89</v>
      </c>
    </row>
    <row r="96" spans="2:65" s="1" customFormat="1" ht="22.5" customHeight="1">
      <c r="B96" s="40"/>
      <c r="C96" s="198" t="s">
        <v>937</v>
      </c>
      <c r="D96" s="198" t="s">
        <v>904</v>
      </c>
      <c r="E96" s="199" t="s">
        <v>90</v>
      </c>
      <c r="F96" s="200" t="s">
        <v>91</v>
      </c>
      <c r="G96" s="201" t="s">
        <v>72</v>
      </c>
      <c r="H96" s="202">
        <v>1</v>
      </c>
      <c r="I96" s="203"/>
      <c r="J96" s="204">
        <f>ROUND(I96*H96,2)</f>
        <v>0</v>
      </c>
      <c r="K96" s="200" t="s">
        <v>908</v>
      </c>
      <c r="L96" s="60"/>
      <c r="M96" s="205" t="s">
        <v>781</v>
      </c>
      <c r="N96" s="206" t="s">
        <v>806</v>
      </c>
      <c r="O96" s="41"/>
      <c r="P96" s="207">
        <f>O96*H96</f>
        <v>0</v>
      </c>
      <c r="Q96" s="207">
        <v>0</v>
      </c>
      <c r="R96" s="207">
        <f>Q96*H96</f>
        <v>0</v>
      </c>
      <c r="S96" s="207">
        <v>0</v>
      </c>
      <c r="T96" s="208">
        <f>S96*H96</f>
        <v>0</v>
      </c>
      <c r="AR96" s="23" t="s">
        <v>73</v>
      </c>
      <c r="AT96" s="23" t="s">
        <v>904</v>
      </c>
      <c r="AU96" s="23" t="s">
        <v>843</v>
      </c>
      <c r="AY96" s="23" t="s">
        <v>902</v>
      </c>
      <c r="BE96" s="209">
        <f>IF(N96="základní",J96,0)</f>
        <v>0</v>
      </c>
      <c r="BF96" s="209">
        <f>IF(N96="snížená",J96,0)</f>
        <v>0</v>
      </c>
      <c r="BG96" s="209">
        <f>IF(N96="zákl. přenesená",J96,0)</f>
        <v>0</v>
      </c>
      <c r="BH96" s="209">
        <f>IF(N96="sníž. přenesená",J96,0)</f>
        <v>0</v>
      </c>
      <c r="BI96" s="209">
        <f>IF(N96="nulová",J96,0)</f>
        <v>0</v>
      </c>
      <c r="BJ96" s="23" t="s">
        <v>783</v>
      </c>
      <c r="BK96" s="209">
        <f>ROUND(I96*H96,2)</f>
        <v>0</v>
      </c>
      <c r="BL96" s="23" t="s">
        <v>73</v>
      </c>
      <c r="BM96" s="23" t="s">
        <v>92</v>
      </c>
    </row>
    <row r="97" spans="2:65" s="1" customFormat="1" ht="31.5" customHeight="1">
      <c r="B97" s="40"/>
      <c r="C97" s="198" t="s">
        <v>945</v>
      </c>
      <c r="D97" s="198" t="s">
        <v>904</v>
      </c>
      <c r="E97" s="199" t="s">
        <v>93</v>
      </c>
      <c r="F97" s="200" t="s">
        <v>94</v>
      </c>
      <c r="G97" s="201" t="s">
        <v>72</v>
      </c>
      <c r="H97" s="202">
        <v>1</v>
      </c>
      <c r="I97" s="203"/>
      <c r="J97" s="204">
        <f>ROUND(I97*H97,2)</f>
        <v>0</v>
      </c>
      <c r="K97" s="200" t="s">
        <v>908</v>
      </c>
      <c r="L97" s="60"/>
      <c r="M97" s="205" t="s">
        <v>781</v>
      </c>
      <c r="N97" s="206" t="s">
        <v>806</v>
      </c>
      <c r="O97" s="41"/>
      <c r="P97" s="207">
        <f>O97*H97</f>
        <v>0</v>
      </c>
      <c r="Q97" s="207">
        <v>0</v>
      </c>
      <c r="R97" s="207">
        <f>Q97*H97</f>
        <v>0</v>
      </c>
      <c r="S97" s="207">
        <v>0</v>
      </c>
      <c r="T97" s="208">
        <f>S97*H97</f>
        <v>0</v>
      </c>
      <c r="AR97" s="23" t="s">
        <v>73</v>
      </c>
      <c r="AT97" s="23" t="s">
        <v>904</v>
      </c>
      <c r="AU97" s="23" t="s">
        <v>843</v>
      </c>
      <c r="AY97" s="23" t="s">
        <v>902</v>
      </c>
      <c r="BE97" s="209">
        <f>IF(N97="základní",J97,0)</f>
        <v>0</v>
      </c>
      <c r="BF97" s="209">
        <f>IF(N97="snížená",J97,0)</f>
        <v>0</v>
      </c>
      <c r="BG97" s="209">
        <f>IF(N97="zákl. přenesená",J97,0)</f>
        <v>0</v>
      </c>
      <c r="BH97" s="209">
        <f>IF(N97="sníž. přenesená",J97,0)</f>
        <v>0</v>
      </c>
      <c r="BI97" s="209">
        <f>IF(N97="nulová",J97,0)</f>
        <v>0</v>
      </c>
      <c r="BJ97" s="23" t="s">
        <v>783</v>
      </c>
      <c r="BK97" s="209">
        <f>ROUND(I97*H97,2)</f>
        <v>0</v>
      </c>
      <c r="BL97" s="23" t="s">
        <v>73</v>
      </c>
      <c r="BM97" s="23" t="s">
        <v>95</v>
      </c>
    </row>
    <row r="98" spans="2:63" s="11" customFormat="1" ht="29.85" customHeight="1">
      <c r="B98" s="181"/>
      <c r="C98" s="182"/>
      <c r="D98" s="195" t="s">
        <v>834</v>
      </c>
      <c r="E98" s="196" t="s">
        <v>96</v>
      </c>
      <c r="F98" s="196" t="s">
        <v>97</v>
      </c>
      <c r="G98" s="182"/>
      <c r="H98" s="182"/>
      <c r="I98" s="185"/>
      <c r="J98" s="197">
        <f>BK98</f>
        <v>0</v>
      </c>
      <c r="K98" s="182"/>
      <c r="L98" s="187"/>
      <c r="M98" s="188"/>
      <c r="N98" s="189"/>
      <c r="O98" s="189"/>
      <c r="P98" s="190">
        <f>P99</f>
        <v>0</v>
      </c>
      <c r="Q98" s="189"/>
      <c r="R98" s="190">
        <f>R99</f>
        <v>0</v>
      </c>
      <c r="S98" s="189"/>
      <c r="T98" s="191">
        <f>T99</f>
        <v>0</v>
      </c>
      <c r="AR98" s="192" t="s">
        <v>931</v>
      </c>
      <c r="AT98" s="193" t="s">
        <v>834</v>
      </c>
      <c r="AU98" s="193" t="s">
        <v>783</v>
      </c>
      <c r="AY98" s="192" t="s">
        <v>902</v>
      </c>
      <c r="BK98" s="194">
        <f>BK99</f>
        <v>0</v>
      </c>
    </row>
    <row r="99" spans="2:65" s="1" customFormat="1" ht="22.5" customHeight="1">
      <c r="B99" s="40"/>
      <c r="C99" s="198" t="s">
        <v>950</v>
      </c>
      <c r="D99" s="198" t="s">
        <v>904</v>
      </c>
      <c r="E99" s="199" t="s">
        <v>98</v>
      </c>
      <c r="F99" s="200" t="s">
        <v>99</v>
      </c>
      <c r="G99" s="201" t="s">
        <v>72</v>
      </c>
      <c r="H99" s="202">
        <v>1</v>
      </c>
      <c r="I99" s="203"/>
      <c r="J99" s="204">
        <f>ROUND(I99*H99,2)</f>
        <v>0</v>
      </c>
      <c r="K99" s="200" t="s">
        <v>908</v>
      </c>
      <c r="L99" s="60"/>
      <c r="M99" s="205" t="s">
        <v>781</v>
      </c>
      <c r="N99" s="259" t="s">
        <v>806</v>
      </c>
      <c r="O99" s="260"/>
      <c r="P99" s="261">
        <f>O99*H99</f>
        <v>0</v>
      </c>
      <c r="Q99" s="261">
        <v>0</v>
      </c>
      <c r="R99" s="261">
        <f>Q99*H99</f>
        <v>0</v>
      </c>
      <c r="S99" s="261">
        <v>0</v>
      </c>
      <c r="T99" s="262">
        <f>S99*H99</f>
        <v>0</v>
      </c>
      <c r="AR99" s="23" t="s">
        <v>73</v>
      </c>
      <c r="AT99" s="23" t="s">
        <v>904</v>
      </c>
      <c r="AU99" s="23" t="s">
        <v>843</v>
      </c>
      <c r="AY99" s="23" t="s">
        <v>902</v>
      </c>
      <c r="BE99" s="209">
        <f>IF(N99="základní",J99,0)</f>
        <v>0</v>
      </c>
      <c r="BF99" s="209">
        <f>IF(N99="snížená",J99,0)</f>
        <v>0</v>
      </c>
      <c r="BG99" s="209">
        <f>IF(N99="zákl. přenesená",J99,0)</f>
        <v>0</v>
      </c>
      <c r="BH99" s="209">
        <f>IF(N99="sníž. přenesená",J99,0)</f>
        <v>0</v>
      </c>
      <c r="BI99" s="209">
        <f>IF(N99="nulová",J99,0)</f>
        <v>0</v>
      </c>
      <c r="BJ99" s="23" t="s">
        <v>783</v>
      </c>
      <c r="BK99" s="209">
        <f>ROUND(I99*H99,2)</f>
        <v>0</v>
      </c>
      <c r="BL99" s="23" t="s">
        <v>73</v>
      </c>
      <c r="BM99" s="23" t="s">
        <v>100</v>
      </c>
    </row>
    <row r="100" spans="2:12" s="1" customFormat="1" ht="6.95" customHeight="1">
      <c r="B100" s="55"/>
      <c r="C100" s="56"/>
      <c r="D100" s="56"/>
      <c r="E100" s="56"/>
      <c r="F100" s="56"/>
      <c r="G100" s="56"/>
      <c r="H100" s="56"/>
      <c r="I100" s="143"/>
      <c r="J100" s="56"/>
      <c r="K100" s="56"/>
      <c r="L100" s="60"/>
    </row>
  </sheetData>
  <sheetProtection password="CC35" sheet="1" objects="1" scenarios="1" formatCells="0" formatColumns="0" formatRows="0" sort="0" autoFilter="0"/>
  <autoFilter ref="C85:K99"/>
  <mergeCells count="12">
    <mergeCell ref="G1:H1"/>
    <mergeCell ref="L2:V2"/>
    <mergeCell ref="E49:H49"/>
    <mergeCell ref="E51:H51"/>
    <mergeCell ref="E74:H74"/>
    <mergeCell ref="E76:H76"/>
    <mergeCell ref="E78:H78"/>
    <mergeCell ref="E7:H7"/>
    <mergeCell ref="E9:H9"/>
    <mergeCell ref="E11:H11"/>
    <mergeCell ref="E26:H26"/>
    <mergeCell ref="E47:H47"/>
  </mergeCells>
  <hyperlinks>
    <hyperlink ref="F1:G1" location="C2" display="1) Krycí list soupisu"/>
    <hyperlink ref="G1:H1" location="C58"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63" customWidth="1"/>
    <col min="2" max="2" width="1.66796875" style="263" customWidth="1"/>
    <col min="3" max="4" width="5" style="263" customWidth="1"/>
    <col min="5" max="5" width="11.66015625" style="263" customWidth="1"/>
    <col min="6" max="6" width="9.16015625" style="263" customWidth="1"/>
    <col min="7" max="7" width="5" style="263" customWidth="1"/>
    <col min="8" max="8" width="77.83203125" style="263" customWidth="1"/>
    <col min="9" max="10" width="20" style="263" customWidth="1"/>
    <col min="11" max="11" width="1.66796875" style="263" customWidth="1"/>
  </cols>
  <sheetData>
    <row r="1" ht="37.5" customHeight="1"/>
    <row r="2" spans="2:11" ht="7.5" customHeight="1">
      <c r="B2" s="264"/>
      <c r="C2" s="265"/>
      <c r="D2" s="265"/>
      <c r="E2" s="265"/>
      <c r="F2" s="265"/>
      <c r="G2" s="265"/>
      <c r="H2" s="265"/>
      <c r="I2" s="265"/>
      <c r="J2" s="265"/>
      <c r="K2" s="266"/>
    </row>
    <row r="3" spans="2:11" s="14" customFormat="1" ht="45" customHeight="1">
      <c r="B3" s="267"/>
      <c r="C3" s="396" t="s">
        <v>101</v>
      </c>
      <c r="D3" s="396"/>
      <c r="E3" s="396"/>
      <c r="F3" s="396"/>
      <c r="G3" s="396"/>
      <c r="H3" s="396"/>
      <c r="I3" s="396"/>
      <c r="J3" s="396"/>
      <c r="K3" s="268"/>
    </row>
    <row r="4" spans="2:11" ht="25.5" customHeight="1">
      <c r="B4" s="269"/>
      <c r="C4" s="398" t="s">
        <v>102</v>
      </c>
      <c r="D4" s="398"/>
      <c r="E4" s="398"/>
      <c r="F4" s="398"/>
      <c r="G4" s="398"/>
      <c r="H4" s="398"/>
      <c r="I4" s="398"/>
      <c r="J4" s="398"/>
      <c r="K4" s="270"/>
    </row>
    <row r="5" spans="2:11" ht="5.25" customHeight="1">
      <c r="B5" s="269"/>
      <c r="C5" s="271"/>
      <c r="D5" s="271"/>
      <c r="E5" s="271"/>
      <c r="F5" s="271"/>
      <c r="G5" s="271"/>
      <c r="H5" s="271"/>
      <c r="I5" s="271"/>
      <c r="J5" s="271"/>
      <c r="K5" s="270"/>
    </row>
    <row r="6" spans="2:11" ht="15" customHeight="1">
      <c r="B6" s="269"/>
      <c r="C6" s="393" t="s">
        <v>103</v>
      </c>
      <c r="D6" s="393"/>
      <c r="E6" s="393"/>
      <c r="F6" s="393"/>
      <c r="G6" s="393"/>
      <c r="H6" s="393"/>
      <c r="I6" s="393"/>
      <c r="J6" s="393"/>
      <c r="K6" s="270"/>
    </row>
    <row r="7" spans="2:11" ht="15" customHeight="1">
      <c r="B7" s="273"/>
      <c r="C7" s="393" t="s">
        <v>104</v>
      </c>
      <c r="D7" s="393"/>
      <c r="E7" s="393"/>
      <c r="F7" s="393"/>
      <c r="G7" s="393"/>
      <c r="H7" s="393"/>
      <c r="I7" s="393"/>
      <c r="J7" s="393"/>
      <c r="K7" s="270"/>
    </row>
    <row r="8" spans="2:11" ht="12.75" customHeight="1">
      <c r="B8" s="273"/>
      <c r="C8" s="272"/>
      <c r="D8" s="272"/>
      <c r="E8" s="272"/>
      <c r="F8" s="272"/>
      <c r="G8" s="272"/>
      <c r="H8" s="272"/>
      <c r="I8" s="272"/>
      <c r="J8" s="272"/>
      <c r="K8" s="270"/>
    </row>
    <row r="9" spans="2:11" ht="15" customHeight="1">
      <c r="B9" s="273"/>
      <c r="C9" s="393" t="s">
        <v>105</v>
      </c>
      <c r="D9" s="393"/>
      <c r="E9" s="393"/>
      <c r="F9" s="393"/>
      <c r="G9" s="393"/>
      <c r="H9" s="393"/>
      <c r="I9" s="393"/>
      <c r="J9" s="393"/>
      <c r="K9" s="270"/>
    </row>
    <row r="10" spans="2:11" ht="15" customHeight="1">
      <c r="B10" s="273"/>
      <c r="C10" s="272"/>
      <c r="D10" s="393" t="s">
        <v>106</v>
      </c>
      <c r="E10" s="393"/>
      <c r="F10" s="393"/>
      <c r="G10" s="393"/>
      <c r="H10" s="393"/>
      <c r="I10" s="393"/>
      <c r="J10" s="393"/>
      <c r="K10" s="270"/>
    </row>
    <row r="11" spans="2:11" ht="15" customHeight="1">
      <c r="B11" s="273"/>
      <c r="C11" s="274"/>
      <c r="D11" s="393" t="s">
        <v>107</v>
      </c>
      <c r="E11" s="393"/>
      <c r="F11" s="393"/>
      <c r="G11" s="393"/>
      <c r="H11" s="393"/>
      <c r="I11" s="393"/>
      <c r="J11" s="393"/>
      <c r="K11" s="270"/>
    </row>
    <row r="12" spans="2:11" ht="12.75" customHeight="1">
      <c r="B12" s="273"/>
      <c r="C12" s="274"/>
      <c r="D12" s="274"/>
      <c r="E12" s="274"/>
      <c r="F12" s="274"/>
      <c r="G12" s="274"/>
      <c r="H12" s="274"/>
      <c r="I12" s="274"/>
      <c r="J12" s="274"/>
      <c r="K12" s="270"/>
    </row>
    <row r="13" spans="2:11" ht="15" customHeight="1">
      <c r="B13" s="273"/>
      <c r="C13" s="274"/>
      <c r="D13" s="393" t="s">
        <v>108</v>
      </c>
      <c r="E13" s="393"/>
      <c r="F13" s="393"/>
      <c r="G13" s="393"/>
      <c r="H13" s="393"/>
      <c r="I13" s="393"/>
      <c r="J13" s="393"/>
      <c r="K13" s="270"/>
    </row>
    <row r="14" spans="2:11" ht="15" customHeight="1">
      <c r="B14" s="273"/>
      <c r="C14" s="274"/>
      <c r="D14" s="393" t="s">
        <v>109</v>
      </c>
      <c r="E14" s="393"/>
      <c r="F14" s="393"/>
      <c r="G14" s="393"/>
      <c r="H14" s="393"/>
      <c r="I14" s="393"/>
      <c r="J14" s="393"/>
      <c r="K14" s="270"/>
    </row>
    <row r="15" spans="2:11" ht="15" customHeight="1">
      <c r="B15" s="273"/>
      <c r="C15" s="274"/>
      <c r="D15" s="393" t="s">
        <v>110</v>
      </c>
      <c r="E15" s="393"/>
      <c r="F15" s="393"/>
      <c r="G15" s="393"/>
      <c r="H15" s="393"/>
      <c r="I15" s="393"/>
      <c r="J15" s="393"/>
      <c r="K15" s="270"/>
    </row>
    <row r="16" spans="2:11" ht="15" customHeight="1">
      <c r="B16" s="273"/>
      <c r="C16" s="274"/>
      <c r="D16" s="274"/>
      <c r="E16" s="275" t="s">
        <v>841</v>
      </c>
      <c r="F16" s="393" t="s">
        <v>111</v>
      </c>
      <c r="G16" s="393"/>
      <c r="H16" s="393"/>
      <c r="I16" s="393"/>
      <c r="J16" s="393"/>
      <c r="K16" s="270"/>
    </row>
    <row r="17" spans="2:11" ht="15" customHeight="1">
      <c r="B17" s="273"/>
      <c r="C17" s="274"/>
      <c r="D17" s="274"/>
      <c r="E17" s="275" t="s">
        <v>112</v>
      </c>
      <c r="F17" s="393" t="s">
        <v>113</v>
      </c>
      <c r="G17" s="393"/>
      <c r="H17" s="393"/>
      <c r="I17" s="393"/>
      <c r="J17" s="393"/>
      <c r="K17" s="270"/>
    </row>
    <row r="18" spans="2:11" ht="15" customHeight="1">
      <c r="B18" s="273"/>
      <c r="C18" s="274"/>
      <c r="D18" s="274"/>
      <c r="E18" s="275" t="s">
        <v>114</v>
      </c>
      <c r="F18" s="393" t="s">
        <v>115</v>
      </c>
      <c r="G18" s="393"/>
      <c r="H18" s="393"/>
      <c r="I18" s="393"/>
      <c r="J18" s="393"/>
      <c r="K18" s="270"/>
    </row>
    <row r="19" spans="2:11" ht="15" customHeight="1">
      <c r="B19" s="273"/>
      <c r="C19" s="274"/>
      <c r="D19" s="274"/>
      <c r="E19" s="275" t="s">
        <v>116</v>
      </c>
      <c r="F19" s="393" t="s">
        <v>117</v>
      </c>
      <c r="G19" s="393"/>
      <c r="H19" s="393"/>
      <c r="I19" s="393"/>
      <c r="J19" s="393"/>
      <c r="K19" s="270"/>
    </row>
    <row r="20" spans="2:11" ht="15" customHeight="1">
      <c r="B20" s="273"/>
      <c r="C20" s="274"/>
      <c r="D20" s="274"/>
      <c r="E20" s="275" t="s">
        <v>118</v>
      </c>
      <c r="F20" s="393" t="s">
        <v>119</v>
      </c>
      <c r="G20" s="393"/>
      <c r="H20" s="393"/>
      <c r="I20" s="393"/>
      <c r="J20" s="393"/>
      <c r="K20" s="270"/>
    </row>
    <row r="21" spans="2:11" ht="15" customHeight="1">
      <c r="B21" s="273"/>
      <c r="C21" s="274"/>
      <c r="D21" s="274"/>
      <c r="E21" s="275" t="s">
        <v>845</v>
      </c>
      <c r="F21" s="393" t="s">
        <v>120</v>
      </c>
      <c r="G21" s="393"/>
      <c r="H21" s="393"/>
      <c r="I21" s="393"/>
      <c r="J21" s="393"/>
      <c r="K21" s="270"/>
    </row>
    <row r="22" spans="2:11" ht="12.75" customHeight="1">
      <c r="B22" s="273"/>
      <c r="C22" s="274"/>
      <c r="D22" s="274"/>
      <c r="E22" s="274"/>
      <c r="F22" s="274"/>
      <c r="G22" s="274"/>
      <c r="H22" s="274"/>
      <c r="I22" s="274"/>
      <c r="J22" s="274"/>
      <c r="K22" s="270"/>
    </row>
    <row r="23" spans="2:11" ht="15" customHeight="1">
      <c r="B23" s="273"/>
      <c r="C23" s="393" t="s">
        <v>121</v>
      </c>
      <c r="D23" s="393"/>
      <c r="E23" s="393"/>
      <c r="F23" s="393"/>
      <c r="G23" s="393"/>
      <c r="H23" s="393"/>
      <c r="I23" s="393"/>
      <c r="J23" s="393"/>
      <c r="K23" s="270"/>
    </row>
    <row r="24" spans="2:11" ht="15" customHeight="1">
      <c r="B24" s="273"/>
      <c r="C24" s="393" t="s">
        <v>122</v>
      </c>
      <c r="D24" s="393"/>
      <c r="E24" s="393"/>
      <c r="F24" s="393"/>
      <c r="G24" s="393"/>
      <c r="H24" s="393"/>
      <c r="I24" s="393"/>
      <c r="J24" s="393"/>
      <c r="K24" s="270"/>
    </row>
    <row r="25" spans="2:11" ht="15" customHeight="1">
      <c r="B25" s="273"/>
      <c r="C25" s="272"/>
      <c r="D25" s="393" t="s">
        <v>123</v>
      </c>
      <c r="E25" s="393"/>
      <c r="F25" s="393"/>
      <c r="G25" s="393"/>
      <c r="H25" s="393"/>
      <c r="I25" s="393"/>
      <c r="J25" s="393"/>
      <c r="K25" s="270"/>
    </row>
    <row r="26" spans="2:11" ht="15" customHeight="1">
      <c r="B26" s="273"/>
      <c r="C26" s="274"/>
      <c r="D26" s="393" t="s">
        <v>124</v>
      </c>
      <c r="E26" s="393"/>
      <c r="F26" s="393"/>
      <c r="G26" s="393"/>
      <c r="H26" s="393"/>
      <c r="I26" s="393"/>
      <c r="J26" s="393"/>
      <c r="K26" s="270"/>
    </row>
    <row r="27" spans="2:11" ht="12.75" customHeight="1">
      <c r="B27" s="273"/>
      <c r="C27" s="274"/>
      <c r="D27" s="274"/>
      <c r="E27" s="274"/>
      <c r="F27" s="274"/>
      <c r="G27" s="274"/>
      <c r="H27" s="274"/>
      <c r="I27" s="274"/>
      <c r="J27" s="274"/>
      <c r="K27" s="270"/>
    </row>
    <row r="28" spans="2:11" ht="15" customHeight="1">
      <c r="B28" s="273"/>
      <c r="C28" s="274"/>
      <c r="D28" s="393" t="s">
        <v>125</v>
      </c>
      <c r="E28" s="393"/>
      <c r="F28" s="393"/>
      <c r="G28" s="393"/>
      <c r="H28" s="393"/>
      <c r="I28" s="393"/>
      <c r="J28" s="393"/>
      <c r="K28" s="270"/>
    </row>
    <row r="29" spans="2:11" ht="15" customHeight="1">
      <c r="B29" s="273"/>
      <c r="C29" s="274"/>
      <c r="D29" s="393" t="s">
        <v>126</v>
      </c>
      <c r="E29" s="393"/>
      <c r="F29" s="393"/>
      <c r="G29" s="393"/>
      <c r="H29" s="393"/>
      <c r="I29" s="393"/>
      <c r="J29" s="393"/>
      <c r="K29" s="270"/>
    </row>
    <row r="30" spans="2:11" ht="12.75" customHeight="1">
      <c r="B30" s="273"/>
      <c r="C30" s="274"/>
      <c r="D30" s="274"/>
      <c r="E30" s="274"/>
      <c r="F30" s="274"/>
      <c r="G30" s="274"/>
      <c r="H30" s="274"/>
      <c r="I30" s="274"/>
      <c r="J30" s="274"/>
      <c r="K30" s="270"/>
    </row>
    <row r="31" spans="2:11" ht="15" customHeight="1">
      <c r="B31" s="273"/>
      <c r="C31" s="274"/>
      <c r="D31" s="393" t="s">
        <v>127</v>
      </c>
      <c r="E31" s="393"/>
      <c r="F31" s="393"/>
      <c r="G31" s="393"/>
      <c r="H31" s="393"/>
      <c r="I31" s="393"/>
      <c r="J31" s="393"/>
      <c r="K31" s="270"/>
    </row>
    <row r="32" spans="2:11" ht="15" customHeight="1">
      <c r="B32" s="273"/>
      <c r="C32" s="274"/>
      <c r="D32" s="393" t="s">
        <v>128</v>
      </c>
      <c r="E32" s="393"/>
      <c r="F32" s="393"/>
      <c r="G32" s="393"/>
      <c r="H32" s="393"/>
      <c r="I32" s="393"/>
      <c r="J32" s="393"/>
      <c r="K32" s="270"/>
    </row>
    <row r="33" spans="2:11" ht="15" customHeight="1">
      <c r="B33" s="273"/>
      <c r="C33" s="274"/>
      <c r="D33" s="393" t="s">
        <v>129</v>
      </c>
      <c r="E33" s="393"/>
      <c r="F33" s="393"/>
      <c r="G33" s="393"/>
      <c r="H33" s="393"/>
      <c r="I33" s="393"/>
      <c r="J33" s="393"/>
      <c r="K33" s="270"/>
    </row>
    <row r="34" spans="2:11" ht="15" customHeight="1">
      <c r="B34" s="273"/>
      <c r="C34" s="274"/>
      <c r="D34" s="272"/>
      <c r="E34" s="276" t="s">
        <v>887</v>
      </c>
      <c r="F34" s="272"/>
      <c r="G34" s="393" t="s">
        <v>130</v>
      </c>
      <c r="H34" s="393"/>
      <c r="I34" s="393"/>
      <c r="J34" s="393"/>
      <c r="K34" s="270"/>
    </row>
    <row r="35" spans="2:11" ht="30.75" customHeight="1">
      <c r="B35" s="273"/>
      <c r="C35" s="274"/>
      <c r="D35" s="272"/>
      <c r="E35" s="276" t="s">
        <v>131</v>
      </c>
      <c r="F35" s="272"/>
      <c r="G35" s="393" t="s">
        <v>132</v>
      </c>
      <c r="H35" s="393"/>
      <c r="I35" s="393"/>
      <c r="J35" s="393"/>
      <c r="K35" s="270"/>
    </row>
    <row r="36" spans="2:11" ht="15" customHeight="1">
      <c r="B36" s="273"/>
      <c r="C36" s="274"/>
      <c r="D36" s="272"/>
      <c r="E36" s="276" t="s">
        <v>816</v>
      </c>
      <c r="F36" s="272"/>
      <c r="G36" s="393" t="s">
        <v>133</v>
      </c>
      <c r="H36" s="393"/>
      <c r="I36" s="393"/>
      <c r="J36" s="393"/>
      <c r="K36" s="270"/>
    </row>
    <row r="37" spans="2:11" ht="15" customHeight="1">
      <c r="B37" s="273"/>
      <c r="C37" s="274"/>
      <c r="D37" s="272"/>
      <c r="E37" s="276" t="s">
        <v>888</v>
      </c>
      <c r="F37" s="272"/>
      <c r="G37" s="393" t="s">
        <v>134</v>
      </c>
      <c r="H37" s="393"/>
      <c r="I37" s="393"/>
      <c r="J37" s="393"/>
      <c r="K37" s="270"/>
    </row>
    <row r="38" spans="2:11" ht="15" customHeight="1">
      <c r="B38" s="273"/>
      <c r="C38" s="274"/>
      <c r="D38" s="272"/>
      <c r="E38" s="276" t="s">
        <v>889</v>
      </c>
      <c r="F38" s="272"/>
      <c r="G38" s="393" t="s">
        <v>135</v>
      </c>
      <c r="H38" s="393"/>
      <c r="I38" s="393"/>
      <c r="J38" s="393"/>
      <c r="K38" s="270"/>
    </row>
    <row r="39" spans="2:11" ht="15" customHeight="1">
      <c r="B39" s="273"/>
      <c r="C39" s="274"/>
      <c r="D39" s="272"/>
      <c r="E39" s="276" t="s">
        <v>890</v>
      </c>
      <c r="F39" s="272"/>
      <c r="G39" s="393" t="s">
        <v>136</v>
      </c>
      <c r="H39" s="393"/>
      <c r="I39" s="393"/>
      <c r="J39" s="393"/>
      <c r="K39" s="270"/>
    </row>
    <row r="40" spans="2:11" ht="15" customHeight="1">
      <c r="B40" s="273"/>
      <c r="C40" s="274"/>
      <c r="D40" s="272"/>
      <c r="E40" s="276" t="s">
        <v>137</v>
      </c>
      <c r="F40" s="272"/>
      <c r="G40" s="393" t="s">
        <v>138</v>
      </c>
      <c r="H40" s="393"/>
      <c r="I40" s="393"/>
      <c r="J40" s="393"/>
      <c r="K40" s="270"/>
    </row>
    <row r="41" spans="2:11" ht="15" customHeight="1">
      <c r="B41" s="273"/>
      <c r="C41" s="274"/>
      <c r="D41" s="272"/>
      <c r="E41" s="276"/>
      <c r="F41" s="272"/>
      <c r="G41" s="393" t="s">
        <v>139</v>
      </c>
      <c r="H41" s="393"/>
      <c r="I41" s="393"/>
      <c r="J41" s="393"/>
      <c r="K41" s="270"/>
    </row>
    <row r="42" spans="2:11" ht="15" customHeight="1">
      <c r="B42" s="273"/>
      <c r="C42" s="274"/>
      <c r="D42" s="272"/>
      <c r="E42" s="276" t="s">
        <v>140</v>
      </c>
      <c r="F42" s="272"/>
      <c r="G42" s="393" t="s">
        <v>141</v>
      </c>
      <c r="H42" s="393"/>
      <c r="I42" s="393"/>
      <c r="J42" s="393"/>
      <c r="K42" s="270"/>
    </row>
    <row r="43" spans="2:11" ht="15" customHeight="1">
      <c r="B43" s="273"/>
      <c r="C43" s="274"/>
      <c r="D43" s="272"/>
      <c r="E43" s="276" t="s">
        <v>892</v>
      </c>
      <c r="F43" s="272"/>
      <c r="G43" s="393" t="s">
        <v>142</v>
      </c>
      <c r="H43" s="393"/>
      <c r="I43" s="393"/>
      <c r="J43" s="393"/>
      <c r="K43" s="270"/>
    </row>
    <row r="44" spans="2:11" ht="12.75" customHeight="1">
      <c r="B44" s="273"/>
      <c r="C44" s="274"/>
      <c r="D44" s="272"/>
      <c r="E44" s="272"/>
      <c r="F44" s="272"/>
      <c r="G44" s="272"/>
      <c r="H44" s="272"/>
      <c r="I44" s="272"/>
      <c r="J44" s="272"/>
      <c r="K44" s="270"/>
    </row>
    <row r="45" spans="2:11" ht="15" customHeight="1">
      <c r="B45" s="273"/>
      <c r="C45" s="274"/>
      <c r="D45" s="393" t="s">
        <v>143</v>
      </c>
      <c r="E45" s="393"/>
      <c r="F45" s="393"/>
      <c r="G45" s="393"/>
      <c r="H45" s="393"/>
      <c r="I45" s="393"/>
      <c r="J45" s="393"/>
      <c r="K45" s="270"/>
    </row>
    <row r="46" spans="2:11" ht="15" customHeight="1">
      <c r="B46" s="273"/>
      <c r="C46" s="274"/>
      <c r="D46" s="274"/>
      <c r="E46" s="393" t="s">
        <v>144</v>
      </c>
      <c r="F46" s="393"/>
      <c r="G46" s="393"/>
      <c r="H46" s="393"/>
      <c r="I46" s="393"/>
      <c r="J46" s="393"/>
      <c r="K46" s="270"/>
    </row>
    <row r="47" spans="2:11" ht="15" customHeight="1">
      <c r="B47" s="273"/>
      <c r="C47" s="274"/>
      <c r="D47" s="274"/>
      <c r="E47" s="393" t="s">
        <v>145</v>
      </c>
      <c r="F47" s="393"/>
      <c r="G47" s="393"/>
      <c r="H47" s="393"/>
      <c r="I47" s="393"/>
      <c r="J47" s="393"/>
      <c r="K47" s="270"/>
    </row>
    <row r="48" spans="2:11" ht="15" customHeight="1">
      <c r="B48" s="273"/>
      <c r="C48" s="274"/>
      <c r="D48" s="274"/>
      <c r="E48" s="393" t="s">
        <v>146</v>
      </c>
      <c r="F48" s="393"/>
      <c r="G48" s="393"/>
      <c r="H48" s="393"/>
      <c r="I48" s="393"/>
      <c r="J48" s="393"/>
      <c r="K48" s="270"/>
    </row>
    <row r="49" spans="2:11" ht="15" customHeight="1">
      <c r="B49" s="273"/>
      <c r="C49" s="274"/>
      <c r="D49" s="393" t="s">
        <v>147</v>
      </c>
      <c r="E49" s="393"/>
      <c r="F49" s="393"/>
      <c r="G49" s="393"/>
      <c r="H49" s="393"/>
      <c r="I49" s="393"/>
      <c r="J49" s="393"/>
      <c r="K49" s="270"/>
    </row>
    <row r="50" spans="2:11" ht="25.5" customHeight="1">
      <c r="B50" s="269"/>
      <c r="C50" s="398" t="s">
        <v>148</v>
      </c>
      <c r="D50" s="398"/>
      <c r="E50" s="398"/>
      <c r="F50" s="398"/>
      <c r="G50" s="398"/>
      <c r="H50" s="398"/>
      <c r="I50" s="398"/>
      <c r="J50" s="398"/>
      <c r="K50" s="270"/>
    </row>
    <row r="51" spans="2:11" ht="5.25" customHeight="1">
      <c r="B51" s="269"/>
      <c r="C51" s="271"/>
      <c r="D51" s="271"/>
      <c r="E51" s="271"/>
      <c r="F51" s="271"/>
      <c r="G51" s="271"/>
      <c r="H51" s="271"/>
      <c r="I51" s="271"/>
      <c r="J51" s="271"/>
      <c r="K51" s="270"/>
    </row>
    <row r="52" spans="2:11" ht="15" customHeight="1">
      <c r="B52" s="269"/>
      <c r="C52" s="393" t="s">
        <v>149</v>
      </c>
      <c r="D52" s="393"/>
      <c r="E52" s="393"/>
      <c r="F52" s="393"/>
      <c r="G52" s="393"/>
      <c r="H52" s="393"/>
      <c r="I52" s="393"/>
      <c r="J52" s="393"/>
      <c r="K52" s="270"/>
    </row>
    <row r="53" spans="2:11" ht="15" customHeight="1">
      <c r="B53" s="269"/>
      <c r="C53" s="393" t="s">
        <v>150</v>
      </c>
      <c r="D53" s="393"/>
      <c r="E53" s="393"/>
      <c r="F53" s="393"/>
      <c r="G53" s="393"/>
      <c r="H53" s="393"/>
      <c r="I53" s="393"/>
      <c r="J53" s="393"/>
      <c r="K53" s="270"/>
    </row>
    <row r="54" spans="2:11" ht="12.75" customHeight="1">
      <c r="B54" s="269"/>
      <c r="C54" s="272"/>
      <c r="D54" s="272"/>
      <c r="E54" s="272"/>
      <c r="F54" s="272"/>
      <c r="G54" s="272"/>
      <c r="H54" s="272"/>
      <c r="I54" s="272"/>
      <c r="J54" s="272"/>
      <c r="K54" s="270"/>
    </row>
    <row r="55" spans="2:11" ht="15" customHeight="1">
      <c r="B55" s="269"/>
      <c r="C55" s="393" t="s">
        <v>151</v>
      </c>
      <c r="D55" s="393"/>
      <c r="E55" s="393"/>
      <c r="F55" s="393"/>
      <c r="G55" s="393"/>
      <c r="H55" s="393"/>
      <c r="I55" s="393"/>
      <c r="J55" s="393"/>
      <c r="K55" s="270"/>
    </row>
    <row r="56" spans="2:11" ht="15" customHeight="1">
      <c r="B56" s="269"/>
      <c r="C56" s="274"/>
      <c r="D56" s="393" t="s">
        <v>152</v>
      </c>
      <c r="E56" s="393"/>
      <c r="F56" s="393"/>
      <c r="G56" s="393"/>
      <c r="H56" s="393"/>
      <c r="I56" s="393"/>
      <c r="J56" s="393"/>
      <c r="K56" s="270"/>
    </row>
    <row r="57" spans="2:11" ht="15" customHeight="1">
      <c r="B57" s="269"/>
      <c r="C57" s="274"/>
      <c r="D57" s="393" t="s">
        <v>153</v>
      </c>
      <c r="E57" s="393"/>
      <c r="F57" s="393"/>
      <c r="G57" s="393"/>
      <c r="H57" s="393"/>
      <c r="I57" s="393"/>
      <c r="J57" s="393"/>
      <c r="K57" s="270"/>
    </row>
    <row r="58" spans="2:11" ht="15" customHeight="1">
      <c r="B58" s="269"/>
      <c r="C58" s="274"/>
      <c r="D58" s="393" t="s">
        <v>154</v>
      </c>
      <c r="E58" s="393"/>
      <c r="F58" s="393"/>
      <c r="G58" s="393"/>
      <c r="H58" s="393"/>
      <c r="I58" s="393"/>
      <c r="J58" s="393"/>
      <c r="K58" s="270"/>
    </row>
    <row r="59" spans="2:11" ht="15" customHeight="1">
      <c r="B59" s="269"/>
      <c r="C59" s="274"/>
      <c r="D59" s="393" t="s">
        <v>155</v>
      </c>
      <c r="E59" s="393"/>
      <c r="F59" s="393"/>
      <c r="G59" s="393"/>
      <c r="H59" s="393"/>
      <c r="I59" s="393"/>
      <c r="J59" s="393"/>
      <c r="K59" s="270"/>
    </row>
    <row r="60" spans="2:11" ht="15" customHeight="1">
      <c r="B60" s="269"/>
      <c r="C60" s="274"/>
      <c r="D60" s="397" t="s">
        <v>156</v>
      </c>
      <c r="E60" s="397"/>
      <c r="F60" s="397"/>
      <c r="G60" s="397"/>
      <c r="H60" s="397"/>
      <c r="I60" s="397"/>
      <c r="J60" s="397"/>
      <c r="K60" s="270"/>
    </row>
    <row r="61" spans="2:11" ht="15" customHeight="1">
      <c r="B61" s="269"/>
      <c r="C61" s="274"/>
      <c r="D61" s="393" t="s">
        <v>157</v>
      </c>
      <c r="E61" s="393"/>
      <c r="F61" s="393"/>
      <c r="G61" s="393"/>
      <c r="H61" s="393"/>
      <c r="I61" s="393"/>
      <c r="J61" s="393"/>
      <c r="K61" s="270"/>
    </row>
    <row r="62" spans="2:11" ht="12.75" customHeight="1">
      <c r="B62" s="269"/>
      <c r="C62" s="274"/>
      <c r="D62" s="274"/>
      <c r="E62" s="277"/>
      <c r="F62" s="274"/>
      <c r="G62" s="274"/>
      <c r="H62" s="274"/>
      <c r="I62" s="274"/>
      <c r="J62" s="274"/>
      <c r="K62" s="270"/>
    </row>
    <row r="63" spans="2:11" ht="15" customHeight="1">
      <c r="B63" s="269"/>
      <c r="C63" s="274"/>
      <c r="D63" s="393" t="s">
        <v>158</v>
      </c>
      <c r="E63" s="393"/>
      <c r="F63" s="393"/>
      <c r="G63" s="393"/>
      <c r="H63" s="393"/>
      <c r="I63" s="393"/>
      <c r="J63" s="393"/>
      <c r="K63" s="270"/>
    </row>
    <row r="64" spans="2:11" ht="15" customHeight="1">
      <c r="B64" s="269"/>
      <c r="C64" s="274"/>
      <c r="D64" s="397" t="s">
        <v>159</v>
      </c>
      <c r="E64" s="397"/>
      <c r="F64" s="397"/>
      <c r="G64" s="397"/>
      <c r="H64" s="397"/>
      <c r="I64" s="397"/>
      <c r="J64" s="397"/>
      <c r="K64" s="270"/>
    </row>
    <row r="65" spans="2:11" ht="15" customHeight="1">
      <c r="B65" s="269"/>
      <c r="C65" s="274"/>
      <c r="D65" s="393" t="s">
        <v>160</v>
      </c>
      <c r="E65" s="393"/>
      <c r="F65" s="393"/>
      <c r="G65" s="393"/>
      <c r="H65" s="393"/>
      <c r="I65" s="393"/>
      <c r="J65" s="393"/>
      <c r="K65" s="270"/>
    </row>
    <row r="66" spans="2:11" ht="15" customHeight="1">
      <c r="B66" s="269"/>
      <c r="C66" s="274"/>
      <c r="D66" s="393" t="s">
        <v>161</v>
      </c>
      <c r="E66" s="393"/>
      <c r="F66" s="393"/>
      <c r="G66" s="393"/>
      <c r="H66" s="393"/>
      <c r="I66" s="393"/>
      <c r="J66" s="393"/>
      <c r="K66" s="270"/>
    </row>
    <row r="67" spans="2:11" ht="15" customHeight="1">
      <c r="B67" s="269"/>
      <c r="C67" s="274"/>
      <c r="D67" s="393" t="s">
        <v>162</v>
      </c>
      <c r="E67" s="393"/>
      <c r="F67" s="393"/>
      <c r="G67" s="393"/>
      <c r="H67" s="393"/>
      <c r="I67" s="393"/>
      <c r="J67" s="393"/>
      <c r="K67" s="270"/>
    </row>
    <row r="68" spans="2:11" ht="15" customHeight="1">
      <c r="B68" s="269"/>
      <c r="C68" s="274"/>
      <c r="D68" s="393" t="s">
        <v>163</v>
      </c>
      <c r="E68" s="393"/>
      <c r="F68" s="393"/>
      <c r="G68" s="393"/>
      <c r="H68" s="393"/>
      <c r="I68" s="393"/>
      <c r="J68" s="393"/>
      <c r="K68" s="270"/>
    </row>
    <row r="69" spans="2:11" ht="12.75" customHeight="1">
      <c r="B69" s="278"/>
      <c r="C69" s="279"/>
      <c r="D69" s="279"/>
      <c r="E69" s="279"/>
      <c r="F69" s="279"/>
      <c r="G69" s="279"/>
      <c r="H69" s="279"/>
      <c r="I69" s="279"/>
      <c r="J69" s="279"/>
      <c r="K69" s="280"/>
    </row>
    <row r="70" spans="2:11" ht="18.75" customHeight="1">
      <c r="B70" s="281"/>
      <c r="C70" s="281"/>
      <c r="D70" s="281"/>
      <c r="E70" s="281"/>
      <c r="F70" s="281"/>
      <c r="G70" s="281"/>
      <c r="H70" s="281"/>
      <c r="I70" s="281"/>
      <c r="J70" s="281"/>
      <c r="K70" s="282"/>
    </row>
    <row r="71" spans="2:11" ht="18.75" customHeight="1">
      <c r="B71" s="282"/>
      <c r="C71" s="282"/>
      <c r="D71" s="282"/>
      <c r="E71" s="282"/>
      <c r="F71" s="282"/>
      <c r="G71" s="282"/>
      <c r="H71" s="282"/>
      <c r="I71" s="282"/>
      <c r="J71" s="282"/>
      <c r="K71" s="282"/>
    </row>
    <row r="72" spans="2:11" ht="7.5" customHeight="1">
      <c r="B72" s="283"/>
      <c r="C72" s="284"/>
      <c r="D72" s="284"/>
      <c r="E72" s="284"/>
      <c r="F72" s="284"/>
      <c r="G72" s="284"/>
      <c r="H72" s="284"/>
      <c r="I72" s="284"/>
      <c r="J72" s="284"/>
      <c r="K72" s="285"/>
    </row>
    <row r="73" spans="2:11" ht="45" customHeight="1">
      <c r="B73" s="286"/>
      <c r="C73" s="394" t="s">
        <v>859</v>
      </c>
      <c r="D73" s="394"/>
      <c r="E73" s="394"/>
      <c r="F73" s="394"/>
      <c r="G73" s="394"/>
      <c r="H73" s="394"/>
      <c r="I73" s="394"/>
      <c r="J73" s="394"/>
      <c r="K73" s="287"/>
    </row>
    <row r="74" spans="2:11" ht="17.25" customHeight="1">
      <c r="B74" s="286"/>
      <c r="C74" s="288" t="s">
        <v>164</v>
      </c>
      <c r="D74" s="288"/>
      <c r="E74" s="288"/>
      <c r="F74" s="288" t="s">
        <v>165</v>
      </c>
      <c r="G74" s="289"/>
      <c r="H74" s="288" t="s">
        <v>888</v>
      </c>
      <c r="I74" s="288" t="s">
        <v>820</v>
      </c>
      <c r="J74" s="288" t="s">
        <v>166</v>
      </c>
      <c r="K74" s="287"/>
    </row>
    <row r="75" spans="2:11" ht="17.25" customHeight="1">
      <c r="B75" s="286"/>
      <c r="C75" s="290" t="s">
        <v>167</v>
      </c>
      <c r="D75" s="290"/>
      <c r="E75" s="290"/>
      <c r="F75" s="291" t="s">
        <v>168</v>
      </c>
      <c r="G75" s="292"/>
      <c r="H75" s="290"/>
      <c r="I75" s="290"/>
      <c r="J75" s="290" t="s">
        <v>169</v>
      </c>
      <c r="K75" s="287"/>
    </row>
    <row r="76" spans="2:11" ht="5.25" customHeight="1">
      <c r="B76" s="286"/>
      <c r="C76" s="293"/>
      <c r="D76" s="293"/>
      <c r="E76" s="293"/>
      <c r="F76" s="293"/>
      <c r="G76" s="294"/>
      <c r="H76" s="293"/>
      <c r="I76" s="293"/>
      <c r="J76" s="293"/>
      <c r="K76" s="287"/>
    </row>
    <row r="77" spans="2:11" ht="15" customHeight="1">
      <c r="B77" s="286"/>
      <c r="C77" s="276" t="s">
        <v>816</v>
      </c>
      <c r="D77" s="293"/>
      <c r="E77" s="293"/>
      <c r="F77" s="295" t="s">
        <v>170</v>
      </c>
      <c r="G77" s="294"/>
      <c r="H77" s="276" t="s">
        <v>171</v>
      </c>
      <c r="I77" s="276" t="s">
        <v>172</v>
      </c>
      <c r="J77" s="276">
        <v>20</v>
      </c>
      <c r="K77" s="287"/>
    </row>
    <row r="78" spans="2:11" ht="15" customHeight="1">
      <c r="B78" s="286"/>
      <c r="C78" s="276" t="s">
        <v>173</v>
      </c>
      <c r="D78" s="276"/>
      <c r="E78" s="276"/>
      <c r="F78" s="295" t="s">
        <v>170</v>
      </c>
      <c r="G78" s="294"/>
      <c r="H78" s="276" t="s">
        <v>174</v>
      </c>
      <c r="I78" s="276" t="s">
        <v>172</v>
      </c>
      <c r="J78" s="276">
        <v>120</v>
      </c>
      <c r="K78" s="287"/>
    </row>
    <row r="79" spans="2:11" ht="15" customHeight="1">
      <c r="B79" s="296"/>
      <c r="C79" s="276" t="s">
        <v>175</v>
      </c>
      <c r="D79" s="276"/>
      <c r="E79" s="276"/>
      <c r="F79" s="295" t="s">
        <v>176</v>
      </c>
      <c r="G79" s="294"/>
      <c r="H79" s="276" t="s">
        <v>177</v>
      </c>
      <c r="I79" s="276" t="s">
        <v>172</v>
      </c>
      <c r="J79" s="276">
        <v>50</v>
      </c>
      <c r="K79" s="287"/>
    </row>
    <row r="80" spans="2:11" ht="15" customHeight="1">
      <c r="B80" s="296"/>
      <c r="C80" s="276" t="s">
        <v>178</v>
      </c>
      <c r="D80" s="276"/>
      <c r="E80" s="276"/>
      <c r="F80" s="295" t="s">
        <v>170</v>
      </c>
      <c r="G80" s="294"/>
      <c r="H80" s="276" t="s">
        <v>179</v>
      </c>
      <c r="I80" s="276" t="s">
        <v>180</v>
      </c>
      <c r="J80" s="276"/>
      <c r="K80" s="287"/>
    </row>
    <row r="81" spans="2:11" ht="15" customHeight="1">
      <c r="B81" s="296"/>
      <c r="C81" s="297" t="s">
        <v>181</v>
      </c>
      <c r="D81" s="297"/>
      <c r="E81" s="297"/>
      <c r="F81" s="298" t="s">
        <v>176</v>
      </c>
      <c r="G81" s="297"/>
      <c r="H81" s="297" t="s">
        <v>182</v>
      </c>
      <c r="I81" s="297" t="s">
        <v>172</v>
      </c>
      <c r="J81" s="297">
        <v>15</v>
      </c>
      <c r="K81" s="287"/>
    </row>
    <row r="82" spans="2:11" ht="15" customHeight="1">
      <c r="B82" s="296"/>
      <c r="C82" s="297" t="s">
        <v>183</v>
      </c>
      <c r="D82" s="297"/>
      <c r="E82" s="297"/>
      <c r="F82" s="298" t="s">
        <v>176</v>
      </c>
      <c r="G82" s="297"/>
      <c r="H82" s="297" t="s">
        <v>184</v>
      </c>
      <c r="I82" s="297" t="s">
        <v>172</v>
      </c>
      <c r="J82" s="297">
        <v>15</v>
      </c>
      <c r="K82" s="287"/>
    </row>
    <row r="83" spans="2:11" ht="15" customHeight="1">
      <c r="B83" s="296"/>
      <c r="C83" s="297" t="s">
        <v>185</v>
      </c>
      <c r="D83" s="297"/>
      <c r="E83" s="297"/>
      <c r="F83" s="298" t="s">
        <v>176</v>
      </c>
      <c r="G83" s="297"/>
      <c r="H83" s="297" t="s">
        <v>186</v>
      </c>
      <c r="I83" s="297" t="s">
        <v>172</v>
      </c>
      <c r="J83" s="297">
        <v>20</v>
      </c>
      <c r="K83" s="287"/>
    </row>
    <row r="84" spans="2:11" ht="15" customHeight="1">
      <c r="B84" s="296"/>
      <c r="C84" s="297" t="s">
        <v>187</v>
      </c>
      <c r="D84" s="297"/>
      <c r="E84" s="297"/>
      <c r="F84" s="298" t="s">
        <v>176</v>
      </c>
      <c r="G84" s="297"/>
      <c r="H84" s="297" t="s">
        <v>188</v>
      </c>
      <c r="I84" s="297" t="s">
        <v>172</v>
      </c>
      <c r="J84" s="297">
        <v>20</v>
      </c>
      <c r="K84" s="287"/>
    </row>
    <row r="85" spans="2:11" ht="15" customHeight="1">
      <c r="B85" s="296"/>
      <c r="C85" s="276" t="s">
        <v>189</v>
      </c>
      <c r="D85" s="276"/>
      <c r="E85" s="276"/>
      <c r="F85" s="295" t="s">
        <v>176</v>
      </c>
      <c r="G85" s="294"/>
      <c r="H85" s="276" t="s">
        <v>190</v>
      </c>
      <c r="I85" s="276" t="s">
        <v>172</v>
      </c>
      <c r="J85" s="276">
        <v>50</v>
      </c>
      <c r="K85" s="287"/>
    </row>
    <row r="86" spans="2:11" ht="15" customHeight="1">
      <c r="B86" s="296"/>
      <c r="C86" s="276" t="s">
        <v>191</v>
      </c>
      <c r="D86" s="276"/>
      <c r="E86" s="276"/>
      <c r="F86" s="295" t="s">
        <v>176</v>
      </c>
      <c r="G86" s="294"/>
      <c r="H86" s="276" t="s">
        <v>192</v>
      </c>
      <c r="I86" s="276" t="s">
        <v>172</v>
      </c>
      <c r="J86" s="276">
        <v>20</v>
      </c>
      <c r="K86" s="287"/>
    </row>
    <row r="87" spans="2:11" ht="15" customHeight="1">
      <c r="B87" s="296"/>
      <c r="C87" s="276" t="s">
        <v>193</v>
      </c>
      <c r="D87" s="276"/>
      <c r="E87" s="276"/>
      <c r="F87" s="295" t="s">
        <v>176</v>
      </c>
      <c r="G87" s="294"/>
      <c r="H87" s="276" t="s">
        <v>194</v>
      </c>
      <c r="I87" s="276" t="s">
        <v>172</v>
      </c>
      <c r="J87" s="276">
        <v>20</v>
      </c>
      <c r="K87" s="287"/>
    </row>
    <row r="88" spans="2:11" ht="15" customHeight="1">
      <c r="B88" s="296"/>
      <c r="C88" s="276" t="s">
        <v>195</v>
      </c>
      <c r="D88" s="276"/>
      <c r="E88" s="276"/>
      <c r="F88" s="295" t="s">
        <v>176</v>
      </c>
      <c r="G88" s="294"/>
      <c r="H88" s="276" t="s">
        <v>196</v>
      </c>
      <c r="I88" s="276" t="s">
        <v>172</v>
      </c>
      <c r="J88" s="276">
        <v>50</v>
      </c>
      <c r="K88" s="287"/>
    </row>
    <row r="89" spans="2:11" ht="15" customHeight="1">
      <c r="B89" s="296"/>
      <c r="C89" s="276" t="s">
        <v>197</v>
      </c>
      <c r="D89" s="276"/>
      <c r="E89" s="276"/>
      <c r="F89" s="295" t="s">
        <v>176</v>
      </c>
      <c r="G89" s="294"/>
      <c r="H89" s="276" t="s">
        <v>197</v>
      </c>
      <c r="I89" s="276" t="s">
        <v>172</v>
      </c>
      <c r="J89" s="276">
        <v>50</v>
      </c>
      <c r="K89" s="287"/>
    </row>
    <row r="90" spans="2:11" ht="15" customHeight="1">
      <c r="B90" s="296"/>
      <c r="C90" s="276" t="s">
        <v>893</v>
      </c>
      <c r="D90" s="276"/>
      <c r="E90" s="276"/>
      <c r="F90" s="295" t="s">
        <v>176</v>
      </c>
      <c r="G90" s="294"/>
      <c r="H90" s="276" t="s">
        <v>198</v>
      </c>
      <c r="I90" s="276" t="s">
        <v>172</v>
      </c>
      <c r="J90" s="276">
        <v>255</v>
      </c>
      <c r="K90" s="287"/>
    </row>
    <row r="91" spans="2:11" ht="15" customHeight="1">
      <c r="B91" s="296"/>
      <c r="C91" s="276" t="s">
        <v>199</v>
      </c>
      <c r="D91" s="276"/>
      <c r="E91" s="276"/>
      <c r="F91" s="295" t="s">
        <v>170</v>
      </c>
      <c r="G91" s="294"/>
      <c r="H91" s="276" t="s">
        <v>200</v>
      </c>
      <c r="I91" s="276" t="s">
        <v>201</v>
      </c>
      <c r="J91" s="276"/>
      <c r="K91" s="287"/>
    </row>
    <row r="92" spans="2:11" ht="15" customHeight="1">
      <c r="B92" s="296"/>
      <c r="C92" s="276" t="s">
        <v>202</v>
      </c>
      <c r="D92" s="276"/>
      <c r="E92" s="276"/>
      <c r="F92" s="295" t="s">
        <v>170</v>
      </c>
      <c r="G92" s="294"/>
      <c r="H92" s="276" t="s">
        <v>203</v>
      </c>
      <c r="I92" s="276" t="s">
        <v>204</v>
      </c>
      <c r="J92" s="276"/>
      <c r="K92" s="287"/>
    </row>
    <row r="93" spans="2:11" ht="15" customHeight="1">
      <c r="B93" s="296"/>
      <c r="C93" s="276" t="s">
        <v>205</v>
      </c>
      <c r="D93" s="276"/>
      <c r="E93" s="276"/>
      <c r="F93" s="295" t="s">
        <v>170</v>
      </c>
      <c r="G93" s="294"/>
      <c r="H93" s="276" t="s">
        <v>205</v>
      </c>
      <c r="I93" s="276" t="s">
        <v>204</v>
      </c>
      <c r="J93" s="276"/>
      <c r="K93" s="287"/>
    </row>
    <row r="94" spans="2:11" ht="15" customHeight="1">
      <c r="B94" s="296"/>
      <c r="C94" s="276" t="s">
        <v>801</v>
      </c>
      <c r="D94" s="276"/>
      <c r="E94" s="276"/>
      <c r="F94" s="295" t="s">
        <v>170</v>
      </c>
      <c r="G94" s="294"/>
      <c r="H94" s="276" t="s">
        <v>206</v>
      </c>
      <c r="I94" s="276" t="s">
        <v>204</v>
      </c>
      <c r="J94" s="276"/>
      <c r="K94" s="287"/>
    </row>
    <row r="95" spans="2:11" ht="15" customHeight="1">
      <c r="B95" s="296"/>
      <c r="C95" s="276" t="s">
        <v>811</v>
      </c>
      <c r="D95" s="276"/>
      <c r="E95" s="276"/>
      <c r="F95" s="295" t="s">
        <v>170</v>
      </c>
      <c r="G95" s="294"/>
      <c r="H95" s="276" t="s">
        <v>207</v>
      </c>
      <c r="I95" s="276" t="s">
        <v>204</v>
      </c>
      <c r="J95" s="276"/>
      <c r="K95" s="287"/>
    </row>
    <row r="96" spans="2:11" ht="15" customHeight="1">
      <c r="B96" s="299"/>
      <c r="C96" s="300"/>
      <c r="D96" s="300"/>
      <c r="E96" s="300"/>
      <c r="F96" s="300"/>
      <c r="G96" s="300"/>
      <c r="H96" s="300"/>
      <c r="I96" s="300"/>
      <c r="J96" s="300"/>
      <c r="K96" s="301"/>
    </row>
    <row r="97" spans="2:11" ht="18.75" customHeight="1">
      <c r="B97" s="302"/>
      <c r="C97" s="303"/>
      <c r="D97" s="303"/>
      <c r="E97" s="303"/>
      <c r="F97" s="303"/>
      <c r="G97" s="303"/>
      <c r="H97" s="303"/>
      <c r="I97" s="303"/>
      <c r="J97" s="303"/>
      <c r="K97" s="302"/>
    </row>
    <row r="98" spans="2:11" ht="18.75" customHeight="1">
      <c r="B98" s="282"/>
      <c r="C98" s="282"/>
      <c r="D98" s="282"/>
      <c r="E98" s="282"/>
      <c r="F98" s="282"/>
      <c r="G98" s="282"/>
      <c r="H98" s="282"/>
      <c r="I98" s="282"/>
      <c r="J98" s="282"/>
      <c r="K98" s="282"/>
    </row>
    <row r="99" spans="2:11" ht="7.5" customHeight="1">
      <c r="B99" s="283"/>
      <c r="C99" s="284"/>
      <c r="D99" s="284"/>
      <c r="E99" s="284"/>
      <c r="F99" s="284"/>
      <c r="G99" s="284"/>
      <c r="H99" s="284"/>
      <c r="I99" s="284"/>
      <c r="J99" s="284"/>
      <c r="K99" s="285"/>
    </row>
    <row r="100" spans="2:11" ht="45" customHeight="1">
      <c r="B100" s="286"/>
      <c r="C100" s="394" t="s">
        <v>208</v>
      </c>
      <c r="D100" s="394"/>
      <c r="E100" s="394"/>
      <c r="F100" s="394"/>
      <c r="G100" s="394"/>
      <c r="H100" s="394"/>
      <c r="I100" s="394"/>
      <c r="J100" s="394"/>
      <c r="K100" s="287"/>
    </row>
    <row r="101" spans="2:11" ht="17.25" customHeight="1">
      <c r="B101" s="286"/>
      <c r="C101" s="288" t="s">
        <v>164</v>
      </c>
      <c r="D101" s="288"/>
      <c r="E101" s="288"/>
      <c r="F101" s="288" t="s">
        <v>165</v>
      </c>
      <c r="G101" s="289"/>
      <c r="H101" s="288" t="s">
        <v>888</v>
      </c>
      <c r="I101" s="288" t="s">
        <v>820</v>
      </c>
      <c r="J101" s="288" t="s">
        <v>166</v>
      </c>
      <c r="K101" s="287"/>
    </row>
    <row r="102" spans="2:11" ht="17.25" customHeight="1">
      <c r="B102" s="286"/>
      <c r="C102" s="290" t="s">
        <v>167</v>
      </c>
      <c r="D102" s="290"/>
      <c r="E102" s="290"/>
      <c r="F102" s="291" t="s">
        <v>168</v>
      </c>
      <c r="G102" s="292"/>
      <c r="H102" s="290"/>
      <c r="I102" s="290"/>
      <c r="J102" s="290" t="s">
        <v>169</v>
      </c>
      <c r="K102" s="287"/>
    </row>
    <row r="103" spans="2:11" ht="5.25" customHeight="1">
      <c r="B103" s="286"/>
      <c r="C103" s="288"/>
      <c r="D103" s="288"/>
      <c r="E103" s="288"/>
      <c r="F103" s="288"/>
      <c r="G103" s="304"/>
      <c r="H103" s="288"/>
      <c r="I103" s="288"/>
      <c r="J103" s="288"/>
      <c r="K103" s="287"/>
    </row>
    <row r="104" spans="2:11" ht="15" customHeight="1">
      <c r="B104" s="286"/>
      <c r="C104" s="276" t="s">
        <v>816</v>
      </c>
      <c r="D104" s="293"/>
      <c r="E104" s="293"/>
      <c r="F104" s="295" t="s">
        <v>170</v>
      </c>
      <c r="G104" s="304"/>
      <c r="H104" s="276" t="s">
        <v>209</v>
      </c>
      <c r="I104" s="276" t="s">
        <v>172</v>
      </c>
      <c r="J104" s="276">
        <v>20</v>
      </c>
      <c r="K104" s="287"/>
    </row>
    <row r="105" spans="2:11" ht="15" customHeight="1">
      <c r="B105" s="286"/>
      <c r="C105" s="276" t="s">
        <v>173</v>
      </c>
      <c r="D105" s="276"/>
      <c r="E105" s="276"/>
      <c r="F105" s="295" t="s">
        <v>170</v>
      </c>
      <c r="G105" s="276"/>
      <c r="H105" s="276" t="s">
        <v>209</v>
      </c>
      <c r="I105" s="276" t="s">
        <v>172</v>
      </c>
      <c r="J105" s="276">
        <v>120</v>
      </c>
      <c r="K105" s="287"/>
    </row>
    <row r="106" spans="2:11" ht="15" customHeight="1">
      <c r="B106" s="296"/>
      <c r="C106" s="276" t="s">
        <v>175</v>
      </c>
      <c r="D106" s="276"/>
      <c r="E106" s="276"/>
      <c r="F106" s="295" t="s">
        <v>176</v>
      </c>
      <c r="G106" s="276"/>
      <c r="H106" s="276" t="s">
        <v>209</v>
      </c>
      <c r="I106" s="276" t="s">
        <v>172</v>
      </c>
      <c r="J106" s="276">
        <v>50</v>
      </c>
      <c r="K106" s="287"/>
    </row>
    <row r="107" spans="2:11" ht="15" customHeight="1">
      <c r="B107" s="296"/>
      <c r="C107" s="276" t="s">
        <v>178</v>
      </c>
      <c r="D107" s="276"/>
      <c r="E107" s="276"/>
      <c r="F107" s="295" t="s">
        <v>170</v>
      </c>
      <c r="G107" s="276"/>
      <c r="H107" s="276" t="s">
        <v>209</v>
      </c>
      <c r="I107" s="276" t="s">
        <v>180</v>
      </c>
      <c r="J107" s="276"/>
      <c r="K107" s="287"/>
    </row>
    <row r="108" spans="2:11" ht="15" customHeight="1">
      <c r="B108" s="296"/>
      <c r="C108" s="276" t="s">
        <v>189</v>
      </c>
      <c r="D108" s="276"/>
      <c r="E108" s="276"/>
      <c r="F108" s="295" t="s">
        <v>176</v>
      </c>
      <c r="G108" s="276"/>
      <c r="H108" s="276" t="s">
        <v>209</v>
      </c>
      <c r="I108" s="276" t="s">
        <v>172</v>
      </c>
      <c r="J108" s="276">
        <v>50</v>
      </c>
      <c r="K108" s="287"/>
    </row>
    <row r="109" spans="2:11" ht="15" customHeight="1">
      <c r="B109" s="296"/>
      <c r="C109" s="276" t="s">
        <v>197</v>
      </c>
      <c r="D109" s="276"/>
      <c r="E109" s="276"/>
      <c r="F109" s="295" t="s">
        <v>176</v>
      </c>
      <c r="G109" s="276"/>
      <c r="H109" s="276" t="s">
        <v>209</v>
      </c>
      <c r="I109" s="276" t="s">
        <v>172</v>
      </c>
      <c r="J109" s="276">
        <v>50</v>
      </c>
      <c r="K109" s="287"/>
    </row>
    <row r="110" spans="2:11" ht="15" customHeight="1">
      <c r="B110" s="296"/>
      <c r="C110" s="276" t="s">
        <v>195</v>
      </c>
      <c r="D110" s="276"/>
      <c r="E110" s="276"/>
      <c r="F110" s="295" t="s">
        <v>176</v>
      </c>
      <c r="G110" s="276"/>
      <c r="H110" s="276" t="s">
        <v>209</v>
      </c>
      <c r="I110" s="276" t="s">
        <v>172</v>
      </c>
      <c r="J110" s="276">
        <v>50</v>
      </c>
      <c r="K110" s="287"/>
    </row>
    <row r="111" spans="2:11" ht="15" customHeight="1">
      <c r="B111" s="296"/>
      <c r="C111" s="276" t="s">
        <v>816</v>
      </c>
      <c r="D111" s="276"/>
      <c r="E111" s="276"/>
      <c r="F111" s="295" t="s">
        <v>170</v>
      </c>
      <c r="G111" s="276"/>
      <c r="H111" s="276" t="s">
        <v>210</v>
      </c>
      <c r="I111" s="276" t="s">
        <v>172</v>
      </c>
      <c r="J111" s="276">
        <v>20</v>
      </c>
      <c r="K111" s="287"/>
    </row>
    <row r="112" spans="2:11" ht="15" customHeight="1">
      <c r="B112" s="296"/>
      <c r="C112" s="276" t="s">
        <v>211</v>
      </c>
      <c r="D112" s="276"/>
      <c r="E112" s="276"/>
      <c r="F112" s="295" t="s">
        <v>170</v>
      </c>
      <c r="G112" s="276"/>
      <c r="H112" s="276" t="s">
        <v>212</v>
      </c>
      <c r="I112" s="276" t="s">
        <v>172</v>
      </c>
      <c r="J112" s="276">
        <v>120</v>
      </c>
      <c r="K112" s="287"/>
    </row>
    <row r="113" spans="2:11" ht="15" customHeight="1">
      <c r="B113" s="296"/>
      <c r="C113" s="276" t="s">
        <v>801</v>
      </c>
      <c r="D113" s="276"/>
      <c r="E113" s="276"/>
      <c r="F113" s="295" t="s">
        <v>170</v>
      </c>
      <c r="G113" s="276"/>
      <c r="H113" s="276" t="s">
        <v>213</v>
      </c>
      <c r="I113" s="276" t="s">
        <v>204</v>
      </c>
      <c r="J113" s="276"/>
      <c r="K113" s="287"/>
    </row>
    <row r="114" spans="2:11" ht="15" customHeight="1">
      <c r="B114" s="296"/>
      <c r="C114" s="276" t="s">
        <v>811</v>
      </c>
      <c r="D114" s="276"/>
      <c r="E114" s="276"/>
      <c r="F114" s="295" t="s">
        <v>170</v>
      </c>
      <c r="G114" s="276"/>
      <c r="H114" s="276" t="s">
        <v>214</v>
      </c>
      <c r="I114" s="276" t="s">
        <v>204</v>
      </c>
      <c r="J114" s="276"/>
      <c r="K114" s="287"/>
    </row>
    <row r="115" spans="2:11" ht="15" customHeight="1">
      <c r="B115" s="296"/>
      <c r="C115" s="276" t="s">
        <v>820</v>
      </c>
      <c r="D115" s="276"/>
      <c r="E115" s="276"/>
      <c r="F115" s="295" t="s">
        <v>170</v>
      </c>
      <c r="G115" s="276"/>
      <c r="H115" s="276" t="s">
        <v>215</v>
      </c>
      <c r="I115" s="276" t="s">
        <v>216</v>
      </c>
      <c r="J115" s="276"/>
      <c r="K115" s="287"/>
    </row>
    <row r="116" spans="2:11" ht="15" customHeight="1">
      <c r="B116" s="299"/>
      <c r="C116" s="305"/>
      <c r="D116" s="305"/>
      <c r="E116" s="305"/>
      <c r="F116" s="305"/>
      <c r="G116" s="305"/>
      <c r="H116" s="305"/>
      <c r="I116" s="305"/>
      <c r="J116" s="305"/>
      <c r="K116" s="301"/>
    </row>
    <row r="117" spans="2:11" ht="18.75" customHeight="1">
      <c r="B117" s="306"/>
      <c r="C117" s="272"/>
      <c r="D117" s="272"/>
      <c r="E117" s="272"/>
      <c r="F117" s="307"/>
      <c r="G117" s="272"/>
      <c r="H117" s="272"/>
      <c r="I117" s="272"/>
      <c r="J117" s="272"/>
      <c r="K117" s="306"/>
    </row>
    <row r="118" spans="2:11" ht="18.75" customHeight="1">
      <c r="B118" s="282"/>
      <c r="C118" s="282"/>
      <c r="D118" s="282"/>
      <c r="E118" s="282"/>
      <c r="F118" s="282"/>
      <c r="G118" s="282"/>
      <c r="H118" s="282"/>
      <c r="I118" s="282"/>
      <c r="J118" s="282"/>
      <c r="K118" s="282"/>
    </row>
    <row r="119" spans="2:11" ht="7.5" customHeight="1">
      <c r="B119" s="308"/>
      <c r="C119" s="309"/>
      <c r="D119" s="309"/>
      <c r="E119" s="309"/>
      <c r="F119" s="309"/>
      <c r="G119" s="309"/>
      <c r="H119" s="309"/>
      <c r="I119" s="309"/>
      <c r="J119" s="309"/>
      <c r="K119" s="310"/>
    </row>
    <row r="120" spans="2:11" ht="45" customHeight="1">
      <c r="B120" s="311"/>
      <c r="C120" s="396" t="s">
        <v>217</v>
      </c>
      <c r="D120" s="396"/>
      <c r="E120" s="396"/>
      <c r="F120" s="396"/>
      <c r="G120" s="396"/>
      <c r="H120" s="396"/>
      <c r="I120" s="396"/>
      <c r="J120" s="396"/>
      <c r="K120" s="312"/>
    </row>
    <row r="121" spans="2:11" ht="17.25" customHeight="1">
      <c r="B121" s="313"/>
      <c r="C121" s="288" t="s">
        <v>164</v>
      </c>
      <c r="D121" s="288"/>
      <c r="E121" s="288"/>
      <c r="F121" s="288" t="s">
        <v>165</v>
      </c>
      <c r="G121" s="289"/>
      <c r="H121" s="288" t="s">
        <v>888</v>
      </c>
      <c r="I121" s="288" t="s">
        <v>820</v>
      </c>
      <c r="J121" s="288" t="s">
        <v>166</v>
      </c>
      <c r="K121" s="314"/>
    </row>
    <row r="122" spans="2:11" ht="17.25" customHeight="1">
      <c r="B122" s="313"/>
      <c r="C122" s="290" t="s">
        <v>167</v>
      </c>
      <c r="D122" s="290"/>
      <c r="E122" s="290"/>
      <c r="F122" s="291" t="s">
        <v>168</v>
      </c>
      <c r="G122" s="292"/>
      <c r="H122" s="290"/>
      <c r="I122" s="290"/>
      <c r="J122" s="290" t="s">
        <v>169</v>
      </c>
      <c r="K122" s="314"/>
    </row>
    <row r="123" spans="2:11" ht="5.25" customHeight="1">
      <c r="B123" s="315"/>
      <c r="C123" s="293"/>
      <c r="D123" s="293"/>
      <c r="E123" s="293"/>
      <c r="F123" s="293"/>
      <c r="G123" s="276"/>
      <c r="H123" s="293"/>
      <c r="I123" s="293"/>
      <c r="J123" s="293"/>
      <c r="K123" s="316"/>
    </row>
    <row r="124" spans="2:11" ht="15" customHeight="1">
      <c r="B124" s="315"/>
      <c r="C124" s="276" t="s">
        <v>173</v>
      </c>
      <c r="D124" s="293"/>
      <c r="E124" s="293"/>
      <c r="F124" s="295" t="s">
        <v>170</v>
      </c>
      <c r="G124" s="276"/>
      <c r="H124" s="276" t="s">
        <v>209</v>
      </c>
      <c r="I124" s="276" t="s">
        <v>172</v>
      </c>
      <c r="J124" s="276">
        <v>120</v>
      </c>
      <c r="K124" s="317"/>
    </row>
    <row r="125" spans="2:11" ht="15" customHeight="1">
      <c r="B125" s="315"/>
      <c r="C125" s="276" t="s">
        <v>218</v>
      </c>
      <c r="D125" s="276"/>
      <c r="E125" s="276"/>
      <c r="F125" s="295" t="s">
        <v>170</v>
      </c>
      <c r="G125" s="276"/>
      <c r="H125" s="276" t="s">
        <v>219</v>
      </c>
      <c r="I125" s="276" t="s">
        <v>172</v>
      </c>
      <c r="J125" s="276" t="s">
        <v>220</v>
      </c>
      <c r="K125" s="317"/>
    </row>
    <row r="126" spans="2:11" ht="15" customHeight="1">
      <c r="B126" s="315"/>
      <c r="C126" s="276" t="s">
        <v>845</v>
      </c>
      <c r="D126" s="276"/>
      <c r="E126" s="276"/>
      <c r="F126" s="295" t="s">
        <v>170</v>
      </c>
      <c r="G126" s="276"/>
      <c r="H126" s="276" t="s">
        <v>221</v>
      </c>
      <c r="I126" s="276" t="s">
        <v>172</v>
      </c>
      <c r="J126" s="276" t="s">
        <v>220</v>
      </c>
      <c r="K126" s="317"/>
    </row>
    <row r="127" spans="2:11" ht="15" customHeight="1">
      <c r="B127" s="315"/>
      <c r="C127" s="276" t="s">
        <v>181</v>
      </c>
      <c r="D127" s="276"/>
      <c r="E127" s="276"/>
      <c r="F127" s="295" t="s">
        <v>176</v>
      </c>
      <c r="G127" s="276"/>
      <c r="H127" s="276" t="s">
        <v>182</v>
      </c>
      <c r="I127" s="276" t="s">
        <v>172</v>
      </c>
      <c r="J127" s="276">
        <v>15</v>
      </c>
      <c r="K127" s="317"/>
    </row>
    <row r="128" spans="2:11" ht="15" customHeight="1">
      <c r="B128" s="315"/>
      <c r="C128" s="297" t="s">
        <v>183</v>
      </c>
      <c r="D128" s="297"/>
      <c r="E128" s="297"/>
      <c r="F128" s="298" t="s">
        <v>176</v>
      </c>
      <c r="G128" s="297"/>
      <c r="H128" s="297" t="s">
        <v>184</v>
      </c>
      <c r="I128" s="297" t="s">
        <v>172</v>
      </c>
      <c r="J128" s="297">
        <v>15</v>
      </c>
      <c r="K128" s="317"/>
    </row>
    <row r="129" spans="2:11" ht="15" customHeight="1">
      <c r="B129" s="315"/>
      <c r="C129" s="297" t="s">
        <v>185</v>
      </c>
      <c r="D129" s="297"/>
      <c r="E129" s="297"/>
      <c r="F129" s="298" t="s">
        <v>176</v>
      </c>
      <c r="G129" s="297"/>
      <c r="H129" s="297" t="s">
        <v>186</v>
      </c>
      <c r="I129" s="297" t="s">
        <v>172</v>
      </c>
      <c r="J129" s="297">
        <v>20</v>
      </c>
      <c r="K129" s="317"/>
    </row>
    <row r="130" spans="2:11" ht="15" customHeight="1">
      <c r="B130" s="315"/>
      <c r="C130" s="297" t="s">
        <v>187</v>
      </c>
      <c r="D130" s="297"/>
      <c r="E130" s="297"/>
      <c r="F130" s="298" t="s">
        <v>176</v>
      </c>
      <c r="G130" s="297"/>
      <c r="H130" s="297" t="s">
        <v>188</v>
      </c>
      <c r="I130" s="297" t="s">
        <v>172</v>
      </c>
      <c r="J130" s="297">
        <v>20</v>
      </c>
      <c r="K130" s="317"/>
    </row>
    <row r="131" spans="2:11" ht="15" customHeight="1">
      <c r="B131" s="315"/>
      <c r="C131" s="276" t="s">
        <v>175</v>
      </c>
      <c r="D131" s="276"/>
      <c r="E131" s="276"/>
      <c r="F131" s="295" t="s">
        <v>176</v>
      </c>
      <c r="G131" s="276"/>
      <c r="H131" s="276" t="s">
        <v>209</v>
      </c>
      <c r="I131" s="276" t="s">
        <v>172</v>
      </c>
      <c r="J131" s="276">
        <v>50</v>
      </c>
      <c r="K131" s="317"/>
    </row>
    <row r="132" spans="2:11" ht="15" customHeight="1">
      <c r="B132" s="315"/>
      <c r="C132" s="276" t="s">
        <v>189</v>
      </c>
      <c r="D132" s="276"/>
      <c r="E132" s="276"/>
      <c r="F132" s="295" t="s">
        <v>176</v>
      </c>
      <c r="G132" s="276"/>
      <c r="H132" s="276" t="s">
        <v>209</v>
      </c>
      <c r="I132" s="276" t="s">
        <v>172</v>
      </c>
      <c r="J132" s="276">
        <v>50</v>
      </c>
      <c r="K132" s="317"/>
    </row>
    <row r="133" spans="2:11" ht="15" customHeight="1">
      <c r="B133" s="315"/>
      <c r="C133" s="276" t="s">
        <v>195</v>
      </c>
      <c r="D133" s="276"/>
      <c r="E133" s="276"/>
      <c r="F133" s="295" t="s">
        <v>176</v>
      </c>
      <c r="G133" s="276"/>
      <c r="H133" s="276" t="s">
        <v>209</v>
      </c>
      <c r="I133" s="276" t="s">
        <v>172</v>
      </c>
      <c r="J133" s="276">
        <v>50</v>
      </c>
      <c r="K133" s="317"/>
    </row>
    <row r="134" spans="2:11" ht="15" customHeight="1">
      <c r="B134" s="315"/>
      <c r="C134" s="276" t="s">
        <v>197</v>
      </c>
      <c r="D134" s="276"/>
      <c r="E134" s="276"/>
      <c r="F134" s="295" t="s">
        <v>176</v>
      </c>
      <c r="G134" s="276"/>
      <c r="H134" s="276" t="s">
        <v>209</v>
      </c>
      <c r="I134" s="276" t="s">
        <v>172</v>
      </c>
      <c r="J134" s="276">
        <v>50</v>
      </c>
      <c r="K134" s="317"/>
    </row>
    <row r="135" spans="2:11" ht="15" customHeight="1">
      <c r="B135" s="315"/>
      <c r="C135" s="276" t="s">
        <v>893</v>
      </c>
      <c r="D135" s="276"/>
      <c r="E135" s="276"/>
      <c r="F135" s="295" t="s">
        <v>176</v>
      </c>
      <c r="G135" s="276"/>
      <c r="H135" s="276" t="s">
        <v>222</v>
      </c>
      <c r="I135" s="276" t="s">
        <v>172</v>
      </c>
      <c r="J135" s="276">
        <v>255</v>
      </c>
      <c r="K135" s="317"/>
    </row>
    <row r="136" spans="2:11" ht="15" customHeight="1">
      <c r="B136" s="315"/>
      <c r="C136" s="276" t="s">
        <v>199</v>
      </c>
      <c r="D136" s="276"/>
      <c r="E136" s="276"/>
      <c r="F136" s="295" t="s">
        <v>170</v>
      </c>
      <c r="G136" s="276"/>
      <c r="H136" s="276" t="s">
        <v>223</v>
      </c>
      <c r="I136" s="276" t="s">
        <v>201</v>
      </c>
      <c r="J136" s="276"/>
      <c r="K136" s="317"/>
    </row>
    <row r="137" spans="2:11" ht="15" customHeight="1">
      <c r="B137" s="315"/>
      <c r="C137" s="276" t="s">
        <v>202</v>
      </c>
      <c r="D137" s="276"/>
      <c r="E137" s="276"/>
      <c r="F137" s="295" t="s">
        <v>170</v>
      </c>
      <c r="G137" s="276"/>
      <c r="H137" s="276" t="s">
        <v>224</v>
      </c>
      <c r="I137" s="276" t="s">
        <v>204</v>
      </c>
      <c r="J137" s="276"/>
      <c r="K137" s="317"/>
    </row>
    <row r="138" spans="2:11" ht="15" customHeight="1">
      <c r="B138" s="315"/>
      <c r="C138" s="276" t="s">
        <v>205</v>
      </c>
      <c r="D138" s="276"/>
      <c r="E138" s="276"/>
      <c r="F138" s="295" t="s">
        <v>170</v>
      </c>
      <c r="G138" s="276"/>
      <c r="H138" s="276" t="s">
        <v>205</v>
      </c>
      <c r="I138" s="276" t="s">
        <v>204</v>
      </c>
      <c r="J138" s="276"/>
      <c r="K138" s="317"/>
    </row>
    <row r="139" spans="2:11" ht="15" customHeight="1">
      <c r="B139" s="315"/>
      <c r="C139" s="276" t="s">
        <v>801</v>
      </c>
      <c r="D139" s="276"/>
      <c r="E139" s="276"/>
      <c r="F139" s="295" t="s">
        <v>170</v>
      </c>
      <c r="G139" s="276"/>
      <c r="H139" s="276" t="s">
        <v>225</v>
      </c>
      <c r="I139" s="276" t="s">
        <v>204</v>
      </c>
      <c r="J139" s="276"/>
      <c r="K139" s="317"/>
    </row>
    <row r="140" spans="2:11" ht="15" customHeight="1">
      <c r="B140" s="315"/>
      <c r="C140" s="276" t="s">
        <v>226</v>
      </c>
      <c r="D140" s="276"/>
      <c r="E140" s="276"/>
      <c r="F140" s="295" t="s">
        <v>170</v>
      </c>
      <c r="G140" s="276"/>
      <c r="H140" s="276" t="s">
        <v>227</v>
      </c>
      <c r="I140" s="276" t="s">
        <v>204</v>
      </c>
      <c r="J140" s="276"/>
      <c r="K140" s="317"/>
    </row>
    <row r="141" spans="2:11" ht="15" customHeight="1">
      <c r="B141" s="318"/>
      <c r="C141" s="319"/>
      <c r="D141" s="319"/>
      <c r="E141" s="319"/>
      <c r="F141" s="319"/>
      <c r="G141" s="319"/>
      <c r="H141" s="319"/>
      <c r="I141" s="319"/>
      <c r="J141" s="319"/>
      <c r="K141" s="320"/>
    </row>
    <row r="142" spans="2:11" ht="18.75" customHeight="1">
      <c r="B142" s="272"/>
      <c r="C142" s="272"/>
      <c r="D142" s="272"/>
      <c r="E142" s="272"/>
      <c r="F142" s="307"/>
      <c r="G142" s="272"/>
      <c r="H142" s="272"/>
      <c r="I142" s="272"/>
      <c r="J142" s="272"/>
      <c r="K142" s="272"/>
    </row>
    <row r="143" spans="2:11" ht="18.75" customHeight="1">
      <c r="B143" s="282"/>
      <c r="C143" s="282"/>
      <c r="D143" s="282"/>
      <c r="E143" s="282"/>
      <c r="F143" s="282"/>
      <c r="G143" s="282"/>
      <c r="H143" s="282"/>
      <c r="I143" s="282"/>
      <c r="J143" s="282"/>
      <c r="K143" s="282"/>
    </row>
    <row r="144" spans="2:11" ht="7.5" customHeight="1">
      <c r="B144" s="283"/>
      <c r="C144" s="284"/>
      <c r="D144" s="284"/>
      <c r="E144" s="284"/>
      <c r="F144" s="284"/>
      <c r="G144" s="284"/>
      <c r="H144" s="284"/>
      <c r="I144" s="284"/>
      <c r="J144" s="284"/>
      <c r="K144" s="285"/>
    </row>
    <row r="145" spans="2:11" ht="45" customHeight="1">
      <c r="B145" s="286"/>
      <c r="C145" s="394" t="s">
        <v>228</v>
      </c>
      <c r="D145" s="394"/>
      <c r="E145" s="394"/>
      <c r="F145" s="394"/>
      <c r="G145" s="394"/>
      <c r="H145" s="394"/>
      <c r="I145" s="394"/>
      <c r="J145" s="394"/>
      <c r="K145" s="287"/>
    </row>
    <row r="146" spans="2:11" ht="17.25" customHeight="1">
      <c r="B146" s="286"/>
      <c r="C146" s="288" t="s">
        <v>164</v>
      </c>
      <c r="D146" s="288"/>
      <c r="E146" s="288"/>
      <c r="F146" s="288" t="s">
        <v>165</v>
      </c>
      <c r="G146" s="289"/>
      <c r="H146" s="288" t="s">
        <v>888</v>
      </c>
      <c r="I146" s="288" t="s">
        <v>820</v>
      </c>
      <c r="J146" s="288" t="s">
        <v>166</v>
      </c>
      <c r="K146" s="287"/>
    </row>
    <row r="147" spans="2:11" ht="17.25" customHeight="1">
      <c r="B147" s="286"/>
      <c r="C147" s="290" t="s">
        <v>167</v>
      </c>
      <c r="D147" s="290"/>
      <c r="E147" s="290"/>
      <c r="F147" s="291" t="s">
        <v>168</v>
      </c>
      <c r="G147" s="292"/>
      <c r="H147" s="290"/>
      <c r="I147" s="290"/>
      <c r="J147" s="290" t="s">
        <v>169</v>
      </c>
      <c r="K147" s="287"/>
    </row>
    <row r="148" spans="2:11" ht="5.25" customHeight="1">
      <c r="B148" s="296"/>
      <c r="C148" s="293"/>
      <c r="D148" s="293"/>
      <c r="E148" s="293"/>
      <c r="F148" s="293"/>
      <c r="G148" s="294"/>
      <c r="H148" s="293"/>
      <c r="I148" s="293"/>
      <c r="J148" s="293"/>
      <c r="K148" s="317"/>
    </row>
    <row r="149" spans="2:11" ht="15" customHeight="1">
      <c r="B149" s="296"/>
      <c r="C149" s="321" t="s">
        <v>173</v>
      </c>
      <c r="D149" s="276"/>
      <c r="E149" s="276"/>
      <c r="F149" s="322" t="s">
        <v>170</v>
      </c>
      <c r="G149" s="276"/>
      <c r="H149" s="321" t="s">
        <v>209</v>
      </c>
      <c r="I149" s="321" t="s">
        <v>172</v>
      </c>
      <c r="J149" s="321">
        <v>120</v>
      </c>
      <c r="K149" s="317"/>
    </row>
    <row r="150" spans="2:11" ht="15" customHeight="1">
      <c r="B150" s="296"/>
      <c r="C150" s="321" t="s">
        <v>218</v>
      </c>
      <c r="D150" s="276"/>
      <c r="E150" s="276"/>
      <c r="F150" s="322" t="s">
        <v>170</v>
      </c>
      <c r="G150" s="276"/>
      <c r="H150" s="321" t="s">
        <v>229</v>
      </c>
      <c r="I150" s="321" t="s">
        <v>172</v>
      </c>
      <c r="J150" s="321" t="s">
        <v>220</v>
      </c>
      <c r="K150" s="317"/>
    </row>
    <row r="151" spans="2:11" ht="15" customHeight="1">
      <c r="B151" s="296"/>
      <c r="C151" s="321" t="s">
        <v>845</v>
      </c>
      <c r="D151" s="276"/>
      <c r="E151" s="276"/>
      <c r="F151" s="322" t="s">
        <v>170</v>
      </c>
      <c r="G151" s="276"/>
      <c r="H151" s="321" t="s">
        <v>230</v>
      </c>
      <c r="I151" s="321" t="s">
        <v>172</v>
      </c>
      <c r="J151" s="321" t="s">
        <v>220</v>
      </c>
      <c r="K151" s="317"/>
    </row>
    <row r="152" spans="2:11" ht="15" customHeight="1">
      <c r="B152" s="296"/>
      <c r="C152" s="321" t="s">
        <v>175</v>
      </c>
      <c r="D152" s="276"/>
      <c r="E152" s="276"/>
      <c r="F152" s="322" t="s">
        <v>176</v>
      </c>
      <c r="G152" s="276"/>
      <c r="H152" s="321" t="s">
        <v>209</v>
      </c>
      <c r="I152" s="321" t="s">
        <v>172</v>
      </c>
      <c r="J152" s="321">
        <v>50</v>
      </c>
      <c r="K152" s="317"/>
    </row>
    <row r="153" spans="2:11" ht="15" customHeight="1">
      <c r="B153" s="296"/>
      <c r="C153" s="321" t="s">
        <v>178</v>
      </c>
      <c r="D153" s="276"/>
      <c r="E153" s="276"/>
      <c r="F153" s="322" t="s">
        <v>170</v>
      </c>
      <c r="G153" s="276"/>
      <c r="H153" s="321" t="s">
        <v>209</v>
      </c>
      <c r="I153" s="321" t="s">
        <v>180</v>
      </c>
      <c r="J153" s="321"/>
      <c r="K153" s="317"/>
    </row>
    <row r="154" spans="2:11" ht="15" customHeight="1">
      <c r="B154" s="296"/>
      <c r="C154" s="321" t="s">
        <v>189</v>
      </c>
      <c r="D154" s="276"/>
      <c r="E154" s="276"/>
      <c r="F154" s="322" t="s">
        <v>176</v>
      </c>
      <c r="G154" s="276"/>
      <c r="H154" s="321" t="s">
        <v>209</v>
      </c>
      <c r="I154" s="321" t="s">
        <v>172</v>
      </c>
      <c r="J154" s="321">
        <v>50</v>
      </c>
      <c r="K154" s="317"/>
    </row>
    <row r="155" spans="2:11" ht="15" customHeight="1">
      <c r="B155" s="296"/>
      <c r="C155" s="321" t="s">
        <v>197</v>
      </c>
      <c r="D155" s="276"/>
      <c r="E155" s="276"/>
      <c r="F155" s="322" t="s">
        <v>176</v>
      </c>
      <c r="G155" s="276"/>
      <c r="H155" s="321" t="s">
        <v>209</v>
      </c>
      <c r="I155" s="321" t="s">
        <v>172</v>
      </c>
      <c r="J155" s="321">
        <v>50</v>
      </c>
      <c r="K155" s="317"/>
    </row>
    <row r="156" spans="2:11" ht="15" customHeight="1">
      <c r="B156" s="296"/>
      <c r="C156" s="321" t="s">
        <v>195</v>
      </c>
      <c r="D156" s="276"/>
      <c r="E156" s="276"/>
      <c r="F156" s="322" t="s">
        <v>176</v>
      </c>
      <c r="G156" s="276"/>
      <c r="H156" s="321" t="s">
        <v>209</v>
      </c>
      <c r="I156" s="321" t="s">
        <v>172</v>
      </c>
      <c r="J156" s="321">
        <v>50</v>
      </c>
      <c r="K156" s="317"/>
    </row>
    <row r="157" spans="2:11" ht="15" customHeight="1">
      <c r="B157" s="296"/>
      <c r="C157" s="321" t="s">
        <v>865</v>
      </c>
      <c r="D157" s="276"/>
      <c r="E157" s="276"/>
      <c r="F157" s="322" t="s">
        <v>170</v>
      </c>
      <c r="G157" s="276"/>
      <c r="H157" s="321" t="s">
        <v>231</v>
      </c>
      <c r="I157" s="321" t="s">
        <v>172</v>
      </c>
      <c r="J157" s="321" t="s">
        <v>232</v>
      </c>
      <c r="K157" s="317"/>
    </row>
    <row r="158" spans="2:11" ht="15" customHeight="1">
      <c r="B158" s="296"/>
      <c r="C158" s="321" t="s">
        <v>233</v>
      </c>
      <c r="D158" s="276"/>
      <c r="E158" s="276"/>
      <c r="F158" s="322" t="s">
        <v>170</v>
      </c>
      <c r="G158" s="276"/>
      <c r="H158" s="321" t="s">
        <v>234</v>
      </c>
      <c r="I158" s="321" t="s">
        <v>204</v>
      </c>
      <c r="J158" s="321"/>
      <c r="K158" s="317"/>
    </row>
    <row r="159" spans="2:11" ht="15" customHeight="1">
      <c r="B159" s="323"/>
      <c r="C159" s="305"/>
      <c r="D159" s="305"/>
      <c r="E159" s="305"/>
      <c r="F159" s="305"/>
      <c r="G159" s="305"/>
      <c r="H159" s="305"/>
      <c r="I159" s="305"/>
      <c r="J159" s="305"/>
      <c r="K159" s="324"/>
    </row>
    <row r="160" spans="2:11" ht="18.75" customHeight="1">
      <c r="B160" s="272"/>
      <c r="C160" s="276"/>
      <c r="D160" s="276"/>
      <c r="E160" s="276"/>
      <c r="F160" s="295"/>
      <c r="G160" s="276"/>
      <c r="H160" s="276"/>
      <c r="I160" s="276"/>
      <c r="J160" s="276"/>
      <c r="K160" s="272"/>
    </row>
    <row r="161" spans="2:11" ht="18.75" customHeight="1">
      <c r="B161" s="282"/>
      <c r="C161" s="282"/>
      <c r="D161" s="282"/>
      <c r="E161" s="282"/>
      <c r="F161" s="282"/>
      <c r="G161" s="282"/>
      <c r="H161" s="282"/>
      <c r="I161" s="282"/>
      <c r="J161" s="282"/>
      <c r="K161" s="282"/>
    </row>
    <row r="162" spans="2:11" ht="7.5" customHeight="1">
      <c r="B162" s="264"/>
      <c r="C162" s="265"/>
      <c r="D162" s="265"/>
      <c r="E162" s="265"/>
      <c r="F162" s="265"/>
      <c r="G162" s="265"/>
      <c r="H162" s="265"/>
      <c r="I162" s="265"/>
      <c r="J162" s="265"/>
      <c r="K162" s="266"/>
    </row>
    <row r="163" spans="2:11" ht="45" customHeight="1">
      <c r="B163" s="267"/>
      <c r="C163" s="396" t="s">
        <v>235</v>
      </c>
      <c r="D163" s="396"/>
      <c r="E163" s="396"/>
      <c r="F163" s="396"/>
      <c r="G163" s="396"/>
      <c r="H163" s="396"/>
      <c r="I163" s="396"/>
      <c r="J163" s="396"/>
      <c r="K163" s="268"/>
    </row>
    <row r="164" spans="2:11" ht="17.25" customHeight="1">
      <c r="B164" s="267"/>
      <c r="C164" s="288" t="s">
        <v>164</v>
      </c>
      <c r="D164" s="288"/>
      <c r="E164" s="288"/>
      <c r="F164" s="288" t="s">
        <v>165</v>
      </c>
      <c r="G164" s="325"/>
      <c r="H164" s="326" t="s">
        <v>888</v>
      </c>
      <c r="I164" s="326" t="s">
        <v>820</v>
      </c>
      <c r="J164" s="288" t="s">
        <v>166</v>
      </c>
      <c r="K164" s="268"/>
    </row>
    <row r="165" spans="2:11" ht="17.25" customHeight="1">
      <c r="B165" s="269"/>
      <c r="C165" s="290" t="s">
        <v>167</v>
      </c>
      <c r="D165" s="290"/>
      <c r="E165" s="290"/>
      <c r="F165" s="291" t="s">
        <v>168</v>
      </c>
      <c r="G165" s="327"/>
      <c r="H165" s="328"/>
      <c r="I165" s="328"/>
      <c r="J165" s="290" t="s">
        <v>169</v>
      </c>
      <c r="K165" s="270"/>
    </row>
    <row r="166" spans="2:11" ht="5.25" customHeight="1">
      <c r="B166" s="296"/>
      <c r="C166" s="293"/>
      <c r="D166" s="293"/>
      <c r="E166" s="293"/>
      <c r="F166" s="293"/>
      <c r="G166" s="294"/>
      <c r="H166" s="293"/>
      <c r="I166" s="293"/>
      <c r="J166" s="293"/>
      <c r="K166" s="317"/>
    </row>
    <row r="167" spans="2:11" ht="15" customHeight="1">
      <c r="B167" s="296"/>
      <c r="C167" s="276" t="s">
        <v>173</v>
      </c>
      <c r="D167" s="276"/>
      <c r="E167" s="276"/>
      <c r="F167" s="295" t="s">
        <v>170</v>
      </c>
      <c r="G167" s="276"/>
      <c r="H167" s="276" t="s">
        <v>209</v>
      </c>
      <c r="I167" s="276" t="s">
        <v>172</v>
      </c>
      <c r="J167" s="276">
        <v>120</v>
      </c>
      <c r="K167" s="317"/>
    </row>
    <row r="168" spans="2:11" ht="15" customHeight="1">
      <c r="B168" s="296"/>
      <c r="C168" s="276" t="s">
        <v>218</v>
      </c>
      <c r="D168" s="276"/>
      <c r="E168" s="276"/>
      <c r="F168" s="295" t="s">
        <v>170</v>
      </c>
      <c r="G168" s="276"/>
      <c r="H168" s="276" t="s">
        <v>219</v>
      </c>
      <c r="I168" s="276" t="s">
        <v>172</v>
      </c>
      <c r="J168" s="276" t="s">
        <v>220</v>
      </c>
      <c r="K168" s="317"/>
    </row>
    <row r="169" spans="2:11" ht="15" customHeight="1">
      <c r="B169" s="296"/>
      <c r="C169" s="276" t="s">
        <v>845</v>
      </c>
      <c r="D169" s="276"/>
      <c r="E169" s="276"/>
      <c r="F169" s="295" t="s">
        <v>170</v>
      </c>
      <c r="G169" s="276"/>
      <c r="H169" s="276" t="s">
        <v>236</v>
      </c>
      <c r="I169" s="276" t="s">
        <v>172</v>
      </c>
      <c r="J169" s="276" t="s">
        <v>220</v>
      </c>
      <c r="K169" s="317"/>
    </row>
    <row r="170" spans="2:11" ht="15" customHeight="1">
      <c r="B170" s="296"/>
      <c r="C170" s="276" t="s">
        <v>175</v>
      </c>
      <c r="D170" s="276"/>
      <c r="E170" s="276"/>
      <c r="F170" s="295" t="s">
        <v>176</v>
      </c>
      <c r="G170" s="276"/>
      <c r="H170" s="276" t="s">
        <v>236</v>
      </c>
      <c r="I170" s="276" t="s">
        <v>172</v>
      </c>
      <c r="J170" s="276">
        <v>50</v>
      </c>
      <c r="K170" s="317"/>
    </row>
    <row r="171" spans="2:11" ht="15" customHeight="1">
      <c r="B171" s="296"/>
      <c r="C171" s="276" t="s">
        <v>178</v>
      </c>
      <c r="D171" s="276"/>
      <c r="E171" s="276"/>
      <c r="F171" s="295" t="s">
        <v>170</v>
      </c>
      <c r="G171" s="276"/>
      <c r="H171" s="276" t="s">
        <v>236</v>
      </c>
      <c r="I171" s="276" t="s">
        <v>180</v>
      </c>
      <c r="J171" s="276"/>
      <c r="K171" s="317"/>
    </row>
    <row r="172" spans="2:11" ht="15" customHeight="1">
      <c r="B172" s="296"/>
      <c r="C172" s="276" t="s">
        <v>189</v>
      </c>
      <c r="D172" s="276"/>
      <c r="E172" s="276"/>
      <c r="F172" s="295" t="s">
        <v>176</v>
      </c>
      <c r="G172" s="276"/>
      <c r="H172" s="276" t="s">
        <v>236</v>
      </c>
      <c r="I172" s="276" t="s">
        <v>172</v>
      </c>
      <c r="J172" s="276">
        <v>50</v>
      </c>
      <c r="K172" s="317"/>
    </row>
    <row r="173" spans="2:11" ht="15" customHeight="1">
      <c r="B173" s="296"/>
      <c r="C173" s="276" t="s">
        <v>197</v>
      </c>
      <c r="D173" s="276"/>
      <c r="E173" s="276"/>
      <c r="F173" s="295" t="s">
        <v>176</v>
      </c>
      <c r="G173" s="276"/>
      <c r="H173" s="276" t="s">
        <v>236</v>
      </c>
      <c r="I173" s="276" t="s">
        <v>172</v>
      </c>
      <c r="J173" s="276">
        <v>50</v>
      </c>
      <c r="K173" s="317"/>
    </row>
    <row r="174" spans="2:11" ht="15" customHeight="1">
      <c r="B174" s="296"/>
      <c r="C174" s="276" t="s">
        <v>195</v>
      </c>
      <c r="D174" s="276"/>
      <c r="E174" s="276"/>
      <c r="F174" s="295" t="s">
        <v>176</v>
      </c>
      <c r="G174" s="276"/>
      <c r="H174" s="276" t="s">
        <v>236</v>
      </c>
      <c r="I174" s="276" t="s">
        <v>172</v>
      </c>
      <c r="J174" s="276">
        <v>50</v>
      </c>
      <c r="K174" s="317"/>
    </row>
    <row r="175" spans="2:11" ht="15" customHeight="1">
      <c r="B175" s="296"/>
      <c r="C175" s="276" t="s">
        <v>887</v>
      </c>
      <c r="D175" s="276"/>
      <c r="E175" s="276"/>
      <c r="F175" s="295" t="s">
        <v>170</v>
      </c>
      <c r="G175" s="276"/>
      <c r="H175" s="276" t="s">
        <v>237</v>
      </c>
      <c r="I175" s="276" t="s">
        <v>238</v>
      </c>
      <c r="J175" s="276"/>
      <c r="K175" s="317"/>
    </row>
    <row r="176" spans="2:11" ht="15" customHeight="1">
      <c r="B176" s="296"/>
      <c r="C176" s="276" t="s">
        <v>820</v>
      </c>
      <c r="D176" s="276"/>
      <c r="E176" s="276"/>
      <c r="F176" s="295" t="s">
        <v>170</v>
      </c>
      <c r="G176" s="276"/>
      <c r="H176" s="276" t="s">
        <v>239</v>
      </c>
      <c r="I176" s="276" t="s">
        <v>240</v>
      </c>
      <c r="J176" s="276">
        <v>1</v>
      </c>
      <c r="K176" s="317"/>
    </row>
    <row r="177" spans="2:11" ht="15" customHeight="1">
      <c r="B177" s="296"/>
      <c r="C177" s="276" t="s">
        <v>816</v>
      </c>
      <c r="D177" s="276"/>
      <c r="E177" s="276"/>
      <c r="F177" s="295" t="s">
        <v>170</v>
      </c>
      <c r="G177" s="276"/>
      <c r="H177" s="276" t="s">
        <v>241</v>
      </c>
      <c r="I177" s="276" t="s">
        <v>172</v>
      </c>
      <c r="J177" s="276">
        <v>20</v>
      </c>
      <c r="K177" s="317"/>
    </row>
    <row r="178" spans="2:11" ht="15" customHeight="1">
      <c r="B178" s="296"/>
      <c r="C178" s="276" t="s">
        <v>888</v>
      </c>
      <c r="D178" s="276"/>
      <c r="E178" s="276"/>
      <c r="F178" s="295" t="s">
        <v>170</v>
      </c>
      <c r="G178" s="276"/>
      <c r="H178" s="276" t="s">
        <v>242</v>
      </c>
      <c r="I178" s="276" t="s">
        <v>172</v>
      </c>
      <c r="J178" s="276">
        <v>255</v>
      </c>
      <c r="K178" s="317"/>
    </row>
    <row r="179" spans="2:11" ht="15" customHeight="1">
      <c r="B179" s="296"/>
      <c r="C179" s="276" t="s">
        <v>889</v>
      </c>
      <c r="D179" s="276"/>
      <c r="E179" s="276"/>
      <c r="F179" s="295" t="s">
        <v>170</v>
      </c>
      <c r="G179" s="276"/>
      <c r="H179" s="276" t="s">
        <v>135</v>
      </c>
      <c r="I179" s="276" t="s">
        <v>172</v>
      </c>
      <c r="J179" s="276">
        <v>10</v>
      </c>
      <c r="K179" s="317"/>
    </row>
    <row r="180" spans="2:11" ht="15" customHeight="1">
      <c r="B180" s="296"/>
      <c r="C180" s="276" t="s">
        <v>890</v>
      </c>
      <c r="D180" s="276"/>
      <c r="E180" s="276"/>
      <c r="F180" s="295" t="s">
        <v>170</v>
      </c>
      <c r="G180" s="276"/>
      <c r="H180" s="276" t="s">
        <v>243</v>
      </c>
      <c r="I180" s="276" t="s">
        <v>204</v>
      </c>
      <c r="J180" s="276"/>
      <c r="K180" s="317"/>
    </row>
    <row r="181" spans="2:11" ht="15" customHeight="1">
      <c r="B181" s="296"/>
      <c r="C181" s="276" t="s">
        <v>244</v>
      </c>
      <c r="D181" s="276"/>
      <c r="E181" s="276"/>
      <c r="F181" s="295" t="s">
        <v>170</v>
      </c>
      <c r="G181" s="276"/>
      <c r="H181" s="276" t="s">
        <v>245</v>
      </c>
      <c r="I181" s="276" t="s">
        <v>204</v>
      </c>
      <c r="J181" s="276"/>
      <c r="K181" s="317"/>
    </row>
    <row r="182" spans="2:11" ht="15" customHeight="1">
      <c r="B182" s="296"/>
      <c r="C182" s="276" t="s">
        <v>233</v>
      </c>
      <c r="D182" s="276"/>
      <c r="E182" s="276"/>
      <c r="F182" s="295" t="s">
        <v>170</v>
      </c>
      <c r="G182" s="276"/>
      <c r="H182" s="276" t="s">
        <v>246</v>
      </c>
      <c r="I182" s="276" t="s">
        <v>204</v>
      </c>
      <c r="J182" s="276"/>
      <c r="K182" s="317"/>
    </row>
    <row r="183" spans="2:11" ht="15" customHeight="1">
      <c r="B183" s="296"/>
      <c r="C183" s="276" t="s">
        <v>892</v>
      </c>
      <c r="D183" s="276"/>
      <c r="E183" s="276"/>
      <c r="F183" s="295" t="s">
        <v>176</v>
      </c>
      <c r="G183" s="276"/>
      <c r="H183" s="276" t="s">
        <v>247</v>
      </c>
      <c r="I183" s="276" t="s">
        <v>172</v>
      </c>
      <c r="J183" s="276">
        <v>50</v>
      </c>
      <c r="K183" s="317"/>
    </row>
    <row r="184" spans="2:11" ht="15" customHeight="1">
      <c r="B184" s="296"/>
      <c r="C184" s="276" t="s">
        <v>248</v>
      </c>
      <c r="D184" s="276"/>
      <c r="E184" s="276"/>
      <c r="F184" s="295" t="s">
        <v>176</v>
      </c>
      <c r="G184" s="276"/>
      <c r="H184" s="276" t="s">
        <v>249</v>
      </c>
      <c r="I184" s="276" t="s">
        <v>250</v>
      </c>
      <c r="J184" s="276"/>
      <c r="K184" s="317"/>
    </row>
    <row r="185" spans="2:11" ht="15" customHeight="1">
      <c r="B185" s="296"/>
      <c r="C185" s="276" t="s">
        <v>251</v>
      </c>
      <c r="D185" s="276"/>
      <c r="E185" s="276"/>
      <c r="F185" s="295" t="s">
        <v>176</v>
      </c>
      <c r="G185" s="276"/>
      <c r="H185" s="276" t="s">
        <v>252</v>
      </c>
      <c r="I185" s="276" t="s">
        <v>250</v>
      </c>
      <c r="J185" s="276"/>
      <c r="K185" s="317"/>
    </row>
    <row r="186" spans="2:11" ht="15" customHeight="1">
      <c r="B186" s="296"/>
      <c r="C186" s="276" t="s">
        <v>253</v>
      </c>
      <c r="D186" s="276"/>
      <c r="E186" s="276"/>
      <c r="F186" s="295" t="s">
        <v>176</v>
      </c>
      <c r="G186" s="276"/>
      <c r="H186" s="276" t="s">
        <v>254</v>
      </c>
      <c r="I186" s="276" t="s">
        <v>250</v>
      </c>
      <c r="J186" s="276"/>
      <c r="K186" s="317"/>
    </row>
    <row r="187" spans="2:11" ht="15" customHeight="1">
      <c r="B187" s="296"/>
      <c r="C187" s="329" t="s">
        <v>255</v>
      </c>
      <c r="D187" s="276"/>
      <c r="E187" s="276"/>
      <c r="F187" s="295" t="s">
        <v>176</v>
      </c>
      <c r="G187" s="276"/>
      <c r="H187" s="276" t="s">
        <v>256</v>
      </c>
      <c r="I187" s="276" t="s">
        <v>257</v>
      </c>
      <c r="J187" s="330" t="s">
        <v>258</v>
      </c>
      <c r="K187" s="317"/>
    </row>
    <row r="188" spans="2:11" ht="15" customHeight="1">
      <c r="B188" s="296"/>
      <c r="C188" s="281" t="s">
        <v>805</v>
      </c>
      <c r="D188" s="276"/>
      <c r="E188" s="276"/>
      <c r="F188" s="295" t="s">
        <v>170</v>
      </c>
      <c r="G188" s="276"/>
      <c r="H188" s="272" t="s">
        <v>259</v>
      </c>
      <c r="I188" s="276" t="s">
        <v>260</v>
      </c>
      <c r="J188" s="276"/>
      <c r="K188" s="317"/>
    </row>
    <row r="189" spans="2:11" ht="15" customHeight="1">
      <c r="B189" s="296"/>
      <c r="C189" s="281" t="s">
        <v>261</v>
      </c>
      <c r="D189" s="276"/>
      <c r="E189" s="276"/>
      <c r="F189" s="295" t="s">
        <v>170</v>
      </c>
      <c r="G189" s="276"/>
      <c r="H189" s="276" t="s">
        <v>262</v>
      </c>
      <c r="I189" s="276" t="s">
        <v>204</v>
      </c>
      <c r="J189" s="276"/>
      <c r="K189" s="317"/>
    </row>
    <row r="190" spans="2:11" ht="15" customHeight="1">
      <c r="B190" s="296"/>
      <c r="C190" s="281" t="s">
        <v>263</v>
      </c>
      <c r="D190" s="276"/>
      <c r="E190" s="276"/>
      <c r="F190" s="295" t="s">
        <v>170</v>
      </c>
      <c r="G190" s="276"/>
      <c r="H190" s="276" t="s">
        <v>264</v>
      </c>
      <c r="I190" s="276" t="s">
        <v>204</v>
      </c>
      <c r="J190" s="276"/>
      <c r="K190" s="317"/>
    </row>
    <row r="191" spans="2:11" ht="15" customHeight="1">
      <c r="B191" s="296"/>
      <c r="C191" s="281" t="s">
        <v>265</v>
      </c>
      <c r="D191" s="276"/>
      <c r="E191" s="276"/>
      <c r="F191" s="295" t="s">
        <v>176</v>
      </c>
      <c r="G191" s="276"/>
      <c r="H191" s="276" t="s">
        <v>266</v>
      </c>
      <c r="I191" s="276" t="s">
        <v>204</v>
      </c>
      <c r="J191" s="276"/>
      <c r="K191" s="317"/>
    </row>
    <row r="192" spans="2:11" ht="15" customHeight="1">
      <c r="B192" s="323"/>
      <c r="C192" s="331"/>
      <c r="D192" s="305"/>
      <c r="E192" s="305"/>
      <c r="F192" s="305"/>
      <c r="G192" s="305"/>
      <c r="H192" s="305"/>
      <c r="I192" s="305"/>
      <c r="J192" s="305"/>
      <c r="K192" s="324"/>
    </row>
    <row r="193" spans="2:11" ht="18.75" customHeight="1">
      <c r="B193" s="272"/>
      <c r="C193" s="276"/>
      <c r="D193" s="276"/>
      <c r="E193" s="276"/>
      <c r="F193" s="295"/>
      <c r="G193" s="276"/>
      <c r="H193" s="276"/>
      <c r="I193" s="276"/>
      <c r="J193" s="276"/>
      <c r="K193" s="272"/>
    </row>
    <row r="194" spans="2:11" ht="18.75" customHeight="1">
      <c r="B194" s="272"/>
      <c r="C194" s="276"/>
      <c r="D194" s="276"/>
      <c r="E194" s="276"/>
      <c r="F194" s="295"/>
      <c r="G194" s="276"/>
      <c r="H194" s="276"/>
      <c r="I194" s="276"/>
      <c r="J194" s="276"/>
      <c r="K194" s="272"/>
    </row>
    <row r="195" spans="2:11" ht="18.75" customHeight="1">
      <c r="B195" s="282"/>
      <c r="C195" s="282"/>
      <c r="D195" s="282"/>
      <c r="E195" s="282"/>
      <c r="F195" s="282"/>
      <c r="G195" s="282"/>
      <c r="H195" s="282"/>
      <c r="I195" s="282"/>
      <c r="J195" s="282"/>
      <c r="K195" s="282"/>
    </row>
    <row r="196" spans="2:11" ht="13.5">
      <c r="B196" s="264"/>
      <c r="C196" s="265"/>
      <c r="D196" s="265"/>
      <c r="E196" s="265"/>
      <c r="F196" s="265"/>
      <c r="G196" s="265"/>
      <c r="H196" s="265"/>
      <c r="I196" s="265"/>
      <c r="J196" s="265"/>
      <c r="K196" s="266"/>
    </row>
    <row r="197" spans="2:11" ht="21">
      <c r="B197" s="267"/>
      <c r="C197" s="396" t="s">
        <v>267</v>
      </c>
      <c r="D197" s="396"/>
      <c r="E197" s="396"/>
      <c r="F197" s="396"/>
      <c r="G197" s="396"/>
      <c r="H197" s="396"/>
      <c r="I197" s="396"/>
      <c r="J197" s="396"/>
      <c r="K197" s="268"/>
    </row>
    <row r="198" spans="2:11" ht="25.5" customHeight="1">
      <c r="B198" s="267"/>
      <c r="C198" s="332" t="s">
        <v>268</v>
      </c>
      <c r="D198" s="332"/>
      <c r="E198" s="332"/>
      <c r="F198" s="332" t="s">
        <v>269</v>
      </c>
      <c r="G198" s="333"/>
      <c r="H198" s="395" t="s">
        <v>270</v>
      </c>
      <c r="I198" s="395"/>
      <c r="J198" s="395"/>
      <c r="K198" s="268"/>
    </row>
    <row r="199" spans="2:11" ht="5.25" customHeight="1">
      <c r="B199" s="296"/>
      <c r="C199" s="293"/>
      <c r="D199" s="293"/>
      <c r="E199" s="293"/>
      <c r="F199" s="293"/>
      <c r="G199" s="276"/>
      <c r="H199" s="293"/>
      <c r="I199" s="293"/>
      <c r="J199" s="293"/>
      <c r="K199" s="317"/>
    </row>
    <row r="200" spans="2:11" ht="15" customHeight="1">
      <c r="B200" s="296"/>
      <c r="C200" s="276" t="s">
        <v>260</v>
      </c>
      <c r="D200" s="276"/>
      <c r="E200" s="276"/>
      <c r="F200" s="295" t="s">
        <v>806</v>
      </c>
      <c r="G200" s="276"/>
      <c r="H200" s="391" t="s">
        <v>271</v>
      </c>
      <c r="I200" s="391"/>
      <c r="J200" s="391"/>
      <c r="K200" s="317"/>
    </row>
    <row r="201" spans="2:11" ht="15" customHeight="1">
      <c r="B201" s="296"/>
      <c r="C201" s="302"/>
      <c r="D201" s="276"/>
      <c r="E201" s="276"/>
      <c r="F201" s="295" t="s">
        <v>807</v>
      </c>
      <c r="G201" s="276"/>
      <c r="H201" s="391" t="s">
        <v>272</v>
      </c>
      <c r="I201" s="391"/>
      <c r="J201" s="391"/>
      <c r="K201" s="317"/>
    </row>
    <row r="202" spans="2:11" ht="15" customHeight="1">
      <c r="B202" s="296"/>
      <c r="C202" s="302"/>
      <c r="D202" s="276"/>
      <c r="E202" s="276"/>
      <c r="F202" s="295" t="s">
        <v>810</v>
      </c>
      <c r="G202" s="276"/>
      <c r="H202" s="391" t="s">
        <v>273</v>
      </c>
      <c r="I202" s="391"/>
      <c r="J202" s="391"/>
      <c r="K202" s="317"/>
    </row>
    <row r="203" spans="2:11" ht="15" customHeight="1">
      <c r="B203" s="296"/>
      <c r="C203" s="276"/>
      <c r="D203" s="276"/>
      <c r="E203" s="276"/>
      <c r="F203" s="295" t="s">
        <v>808</v>
      </c>
      <c r="G203" s="276"/>
      <c r="H203" s="391" t="s">
        <v>274</v>
      </c>
      <c r="I203" s="391"/>
      <c r="J203" s="391"/>
      <c r="K203" s="317"/>
    </row>
    <row r="204" spans="2:11" ht="15" customHeight="1">
      <c r="B204" s="296"/>
      <c r="C204" s="276"/>
      <c r="D204" s="276"/>
      <c r="E204" s="276"/>
      <c r="F204" s="295" t="s">
        <v>809</v>
      </c>
      <c r="G204" s="276"/>
      <c r="H204" s="391" t="s">
        <v>275</v>
      </c>
      <c r="I204" s="391"/>
      <c r="J204" s="391"/>
      <c r="K204" s="317"/>
    </row>
    <row r="205" spans="2:11" ht="15" customHeight="1">
      <c r="B205" s="296"/>
      <c r="C205" s="276"/>
      <c r="D205" s="276"/>
      <c r="E205" s="276"/>
      <c r="F205" s="295"/>
      <c r="G205" s="276"/>
      <c r="H205" s="276"/>
      <c r="I205" s="276"/>
      <c r="J205" s="276"/>
      <c r="K205" s="317"/>
    </row>
    <row r="206" spans="2:11" ht="15" customHeight="1">
      <c r="B206" s="296"/>
      <c r="C206" s="276" t="s">
        <v>216</v>
      </c>
      <c r="D206" s="276"/>
      <c r="E206" s="276"/>
      <c r="F206" s="295" t="s">
        <v>841</v>
      </c>
      <c r="G206" s="276"/>
      <c r="H206" s="391" t="s">
        <v>276</v>
      </c>
      <c r="I206" s="391"/>
      <c r="J206" s="391"/>
      <c r="K206" s="317"/>
    </row>
    <row r="207" spans="2:11" ht="15" customHeight="1">
      <c r="B207" s="296"/>
      <c r="C207" s="302"/>
      <c r="D207" s="276"/>
      <c r="E207" s="276"/>
      <c r="F207" s="295" t="s">
        <v>114</v>
      </c>
      <c r="G207" s="276"/>
      <c r="H207" s="391" t="s">
        <v>115</v>
      </c>
      <c r="I207" s="391"/>
      <c r="J207" s="391"/>
      <c r="K207" s="317"/>
    </row>
    <row r="208" spans="2:11" ht="15" customHeight="1">
      <c r="B208" s="296"/>
      <c r="C208" s="276"/>
      <c r="D208" s="276"/>
      <c r="E208" s="276"/>
      <c r="F208" s="295" t="s">
        <v>112</v>
      </c>
      <c r="G208" s="276"/>
      <c r="H208" s="391" t="s">
        <v>277</v>
      </c>
      <c r="I208" s="391"/>
      <c r="J208" s="391"/>
      <c r="K208" s="317"/>
    </row>
    <row r="209" spans="2:11" ht="15" customHeight="1">
      <c r="B209" s="334"/>
      <c r="C209" s="302"/>
      <c r="D209" s="302"/>
      <c r="E209" s="302"/>
      <c r="F209" s="295" t="s">
        <v>116</v>
      </c>
      <c r="G209" s="281"/>
      <c r="H209" s="392" t="s">
        <v>117</v>
      </c>
      <c r="I209" s="392"/>
      <c r="J209" s="392"/>
      <c r="K209" s="335"/>
    </row>
    <row r="210" spans="2:11" ht="15" customHeight="1">
      <c r="B210" s="334"/>
      <c r="C210" s="302"/>
      <c r="D210" s="302"/>
      <c r="E210" s="302"/>
      <c r="F210" s="295" t="s">
        <v>118</v>
      </c>
      <c r="G210" s="281"/>
      <c r="H210" s="392" t="s">
        <v>278</v>
      </c>
      <c r="I210" s="392"/>
      <c r="J210" s="392"/>
      <c r="K210" s="335"/>
    </row>
    <row r="211" spans="2:11" ht="15" customHeight="1">
      <c r="B211" s="334"/>
      <c r="C211" s="302"/>
      <c r="D211" s="302"/>
      <c r="E211" s="302"/>
      <c r="F211" s="336"/>
      <c r="G211" s="281"/>
      <c r="H211" s="337"/>
      <c r="I211" s="337"/>
      <c r="J211" s="337"/>
      <c r="K211" s="335"/>
    </row>
    <row r="212" spans="2:11" ht="15" customHeight="1">
      <c r="B212" s="334"/>
      <c r="C212" s="276" t="s">
        <v>240</v>
      </c>
      <c r="D212" s="302"/>
      <c r="E212" s="302"/>
      <c r="F212" s="295">
        <v>1</v>
      </c>
      <c r="G212" s="281"/>
      <c r="H212" s="392" t="s">
        <v>279</v>
      </c>
      <c r="I212" s="392"/>
      <c r="J212" s="392"/>
      <c r="K212" s="335"/>
    </row>
    <row r="213" spans="2:11" ht="15" customHeight="1">
      <c r="B213" s="334"/>
      <c r="C213" s="302"/>
      <c r="D213" s="302"/>
      <c r="E213" s="302"/>
      <c r="F213" s="295">
        <v>2</v>
      </c>
      <c r="G213" s="281"/>
      <c r="H213" s="392" t="s">
        <v>280</v>
      </c>
      <c r="I213" s="392"/>
      <c r="J213" s="392"/>
      <c r="K213" s="335"/>
    </row>
    <row r="214" spans="2:11" ht="15" customHeight="1">
      <c r="B214" s="334"/>
      <c r="C214" s="302"/>
      <c r="D214" s="302"/>
      <c r="E214" s="302"/>
      <c r="F214" s="295">
        <v>3</v>
      </c>
      <c r="G214" s="281"/>
      <c r="H214" s="392" t="s">
        <v>281</v>
      </c>
      <c r="I214" s="392"/>
      <c r="J214" s="392"/>
      <c r="K214" s="335"/>
    </row>
    <row r="215" spans="2:11" ht="15" customHeight="1">
      <c r="B215" s="334"/>
      <c r="C215" s="302"/>
      <c r="D215" s="302"/>
      <c r="E215" s="302"/>
      <c r="F215" s="295">
        <v>4</v>
      </c>
      <c r="G215" s="281"/>
      <c r="H215" s="392" t="s">
        <v>282</v>
      </c>
      <c r="I215" s="392"/>
      <c r="J215" s="392"/>
      <c r="K215" s="335"/>
    </row>
    <row r="216" spans="2:11" ht="12.75" customHeight="1">
      <c r="B216" s="338"/>
      <c r="C216" s="339"/>
      <c r="D216" s="339"/>
      <c r="E216" s="339"/>
      <c r="F216" s="339"/>
      <c r="G216" s="339"/>
      <c r="H216" s="339"/>
      <c r="I216" s="339"/>
      <c r="J216" s="339"/>
      <c r="K216" s="340"/>
    </row>
  </sheetData>
  <sheetProtection password="CC35"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E46:J46"/>
    <mergeCell ref="E47:J47"/>
    <mergeCell ref="C50:J50"/>
    <mergeCell ref="G38:J38"/>
    <mergeCell ref="G39:J39"/>
    <mergeCell ref="G40:J40"/>
    <mergeCell ref="G41:J41"/>
    <mergeCell ref="G42:J42"/>
    <mergeCell ref="G43:J43"/>
    <mergeCell ref="D45:J45"/>
    <mergeCell ref="C52:J52"/>
    <mergeCell ref="C53:J53"/>
    <mergeCell ref="C55:J55"/>
    <mergeCell ref="D56:J56"/>
    <mergeCell ref="D58:J58"/>
    <mergeCell ref="D59:J59"/>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12:J212"/>
    <mergeCell ref="H214:J214"/>
    <mergeCell ref="H207:J207"/>
    <mergeCell ref="H208:J208"/>
    <mergeCell ref="H203:J203"/>
    <mergeCell ref="H201:J201"/>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Rozpoctar02-PC\Rozpoctar02</dc:creator>
  <cp:keywords/>
  <dc:description/>
  <cp:lastModifiedBy>Rozpoctar02</cp:lastModifiedBy>
  <dcterms:created xsi:type="dcterms:W3CDTF">2017-04-06T06:40:41Z</dcterms:created>
  <dcterms:modified xsi:type="dcterms:W3CDTF">2017-04-06T06:41:05Z</dcterms:modified>
  <cp:category/>
  <cp:version/>
  <cp:contentType/>
  <cp:contentStatus/>
</cp:coreProperties>
</file>