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14100" windowHeight="654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list'!$F$5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'Položky'!$A$1:$G$82</definedName>
    <definedName name="_xlnm.Print_Area" localSheetId="1">'Rekapitulace'!$A$1:$I$15</definedName>
    <definedName name="PocetMJ">'Krycí list'!$G$8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<sst xmlns="http://schemas.openxmlformats.org/spreadsheetml/2006/main" count="301" uniqueCount="206">
  <si>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</si>
  <si>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</si>
  <si>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</si>
  <si>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</si>
  <si>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</si>
  <si>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</si>
  <si>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</si>
  <si>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</si>
  <si>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</si>
  <si>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</si>
  <si>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</si>
  <si>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</si>
  <si>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</si>
  <si>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</si>
  <si>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</si>
  <si>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</si>
  <si>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</si>
  <si>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</si>
  <si>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</si>
  <si>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</si>
  <si>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</si>
  <si>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</si>
  <si>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</si>
  <si>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</si>
  <si>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</si>
  <si>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</si>
  <si>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</si>
  <si>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</si>
  <si>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</si>
  <si>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ZRN+VRN+HZS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</si>
  <si>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</si>
  <si>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</si>
  <si>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</si>
  <si>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</si>
  <si>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</si>
  <si>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</si>
  <si>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</si>
  <si>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</si>
  <si>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</si>
  <si>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</si>
  <si>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</si>
  <si>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</si>
  <si>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</si>
  <si>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</si>
  <si>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</si>
  <si>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</si>
  <si>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</si>
  <si>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</si>
  <si>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</si>
  <si>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</si>
  <si>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</si>
  <si>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</si>
  <si>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</si>
  <si>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</si>
  <si>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</si>
  <si>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</si>
  <si>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</si>
  <si>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</si>
  <si>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</si>
  <si>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</si>
  <si>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</si>
  <si>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7015</t>
  </si>
  <si>
    <t>Mikulov Zámecká</t>
  </si>
  <si>
    <t>Stavební úpravy</t>
  </si>
  <si>
    <t>Plynoinstalace+ÚT</t>
  </si>
  <si>
    <t>713</t>
  </si>
  <si>
    <t>Izolace tepelné</t>
  </si>
  <si>
    <t>713461200T00</t>
  </si>
  <si>
    <t>Izolace potrubí MIRALON  DN 15 tl.30 mmvčetně mont</t>
  </si>
  <si>
    <t>bm</t>
  </si>
  <si>
    <t>713461201T00</t>
  </si>
  <si>
    <t>Izolace potrubí MIRALON  DN 18 tl.30mm včetně mont</t>
  </si>
  <si>
    <t>713461202T00</t>
  </si>
  <si>
    <t>Izolace potrubí MIRALON  DN 22 tl.30mm včetně mont</t>
  </si>
  <si>
    <t>723</t>
  </si>
  <si>
    <t>Vnitřní plynovod</t>
  </si>
  <si>
    <t>723111206U00</t>
  </si>
  <si>
    <t>Potrubí ocelzáv černé svař DN 40</t>
  </si>
  <si>
    <t>m</t>
  </si>
  <si>
    <t>723164104RT3</t>
  </si>
  <si>
    <t>Montáž potrubí z měděných trubek D 22 mm spoj lisovaný</t>
  </si>
  <si>
    <t>723165212R00</t>
  </si>
  <si>
    <t>Montáž tvar.Cu lisováním D15-22 mm 2 spoje</t>
  </si>
  <si>
    <t>kus</t>
  </si>
  <si>
    <t>723190907R00</t>
  </si>
  <si>
    <t>Odvzdušnění a napuštění plynového potrubí</t>
  </si>
  <si>
    <t>723190909R00</t>
  </si>
  <si>
    <t>Zkouška tlaková  plynového potrubí</t>
  </si>
  <si>
    <t>soub.</t>
  </si>
  <si>
    <t>723213253U00</t>
  </si>
  <si>
    <t>Kulový kohout  3/4"</t>
  </si>
  <si>
    <t>723213254U00</t>
  </si>
  <si>
    <t>Kulový kohout 2 R253DL 1"</t>
  </si>
  <si>
    <t>723213443T00</t>
  </si>
  <si>
    <t>Kulový kohout DN 40</t>
  </si>
  <si>
    <t>723219109T00</t>
  </si>
  <si>
    <t>Montáž plynoměru G 6-16</t>
  </si>
  <si>
    <t>723239102R00</t>
  </si>
  <si>
    <t>Montáž plynovodních armatur, 2 závity, G 3/4-1"</t>
  </si>
  <si>
    <t>723239103R00</t>
  </si>
  <si>
    <t>Montáž plynovodních armatur, 2 závity, G 5/4"</t>
  </si>
  <si>
    <t>723261920T00</t>
  </si>
  <si>
    <t>Revize PLYNOINSTALACE+TZ</t>
  </si>
  <si>
    <t>723261921T00</t>
  </si>
  <si>
    <t>731</t>
  </si>
  <si>
    <t>Kotelny</t>
  </si>
  <si>
    <t>731241131T00</t>
  </si>
  <si>
    <t>Servisní spuštění kotlů + zapojení regulace</t>
  </si>
  <si>
    <t>soubor</t>
  </si>
  <si>
    <t>731242144T00</t>
  </si>
  <si>
    <t>Odkouření 2000mm,80/125</t>
  </si>
  <si>
    <t>731242145T00</t>
  </si>
  <si>
    <t>Pateční koleno 87o s kolenem80/125</t>
  </si>
  <si>
    <t>731242147T00</t>
  </si>
  <si>
    <t>Ukončení odkouření sada DO  (přes stčechu)</t>
  </si>
  <si>
    <t>731242150T00</t>
  </si>
  <si>
    <t>Kondenzační kotel s vestavěným zásobníkem</t>
  </si>
  <si>
    <t>731242185T00</t>
  </si>
  <si>
    <t>Regulace</t>
  </si>
  <si>
    <t>soub</t>
  </si>
  <si>
    <t>731249799T00</t>
  </si>
  <si>
    <t>MTZ odkouření</t>
  </si>
  <si>
    <t>735631060T00</t>
  </si>
  <si>
    <t>Pomocný materiál</t>
  </si>
  <si>
    <t>799110103</t>
  </si>
  <si>
    <t>Napojení na kanalizaci i</t>
  </si>
  <si>
    <t>733</t>
  </si>
  <si>
    <t>Rozvod potrubí</t>
  </si>
  <si>
    <t>733132120T00</t>
  </si>
  <si>
    <t>Kompenzátor Cu 15</t>
  </si>
  <si>
    <t>733132121T00</t>
  </si>
  <si>
    <t>Kompenzátor Cu 18</t>
  </si>
  <si>
    <t>733161100T00</t>
  </si>
  <si>
    <t>Plastová objímka</t>
  </si>
  <si>
    <t>733161104R00</t>
  </si>
  <si>
    <t>Potrubí měděné 15 x 1 mm</t>
  </si>
  <si>
    <t>733161106R00</t>
  </si>
  <si>
    <t>Potrubí měděné 18 x 1 mm,</t>
  </si>
  <si>
    <t>733161107R00</t>
  </si>
  <si>
    <t>Potrubí měděné 22 x 1 mm</t>
  </si>
  <si>
    <t>733164102R00</t>
  </si>
  <si>
    <t>Montáž potrubí z měděných trubek D 15 mm</t>
  </si>
  <si>
    <t>733164103R00</t>
  </si>
  <si>
    <t>Montáž potrubí z měděných trubek D 18 mm</t>
  </si>
  <si>
    <t>733164104R00</t>
  </si>
  <si>
    <t>Montáž potrubí z měděných trubek D 22 mm</t>
  </si>
  <si>
    <t>733291105T00</t>
  </si>
  <si>
    <t>Tlaková zkouška potrubí -top. systému</t>
  </si>
  <si>
    <t>733322308T00</t>
  </si>
  <si>
    <t>Provedení proplachu</t>
  </si>
  <si>
    <t>734291120T00</t>
  </si>
  <si>
    <t>Kohouty kulový DN 20</t>
  </si>
  <si>
    <t>734</t>
  </si>
  <si>
    <t>Armatury</t>
  </si>
  <si>
    <t>734209114RT2</t>
  </si>
  <si>
    <t>Montáž armatur závitových,se 2závity, G 3/4-1" včetně kulového kohoutu</t>
  </si>
  <si>
    <t>734221688U00</t>
  </si>
  <si>
    <t>Hlavice ruční pro otop.tělesa</t>
  </si>
  <si>
    <t>734271132T00</t>
  </si>
  <si>
    <t>Adapter k otop. tělesu</t>
  </si>
  <si>
    <t>734271134T00</t>
  </si>
  <si>
    <t>Vekolux (dulox)</t>
  </si>
  <si>
    <t>734291113R00</t>
  </si>
  <si>
    <t>Kohouty plnící a vypouštěcí G 1/2</t>
  </si>
  <si>
    <t>734291245U00</t>
  </si>
  <si>
    <t>Filtr závitový přímý</t>
  </si>
  <si>
    <t>734292320T00</t>
  </si>
  <si>
    <t>Hlavice termostatické</t>
  </si>
  <si>
    <t>735</t>
  </si>
  <si>
    <t>Otopná tělesa</t>
  </si>
  <si>
    <t>735157241T00</t>
  </si>
  <si>
    <t>Otopná tělesa panelová 11-5050-6 VK</t>
  </si>
  <si>
    <t>735157262T00</t>
  </si>
  <si>
    <t>Otopná tělesa panelová 11-6060-6 VK</t>
  </si>
  <si>
    <t>735157562T00</t>
  </si>
  <si>
    <t>Otopná tělesa panelová 21-6060-6 VK</t>
  </si>
  <si>
    <t>735157563T00</t>
  </si>
  <si>
    <t>Otopná tělesa panelová 21-6070-6 VK</t>
  </si>
  <si>
    <t>735157564T00</t>
  </si>
  <si>
    <t>Otopná tělesa panelová 21-6080-6 VK</t>
  </si>
  <si>
    <t>735157565T00</t>
  </si>
  <si>
    <t>Otopná tělesa panelová 21-6090-6 VK</t>
  </si>
  <si>
    <t>735157566T00</t>
  </si>
  <si>
    <t>Otopná tělesa panelová 21-6100-6 VK</t>
  </si>
  <si>
    <t>735157567T00</t>
  </si>
  <si>
    <t>Otopná tělesa panelová 21-6110-6 VK</t>
  </si>
  <si>
    <t>735157568T00</t>
  </si>
  <si>
    <t>Otopná tělesa panelová 21-6120-6 VK</t>
  </si>
  <si>
    <t>735157569T00</t>
  </si>
  <si>
    <t>Otopná tělesa panelová 21-6140-6 VK</t>
  </si>
  <si>
    <t>735157668T00</t>
  </si>
  <si>
    <t>Otopná tělesa panelová 22-6120-6 VK</t>
  </si>
  <si>
    <t>735157709T00</t>
  </si>
  <si>
    <t>Otopný žebř KLC 150.450</t>
  </si>
  <si>
    <t>735159104T00</t>
  </si>
  <si>
    <t>Přípojka k otop. tělesu DN 15</t>
  </si>
  <si>
    <t>735631000T00</t>
  </si>
  <si>
    <t>Topná zkouška - 24 hod + seřízení těles</t>
  </si>
  <si>
    <t>735631005T00</t>
  </si>
  <si>
    <t>Držák otopných těles</t>
  </si>
  <si>
    <t>799</t>
  </si>
  <si>
    <t>Ostatní</t>
  </si>
  <si>
    <t>7991101010</t>
  </si>
  <si>
    <t>Bourací práce</t>
  </si>
  <si>
    <t>hod</t>
  </si>
  <si>
    <t>Babáček Jindřich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</si>
</sst>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0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21" fillId="18" borderId="17" xfId="0" applyNumberFormat="1" applyFont="1" applyFill="1" applyBorder="1" applyAlignment="1">
      <alignment/>
    </xf>
    <xf numFmtId="49" fontId="0" fillId="18" borderId="18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0" fillId="0" borderId="3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18" borderId="41" xfId="0" applyFont="1" applyFill="1" applyBorder="1" applyAlignment="1">
      <alignment/>
    </xf>
    <xf numFmtId="0" fontId="23" fillId="18" borderId="42" xfId="0" applyFont="1" applyFill="1" applyBorder="1" applyAlignment="1">
      <alignment/>
    </xf>
    <xf numFmtId="0" fontId="23" fillId="18" borderId="43" xfId="0" applyFont="1" applyFill="1" applyBorder="1" applyAlignment="1">
      <alignment/>
    </xf>
    <xf numFmtId="167" fontId="23" fillId="18" borderId="42" xfId="0" applyNumberFormat="1" applyFont="1" applyFill="1" applyBorder="1" applyAlignment="1">
      <alignment/>
    </xf>
    <xf numFmtId="0" fontId="23" fillId="18" borderId="44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5" xfId="46" applyFont="1" applyBorder="1">
      <alignment/>
      <protection/>
    </xf>
    <xf numFmtId="0" fontId="0" fillId="0" borderId="45" xfId="46" applyBorder="1">
      <alignment/>
      <protection/>
    </xf>
    <xf numFmtId="0" fontId="0" fillId="0" borderId="45" xfId="46" applyBorder="1" applyAlignment="1">
      <alignment horizontal="right"/>
      <protection/>
    </xf>
    <xf numFmtId="0" fontId="0" fillId="0" borderId="46" xfId="46" applyFont="1" applyBorder="1">
      <alignment/>
      <protection/>
    </xf>
    <xf numFmtId="0" fontId="0" fillId="0" borderId="45" xfId="0" applyNumberFormat="1" applyBorder="1" applyAlignment="1">
      <alignment horizontal="left"/>
    </xf>
    <xf numFmtId="0" fontId="0" fillId="0" borderId="47" xfId="0" applyNumberFormat="1" applyBorder="1" applyAlignment="1">
      <alignment/>
    </xf>
    <xf numFmtId="0" fontId="3" fillId="0" borderId="48" xfId="46" applyFont="1" applyBorder="1">
      <alignment/>
      <protection/>
    </xf>
    <xf numFmtId="0" fontId="0" fillId="0" borderId="48" xfId="46" applyBorder="1">
      <alignment/>
      <protection/>
    </xf>
    <xf numFmtId="0" fontId="0" fillId="0" borderId="48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2" borderId="33" xfId="0" applyNumberFormat="1" applyFont="1" applyFill="1" applyBorder="1" applyAlignment="1">
      <alignment/>
    </xf>
    <xf numFmtId="0" fontId="1" fillId="12" borderId="34" xfId="0" applyFont="1" applyFill="1" applyBorder="1" applyAlignment="1">
      <alignment/>
    </xf>
    <xf numFmtId="0" fontId="1" fillId="12" borderId="35" xfId="0" applyFont="1" applyFill="1" applyBorder="1" applyAlignment="1">
      <alignment/>
    </xf>
    <xf numFmtId="0" fontId="1" fillId="12" borderId="49" xfId="0" applyFont="1" applyFill="1" applyBorder="1" applyAlignment="1">
      <alignment/>
    </xf>
    <xf numFmtId="0" fontId="1" fillId="12" borderId="50" xfId="0" applyFont="1" applyFill="1" applyBorder="1" applyAlignment="1">
      <alignment/>
    </xf>
    <xf numFmtId="0" fontId="1" fillId="12" borderId="51" xfId="0" applyFont="1" applyFill="1" applyBorder="1" applyAlignment="1">
      <alignment/>
    </xf>
    <xf numFmtId="0" fontId="25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18" borderId="33" xfId="0" applyFont="1" applyFill="1" applyBorder="1" applyAlignment="1">
      <alignment/>
    </xf>
    <xf numFmtId="0" fontId="1" fillId="18" borderId="34" xfId="0" applyFont="1" applyFill="1" applyBorder="1" applyAlignment="1">
      <alignment/>
    </xf>
    <xf numFmtId="3" fontId="1" fillId="18" borderId="35" xfId="0" applyNumberFormat="1" applyFont="1" applyFill="1" applyBorder="1" applyAlignment="1">
      <alignment/>
    </xf>
    <xf numFmtId="3" fontId="1" fillId="18" borderId="49" xfId="0" applyNumberFormat="1" applyFont="1" applyFill="1" applyBorder="1" applyAlignment="1">
      <alignment/>
    </xf>
    <xf numFmtId="3" fontId="1" fillId="18" borderId="50" xfId="0" applyNumberFormat="1" applyFont="1" applyFill="1" applyBorder="1" applyAlignment="1">
      <alignment/>
    </xf>
    <xf numFmtId="3" fontId="1" fillId="18" borderId="5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25" fillId="0" borderId="46" xfId="46" applyFont="1" applyBorder="1" applyAlignment="1">
      <alignment horizontal="right"/>
      <protection/>
    </xf>
    <xf numFmtId="0" fontId="0" fillId="0" borderId="45" xfId="46" applyBorder="1" applyAlignment="1">
      <alignment horizontal="left"/>
      <protection/>
    </xf>
    <xf numFmtId="0" fontId="0" fillId="0" borderId="47" xfId="46" applyBorder="1">
      <alignment/>
      <protection/>
    </xf>
    <xf numFmtId="0" fontId="2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25" fillId="12" borderId="52" xfId="46" applyNumberFormat="1" applyFont="1" applyFill="1" applyBorder="1">
      <alignment/>
      <protection/>
    </xf>
    <xf numFmtId="0" fontId="25" fillId="12" borderId="53" xfId="46" applyFont="1" applyFill="1" applyBorder="1" applyAlignment="1">
      <alignment horizontal="center"/>
      <protection/>
    </xf>
    <xf numFmtId="0" fontId="25" fillId="12" borderId="53" xfId="46" applyNumberFormat="1" applyFont="1" applyFill="1" applyBorder="1" applyAlignment="1">
      <alignment horizontal="center"/>
      <protection/>
    </xf>
    <xf numFmtId="0" fontId="25" fillId="12" borderId="52" xfId="46" applyFont="1" applyFill="1" applyBorder="1" applyAlignment="1">
      <alignment horizontal="center"/>
      <protection/>
    </xf>
    <xf numFmtId="0" fontId="1" fillId="0" borderId="54" xfId="46" applyFont="1" applyBorder="1" applyAlignment="1">
      <alignment horizontal="center"/>
      <protection/>
    </xf>
    <xf numFmtId="49" fontId="1" fillId="0" borderId="54" xfId="46" applyNumberFormat="1" applyFont="1" applyBorder="1" applyAlignment="1">
      <alignment horizontal="left"/>
      <protection/>
    </xf>
    <xf numFmtId="0" fontId="1" fillId="0" borderId="54" xfId="46" applyFont="1" applyBorder="1">
      <alignment/>
      <protection/>
    </xf>
    <xf numFmtId="0" fontId="0" fillId="0" borderId="54" xfId="46" applyBorder="1" applyAlignment="1">
      <alignment horizontal="center"/>
      <protection/>
    </xf>
    <xf numFmtId="0" fontId="0" fillId="0" borderId="54" xfId="46" applyNumberFormat="1" applyBorder="1" applyAlignment="1">
      <alignment horizontal="right"/>
      <protection/>
    </xf>
    <xf numFmtId="0" fontId="0" fillId="0" borderId="54" xfId="46" applyNumberFormat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54" xfId="46" applyFont="1" applyBorder="1" applyAlignment="1">
      <alignment horizontal="center" vertical="top"/>
      <protection/>
    </xf>
    <xf numFmtId="49" fontId="24" fillId="0" borderId="54" xfId="46" applyNumberFormat="1" applyFont="1" applyBorder="1" applyAlignment="1">
      <alignment horizontal="left" vertical="top"/>
      <protection/>
    </xf>
    <xf numFmtId="0" fontId="24" fillId="0" borderId="54" xfId="46" applyFont="1" applyBorder="1" applyAlignment="1">
      <alignment wrapText="1"/>
      <protection/>
    </xf>
    <xf numFmtId="49" fontId="24" fillId="0" borderId="54" xfId="46" applyNumberFormat="1" applyFont="1" applyBorder="1" applyAlignment="1">
      <alignment horizontal="center" shrinkToFit="1"/>
      <protection/>
    </xf>
    <xf numFmtId="4" fontId="24" fillId="0" borderId="54" xfId="46" applyNumberFormat="1" applyFont="1" applyBorder="1" applyAlignment="1">
      <alignment horizontal="right"/>
      <protection/>
    </xf>
    <xf numFmtId="4" fontId="24" fillId="0" borderId="54" xfId="46" applyNumberFormat="1" applyFont="1" applyBorder="1">
      <alignment/>
      <protection/>
    </xf>
    <xf numFmtId="0" fontId="0" fillId="18" borderId="55" xfId="46" applyFill="1" applyBorder="1" applyAlignment="1">
      <alignment horizontal="center"/>
      <protection/>
    </xf>
    <xf numFmtId="49" fontId="3" fillId="18" borderId="55" xfId="46" applyNumberFormat="1" applyFont="1" applyFill="1" applyBorder="1" applyAlignment="1">
      <alignment horizontal="left"/>
      <protection/>
    </xf>
    <xf numFmtId="0" fontId="3" fillId="18" borderId="55" xfId="46" applyFont="1" applyFill="1" applyBorder="1">
      <alignment/>
      <protection/>
    </xf>
    <xf numFmtId="4" fontId="0" fillId="18" borderId="55" xfId="46" applyNumberFormat="1" applyFill="1" applyBorder="1" applyAlignment="1">
      <alignment horizontal="right"/>
      <protection/>
    </xf>
    <xf numFmtId="4" fontId="1" fillId="18" borderId="5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7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58" xfId="46" applyFont="1" applyBorder="1" applyAlignment="1">
      <alignment horizontal="center"/>
      <protection/>
    </xf>
    <xf numFmtId="0" fontId="0" fillId="0" borderId="59" xfId="46" applyFont="1" applyBorder="1" applyAlignment="1">
      <alignment horizontal="center"/>
      <protection/>
    </xf>
    <xf numFmtId="0" fontId="0" fillId="0" borderId="60" xfId="46" applyFont="1" applyBorder="1" applyAlignment="1">
      <alignment horizontal="center"/>
      <protection/>
    </xf>
    <xf numFmtId="0" fontId="0" fillId="0" borderId="61" xfId="46" applyFont="1" applyBorder="1" applyAlignment="1">
      <alignment horizontal="center"/>
      <protection/>
    </xf>
    <xf numFmtId="0" fontId="0" fillId="0" borderId="62" xfId="46" applyFont="1" applyBorder="1" applyAlignment="1">
      <alignment horizontal="left"/>
      <protection/>
    </xf>
    <xf numFmtId="0" fontId="0" fillId="0" borderId="48" xfId="46" applyFont="1" applyBorder="1" applyAlignment="1">
      <alignment horizontal="left"/>
      <protection/>
    </xf>
    <xf numFmtId="0" fontId="0" fillId="0" borderId="63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49" fontId="0" fillId="0" borderId="60" xfId="46" applyNumberFormat="1" applyFont="1" applyBorder="1" applyAlignment="1">
      <alignment horizontal="center"/>
      <protection/>
    </xf>
    <xf numFmtId="0" fontId="0" fillId="0" borderId="62" xfId="46" applyBorder="1" applyAlignment="1">
      <alignment horizontal="center" shrinkToFit="1"/>
      <protection/>
    </xf>
    <xf numFmtId="0" fontId="0" fillId="0" borderId="48" xfId="46" applyBorder="1" applyAlignment="1">
      <alignment horizontal="center" shrinkToFit="1"/>
      <protection/>
    </xf>
    <xf numFmtId="0" fontId="0" fillId="0" borderId="63" xfId="46" applyBorder="1" applyAlignment="1">
      <alignment horizontal="center" shrinkToFit="1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723</v>
      </c>
      <c r="D2" s="6" t="str">
        <f>Rekapitulace!G2</f>
        <v>Plynoinstalace+ÚT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.75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61</v>
      </c>
      <c r="B5" s="16"/>
      <c r="C5" s="17" t="s">
        <v>63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61</v>
      </c>
      <c r="B7" s="16"/>
      <c r="C7" s="17" t="s">
        <v>62</v>
      </c>
      <c r="D7" s="18"/>
      <c r="E7" s="18"/>
      <c r="F7" s="24"/>
      <c r="G7" s="14"/>
    </row>
    <row r="8" spans="1:9" ht="12.75">
      <c r="A8" s="19" t="s">
        <v>9</v>
      </c>
      <c r="B8" s="21"/>
      <c r="C8" s="143" t="s">
        <v>205</v>
      </c>
      <c r="D8" s="144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43"/>
      <c r="D9" s="144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>
        <v>7015</v>
      </c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45"/>
      <c r="F12" s="146"/>
      <c r="G12" s="147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160"/>
      <c r="E14" s="161"/>
      <c r="F14" s="161"/>
      <c r="G14" s="162"/>
    </row>
    <row r="15" spans="1:7" ht="15.75" customHeight="1">
      <c r="A15" s="43"/>
      <c r="B15" s="8" t="s">
        <v>19</v>
      </c>
      <c r="C15" s="44">
        <f>Dodavka</f>
        <v>0</v>
      </c>
      <c r="D15" s="163"/>
      <c r="E15" s="164"/>
      <c r="F15" s="164"/>
      <c r="G15" s="165"/>
    </row>
    <row r="16" spans="1:7" ht="15.75" customHeight="1">
      <c r="A16" s="43" t="s">
        <v>20</v>
      </c>
      <c r="B16" s="8" t="s">
        <v>21</v>
      </c>
      <c r="C16" s="44">
        <f>Mont</f>
        <v>0</v>
      </c>
      <c r="D16" s="163"/>
      <c r="E16" s="164"/>
      <c r="F16" s="164"/>
      <c r="G16" s="165"/>
    </row>
    <row r="17" spans="1:7" ht="15.75" customHeight="1">
      <c r="A17" s="43" t="s">
        <v>22</v>
      </c>
      <c r="B17" s="8" t="s">
        <v>23</v>
      </c>
      <c r="C17" s="44">
        <f>HSV</f>
        <v>0</v>
      </c>
      <c r="D17" s="163"/>
      <c r="E17" s="164"/>
      <c r="F17" s="164"/>
      <c r="G17" s="165"/>
    </row>
    <row r="18" spans="1:7" ht="15.75" customHeight="1">
      <c r="A18" s="45" t="s">
        <v>24</v>
      </c>
      <c r="B18" s="8" t="s">
        <v>25</v>
      </c>
      <c r="C18" s="44">
        <f>PSV</f>
        <v>0</v>
      </c>
      <c r="D18" s="163"/>
      <c r="E18" s="164"/>
      <c r="F18" s="164"/>
      <c r="G18" s="165"/>
    </row>
    <row r="19" spans="1:7" ht="15.75" customHeight="1">
      <c r="A19" s="46" t="s">
        <v>26</v>
      </c>
      <c r="B19" s="8"/>
      <c r="C19" s="44">
        <f>SUM(C15:C18)</f>
        <v>0</v>
      </c>
      <c r="D19" s="163"/>
      <c r="E19" s="164"/>
      <c r="F19" s="164"/>
      <c r="G19" s="165"/>
    </row>
    <row r="20" spans="1:7" ht="15.75" customHeight="1">
      <c r="A20" s="46"/>
      <c r="B20" s="8"/>
      <c r="C20" s="44"/>
      <c r="D20" s="163"/>
      <c r="E20" s="164"/>
      <c r="F20" s="164"/>
      <c r="G20" s="165"/>
    </row>
    <row r="21" spans="1:7" ht="15.75" customHeight="1">
      <c r="A21" s="46" t="s">
        <v>27</v>
      </c>
      <c r="B21" s="8"/>
      <c r="C21" s="44">
        <f>HZS</f>
        <v>0</v>
      </c>
      <c r="D21" s="163"/>
      <c r="E21" s="164"/>
      <c r="F21" s="164"/>
      <c r="G21" s="165"/>
    </row>
    <row r="22" spans="1:7" ht="15.75" customHeight="1">
      <c r="A22" s="11" t="s">
        <v>28</v>
      </c>
      <c r="B22" s="13"/>
      <c r="C22" s="44">
        <f>C19+C21</f>
        <v>0</v>
      </c>
      <c r="D22" s="163"/>
      <c r="E22" s="164"/>
      <c r="F22" s="164"/>
      <c r="G22" s="165"/>
    </row>
    <row r="23" spans="1:7" ht="15.75" customHeight="1" thickBot="1">
      <c r="A23" s="30" t="s">
        <v>29</v>
      </c>
      <c r="B23" s="31"/>
      <c r="C23" s="47">
        <f>C22+G23</f>
        <v>0</v>
      </c>
      <c r="D23" s="166"/>
      <c r="E23" s="167"/>
      <c r="F23" s="167"/>
      <c r="G23" s="168"/>
    </row>
    <row r="24" spans="1:7" ht="12.75">
      <c r="A24" s="48" t="s">
        <v>30</v>
      </c>
      <c r="B24" s="49"/>
      <c r="C24" s="50" t="s">
        <v>31</v>
      </c>
      <c r="D24" s="49"/>
      <c r="E24" s="50" t="s">
        <v>32</v>
      </c>
      <c r="F24" s="49"/>
      <c r="G24" s="51"/>
    </row>
    <row r="25" spans="1:7" ht="12.75">
      <c r="A25" s="19"/>
      <c r="B25" s="21"/>
      <c r="C25" s="22" t="s">
        <v>33</v>
      </c>
      <c r="D25" s="21"/>
      <c r="E25" s="22" t="s">
        <v>33</v>
      </c>
      <c r="F25" s="21"/>
      <c r="G25" s="23"/>
    </row>
    <row r="26" spans="1:7" ht="12.75">
      <c r="A26" s="11" t="s">
        <v>34</v>
      </c>
      <c r="B26" s="52"/>
      <c r="C26" s="34" t="s">
        <v>34</v>
      </c>
      <c r="D26" s="13"/>
      <c r="E26" s="34" t="s">
        <v>34</v>
      </c>
      <c r="F26" s="13"/>
      <c r="G26" s="14"/>
    </row>
    <row r="27" spans="1:7" ht="12.75">
      <c r="A27" s="11"/>
      <c r="B27" s="53"/>
      <c r="C27" s="34" t="s">
        <v>35</v>
      </c>
      <c r="D27" s="13"/>
      <c r="E27" s="34" t="s">
        <v>36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7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37</v>
      </c>
      <c r="B30" s="21"/>
      <c r="C30" s="54">
        <v>5</v>
      </c>
      <c r="D30" s="21" t="s">
        <v>38</v>
      </c>
      <c r="E30" s="22"/>
      <c r="F30" s="55">
        <f>ROUND(C23-F32,0)</f>
        <v>0</v>
      </c>
      <c r="G30" s="23"/>
    </row>
    <row r="31" spans="1:7" ht="12.75">
      <c r="A31" s="19" t="s">
        <v>39</v>
      </c>
      <c r="B31" s="21"/>
      <c r="C31" s="54">
        <f>SazbaDPH1</f>
        <v>5</v>
      </c>
      <c r="D31" s="21" t="s">
        <v>38</v>
      </c>
      <c r="E31" s="22"/>
      <c r="F31" s="56">
        <f>ROUND(PRODUCT(F30,C31/100),1)</f>
        <v>0</v>
      </c>
      <c r="G31" s="33"/>
    </row>
    <row r="32" spans="1:7" ht="12.75">
      <c r="A32" s="19" t="s">
        <v>37</v>
      </c>
      <c r="B32" s="21"/>
      <c r="C32" s="54">
        <v>19</v>
      </c>
      <c r="D32" s="21" t="s">
        <v>38</v>
      </c>
      <c r="E32" s="22"/>
      <c r="F32" s="55">
        <v>0</v>
      </c>
      <c r="G32" s="23"/>
    </row>
    <row r="33" spans="1:7" ht="12.75">
      <c r="A33" s="19" t="s">
        <v>39</v>
      </c>
      <c r="B33" s="21"/>
      <c r="C33" s="54">
        <f>SazbaDPH2</f>
        <v>19</v>
      </c>
      <c r="D33" s="21" t="s">
        <v>38</v>
      </c>
      <c r="E33" s="22"/>
      <c r="F33" s="56">
        <f>ROUND(PRODUCT(F32,C33/100),1)</f>
        <v>0</v>
      </c>
      <c r="G33" s="33"/>
    </row>
    <row r="34" spans="1:7" s="62" customFormat="1" ht="19.5" customHeight="1" thickBot="1">
      <c r="A34" s="57" t="s">
        <v>40</v>
      </c>
      <c r="B34" s="58"/>
      <c r="C34" s="58"/>
      <c r="D34" s="58"/>
      <c r="E34" s="59"/>
      <c r="F34" s="60">
        <f>CEILING(SUM(F30:F33),1)</f>
        <v>0</v>
      </c>
      <c r="G34" s="61"/>
    </row>
    <row r="36" spans="1:8" ht="12.75">
      <c r="A36" s="63" t="s">
        <v>41</v>
      </c>
      <c r="B36" s="63"/>
      <c r="C36" s="63"/>
      <c r="D36" s="63"/>
      <c r="E36" s="63"/>
      <c r="F36" s="63"/>
      <c r="G36" s="63"/>
      <c r="H36" t="s">
        <v>5</v>
      </c>
    </row>
    <row r="37" spans="1:8" ht="14.25" customHeight="1">
      <c r="A37" s="63"/>
      <c r="B37" s="142"/>
      <c r="C37" s="142"/>
      <c r="D37" s="142"/>
      <c r="E37" s="142"/>
      <c r="F37" s="142"/>
      <c r="G37" s="142"/>
      <c r="H37" t="s">
        <v>5</v>
      </c>
    </row>
    <row r="38" spans="1:8" ht="12.75" customHeight="1">
      <c r="A38" s="64"/>
      <c r="B38" s="142"/>
      <c r="C38" s="142"/>
      <c r="D38" s="142"/>
      <c r="E38" s="142"/>
      <c r="F38" s="142"/>
      <c r="G38" s="142"/>
      <c r="H38" t="s">
        <v>5</v>
      </c>
    </row>
    <row r="39" spans="1:8" ht="12.75">
      <c r="A39" s="64"/>
      <c r="B39" s="142"/>
      <c r="C39" s="142"/>
      <c r="D39" s="142"/>
      <c r="E39" s="142"/>
      <c r="F39" s="142"/>
      <c r="G39" s="142"/>
      <c r="H39" t="s">
        <v>5</v>
      </c>
    </row>
    <row r="40" spans="1:8" ht="12.75">
      <c r="A40" s="64"/>
      <c r="B40" s="142"/>
      <c r="C40" s="142"/>
      <c r="D40" s="142"/>
      <c r="E40" s="142"/>
      <c r="F40" s="142"/>
      <c r="G40" s="142"/>
      <c r="H40" t="s">
        <v>5</v>
      </c>
    </row>
    <row r="41" spans="1:8" ht="12.75">
      <c r="A41" s="64"/>
      <c r="B41" s="142"/>
      <c r="C41" s="142"/>
      <c r="D41" s="142"/>
      <c r="E41" s="142"/>
      <c r="F41" s="142"/>
      <c r="G41" s="142"/>
      <c r="H41" t="s">
        <v>5</v>
      </c>
    </row>
    <row r="42" spans="1:8" ht="12.75">
      <c r="A42" s="64"/>
      <c r="B42" s="142"/>
      <c r="C42" s="142"/>
      <c r="D42" s="142"/>
      <c r="E42" s="142"/>
      <c r="F42" s="142"/>
      <c r="G42" s="142"/>
      <c r="H42" t="s">
        <v>5</v>
      </c>
    </row>
    <row r="43" spans="1:8" ht="12.75">
      <c r="A43" s="64"/>
      <c r="B43" s="142"/>
      <c r="C43" s="142"/>
      <c r="D43" s="142"/>
      <c r="E43" s="142"/>
      <c r="F43" s="142"/>
      <c r="G43" s="142"/>
      <c r="H43" t="s">
        <v>5</v>
      </c>
    </row>
    <row r="44" spans="1:8" ht="12.75">
      <c r="A44" s="64"/>
      <c r="B44" s="142"/>
      <c r="C44" s="142"/>
      <c r="D44" s="142"/>
      <c r="E44" s="142"/>
      <c r="F44" s="142"/>
      <c r="G44" s="142"/>
      <c r="H44" t="s">
        <v>5</v>
      </c>
    </row>
    <row r="45" spans="1:8" ht="12.75">
      <c r="A45" s="64"/>
      <c r="B45" s="142"/>
      <c r="C45" s="142"/>
      <c r="D45" s="142"/>
      <c r="E45" s="142"/>
      <c r="F45" s="142"/>
      <c r="G45" s="142"/>
      <c r="H45" t="s">
        <v>5</v>
      </c>
    </row>
    <row r="46" spans="2:7" ht="12.75">
      <c r="B46" s="141"/>
      <c r="C46" s="141"/>
      <c r="D46" s="141"/>
      <c r="E46" s="141"/>
      <c r="F46" s="141"/>
      <c r="G46" s="141"/>
    </row>
    <row r="47" spans="2:7" ht="12.75">
      <c r="B47" s="141"/>
      <c r="C47" s="141"/>
      <c r="D47" s="141"/>
      <c r="E47" s="141"/>
      <c r="F47" s="141"/>
      <c r="G47" s="141"/>
    </row>
    <row r="48" spans="2:7" ht="12.75">
      <c r="B48" s="141"/>
      <c r="C48" s="141"/>
      <c r="D48" s="141"/>
      <c r="E48" s="141"/>
      <c r="F48" s="141"/>
      <c r="G48" s="141"/>
    </row>
    <row r="49" spans="2:7" ht="12.75">
      <c r="B49" s="141"/>
      <c r="C49" s="141"/>
      <c r="D49" s="141"/>
      <c r="E49" s="141"/>
      <c r="F49" s="141"/>
      <c r="G49" s="141"/>
    </row>
    <row r="50" spans="2:7" ht="12.75">
      <c r="B50" s="141"/>
      <c r="C50" s="141"/>
      <c r="D50" s="141"/>
      <c r="E50" s="141"/>
      <c r="F50" s="141"/>
      <c r="G50" s="141"/>
    </row>
    <row r="51" spans="2:7" ht="12.75">
      <c r="B51" s="141"/>
      <c r="C51" s="141"/>
      <c r="D51" s="141"/>
      <c r="E51" s="141"/>
      <c r="F51" s="141"/>
      <c r="G51" s="141"/>
    </row>
    <row r="52" spans="2:7" ht="12.75">
      <c r="B52" s="141"/>
      <c r="C52" s="141"/>
      <c r="D52" s="141"/>
      <c r="E52" s="141"/>
      <c r="F52" s="141"/>
      <c r="G52" s="141"/>
    </row>
    <row r="53" spans="2:7" ht="12.75">
      <c r="B53" s="141"/>
      <c r="C53" s="141"/>
      <c r="D53" s="141"/>
      <c r="E53" s="141"/>
      <c r="F53" s="141"/>
      <c r="G53" s="141"/>
    </row>
    <row r="54" spans="2:7" ht="12.75">
      <c r="B54" s="141"/>
      <c r="C54" s="141"/>
      <c r="D54" s="141"/>
      <c r="E54" s="141"/>
      <c r="F54" s="141"/>
      <c r="G54" s="141"/>
    </row>
    <row r="55" spans="2:7" ht="12.75">
      <c r="B55" s="141"/>
      <c r="C55" s="141"/>
      <c r="D55" s="141"/>
      <c r="E55" s="141"/>
      <c r="F55" s="141"/>
      <c r="G55" s="141"/>
    </row>
  </sheetData>
  <sheetProtection/>
  <mergeCells count="15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8:D8"/>
    <mergeCell ref="C9:D9"/>
    <mergeCell ref="E12:G12"/>
    <mergeCell ref="B46:G46"/>
    <mergeCell ref="D14:G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6" sqref="A16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48" t="s">
        <v>6</v>
      </c>
      <c r="B1" s="149"/>
      <c r="C1" s="65" t="str">
        <f>CONCATENATE(cislostavby," ",nazevstavby)</f>
        <v>7015 Mikulov Zámecká</v>
      </c>
      <c r="D1" s="66"/>
      <c r="E1" s="67"/>
      <c r="F1" s="66"/>
      <c r="G1" s="68" t="s">
        <v>42</v>
      </c>
      <c r="H1" s="69">
        <v>723</v>
      </c>
      <c r="I1" s="70"/>
    </row>
    <row r="2" spans="1:9" ht="13.5" thickBot="1">
      <c r="A2" s="150" t="s">
        <v>2</v>
      </c>
      <c r="B2" s="151"/>
      <c r="C2" s="71" t="str">
        <f>CONCATENATE(cisloobjektu," ",nazevobjektu)</f>
        <v>7015 Stavební úpravy</v>
      </c>
      <c r="D2" s="72"/>
      <c r="E2" s="73"/>
      <c r="F2" s="72"/>
      <c r="G2" s="152" t="s">
        <v>64</v>
      </c>
      <c r="H2" s="153"/>
      <c r="I2" s="154"/>
    </row>
    <row r="3" ht="13.5" thickTop="1">
      <c r="F3" s="13"/>
    </row>
    <row r="4" spans="1:9" ht="19.5" customHeight="1">
      <c r="A4" s="74" t="s">
        <v>43</v>
      </c>
      <c r="B4" s="75"/>
      <c r="C4" s="75"/>
      <c r="D4" s="75"/>
      <c r="E4" s="76"/>
      <c r="F4" s="75"/>
      <c r="G4" s="75"/>
      <c r="H4" s="75"/>
      <c r="I4" s="75"/>
    </row>
    <row r="5" ht="13.5" thickBot="1"/>
    <row r="6" spans="1:9" s="13" customFormat="1" ht="13.5" thickBot="1">
      <c r="A6" s="77"/>
      <c r="B6" s="78" t="s">
        <v>44</v>
      </c>
      <c r="C6" s="78"/>
      <c r="D6" s="79"/>
      <c r="E6" s="80" t="s">
        <v>45</v>
      </c>
      <c r="F6" s="81" t="s">
        <v>46</v>
      </c>
      <c r="G6" s="81" t="s">
        <v>47</v>
      </c>
      <c r="H6" s="81" t="s">
        <v>48</v>
      </c>
      <c r="I6" s="82" t="s">
        <v>27</v>
      </c>
    </row>
    <row r="7" spans="1:9" s="13" customFormat="1" ht="12.75">
      <c r="A7" s="137" t="str">
        <f>Položky!B7</f>
        <v>713</v>
      </c>
      <c r="B7" s="83" t="str">
        <f>Položky!C7</f>
        <v>Izolace tepelné</v>
      </c>
      <c r="D7" s="84"/>
      <c r="E7" s="138">
        <f>Položky!BA11</f>
        <v>0</v>
      </c>
      <c r="F7" s="139">
        <f>Položky!BB11</f>
        <v>0</v>
      </c>
      <c r="G7" s="139">
        <f>Položky!BC11</f>
        <v>0</v>
      </c>
      <c r="H7" s="139">
        <f>Položky!BD11</f>
        <v>0</v>
      </c>
      <c r="I7" s="140">
        <f>Položky!BE11</f>
        <v>0</v>
      </c>
    </row>
    <row r="8" spans="1:9" s="13" customFormat="1" ht="12.75">
      <c r="A8" s="137" t="str">
        <f>Položky!B12</f>
        <v>723</v>
      </c>
      <c r="B8" s="83" t="str">
        <f>Položky!C12</f>
        <v>Vnitřní plynovod</v>
      </c>
      <c r="D8" s="84"/>
      <c r="E8" s="138">
        <f>Položky!BA26</f>
        <v>0</v>
      </c>
      <c r="F8" s="139">
        <f>Položky!BB26</f>
        <v>0</v>
      </c>
      <c r="G8" s="139">
        <f>Položky!BC26</f>
        <v>0</v>
      </c>
      <c r="H8" s="139">
        <f>Položky!BD26</f>
        <v>0</v>
      </c>
      <c r="I8" s="140">
        <f>Položky!BE26</f>
        <v>0</v>
      </c>
    </row>
    <row r="9" spans="1:9" s="13" customFormat="1" ht="12.75">
      <c r="A9" s="137" t="str">
        <f>Položky!B27</f>
        <v>731</v>
      </c>
      <c r="B9" s="83" t="str">
        <f>Položky!C27</f>
        <v>Kotelny</v>
      </c>
      <c r="D9" s="84"/>
      <c r="E9" s="138">
        <f>Položky!BA37</f>
        <v>0</v>
      </c>
      <c r="F9" s="139">
        <f>Položky!BB37</f>
        <v>0</v>
      </c>
      <c r="G9" s="139">
        <f>Položky!BC37</f>
        <v>0</v>
      </c>
      <c r="H9" s="139">
        <f>Položky!BD37</f>
        <v>0</v>
      </c>
      <c r="I9" s="140">
        <f>Položky!BE37</f>
        <v>0</v>
      </c>
    </row>
    <row r="10" spans="1:9" s="13" customFormat="1" ht="12.75">
      <c r="A10" s="137" t="str">
        <f>Položky!B38</f>
        <v>733</v>
      </c>
      <c r="B10" s="83" t="str">
        <f>Položky!C38</f>
        <v>Rozvod potrubí</v>
      </c>
      <c r="D10" s="84"/>
      <c r="E10" s="138">
        <f>Položky!BA51</f>
        <v>0</v>
      </c>
      <c r="F10" s="139">
        <f>Položky!BB51</f>
        <v>0</v>
      </c>
      <c r="G10" s="139">
        <f>Položky!BC51</f>
        <v>0</v>
      </c>
      <c r="H10" s="139">
        <f>Položky!BD51</f>
        <v>0</v>
      </c>
      <c r="I10" s="140">
        <f>Položky!BE51</f>
        <v>0</v>
      </c>
    </row>
    <row r="11" spans="1:9" s="13" customFormat="1" ht="12.75">
      <c r="A11" s="137" t="str">
        <f>Položky!B52</f>
        <v>734</v>
      </c>
      <c r="B11" s="83" t="str">
        <f>Položky!C52</f>
        <v>Armatury</v>
      </c>
      <c r="D11" s="84"/>
      <c r="E11" s="138">
        <f>Položky!BA60</f>
        <v>0</v>
      </c>
      <c r="F11" s="139">
        <f>Položky!BB60</f>
        <v>0</v>
      </c>
      <c r="G11" s="139">
        <f>Položky!BC60</f>
        <v>0</v>
      </c>
      <c r="H11" s="139">
        <f>Položky!BD60</f>
        <v>0</v>
      </c>
      <c r="I11" s="140">
        <f>Položky!BE60</f>
        <v>0</v>
      </c>
    </row>
    <row r="12" spans="1:9" s="13" customFormat="1" ht="12.75">
      <c r="A12" s="137" t="str">
        <f>Položky!B61</f>
        <v>735</v>
      </c>
      <c r="B12" s="83" t="str">
        <f>Položky!C61</f>
        <v>Otopná tělesa</v>
      </c>
      <c r="D12" s="84"/>
      <c r="E12" s="138">
        <f>Položky!BA79</f>
        <v>0</v>
      </c>
      <c r="F12" s="139">
        <f>Položky!BB79</f>
        <v>0</v>
      </c>
      <c r="G12" s="139">
        <f>Položky!BC79</f>
        <v>0</v>
      </c>
      <c r="H12" s="139">
        <f>Položky!BD79</f>
        <v>0</v>
      </c>
      <c r="I12" s="140">
        <f>Položky!BE79</f>
        <v>0</v>
      </c>
    </row>
    <row r="13" spans="1:9" s="13" customFormat="1" ht="13.5" thickBot="1">
      <c r="A13" s="137" t="str">
        <f>Položky!B80</f>
        <v>799</v>
      </c>
      <c r="B13" s="83" t="str">
        <f>Položky!C80</f>
        <v>Ostatní</v>
      </c>
      <c r="D13" s="84"/>
      <c r="E13" s="138">
        <f>Položky!BA82</f>
        <v>0</v>
      </c>
      <c r="F13" s="139">
        <f>Položky!BB82</f>
        <v>0</v>
      </c>
      <c r="G13" s="139">
        <f>Položky!BC82</f>
        <v>0</v>
      </c>
      <c r="H13" s="139">
        <f>Položky!BD82</f>
        <v>0</v>
      </c>
      <c r="I13" s="140">
        <f>Položky!BE82</f>
        <v>0</v>
      </c>
    </row>
    <row r="14" spans="1:9" s="91" customFormat="1" ht="13.5" thickBot="1">
      <c r="A14" s="85"/>
      <c r="B14" s="86" t="s">
        <v>49</v>
      </c>
      <c r="C14" s="86"/>
      <c r="D14" s="87"/>
      <c r="E14" s="88">
        <f>SUM(E7:E13)</f>
        <v>0</v>
      </c>
      <c r="F14" s="89">
        <f>SUM(F7:F13)</f>
        <v>0</v>
      </c>
      <c r="G14" s="89">
        <f>SUM(G7:G13)</f>
        <v>0</v>
      </c>
      <c r="H14" s="89">
        <f>SUM(H7:H13)</f>
        <v>0</v>
      </c>
      <c r="I14" s="90">
        <f>SUM(I7:I13)</f>
        <v>0</v>
      </c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2:9" ht="12.75">
      <c r="B16" s="91"/>
      <c r="F16" s="92"/>
      <c r="G16" s="93"/>
      <c r="H16" s="93"/>
      <c r="I16" s="94"/>
    </row>
    <row r="17" spans="6:9" ht="12.75">
      <c r="F17" s="92"/>
      <c r="G17" s="93"/>
      <c r="H17" s="93"/>
      <c r="I17" s="94"/>
    </row>
    <row r="18" spans="6:9" ht="12.75">
      <c r="F18" s="92"/>
      <c r="G18" s="93"/>
      <c r="H18" s="93"/>
      <c r="I18" s="94"/>
    </row>
    <row r="19" spans="6:9" ht="12.75">
      <c r="F19" s="92"/>
      <c r="G19" s="93"/>
      <c r="H19" s="93"/>
      <c r="I19" s="94"/>
    </row>
    <row r="20" spans="6:9" ht="12.75">
      <c r="F20" s="92"/>
      <c r="G20" s="93"/>
      <c r="H20" s="93"/>
      <c r="I20" s="94"/>
    </row>
    <row r="21" spans="6:9" ht="12.75">
      <c r="F21" s="92"/>
      <c r="G21" s="93"/>
      <c r="H21" s="93"/>
      <c r="I21" s="94"/>
    </row>
    <row r="22" spans="6:9" ht="12.75">
      <c r="F22" s="92"/>
      <c r="G22" s="93"/>
      <c r="H22" s="93"/>
      <c r="I22" s="94"/>
    </row>
    <row r="23" spans="6:9" ht="12.75">
      <c r="F23" s="92"/>
      <c r="G23" s="93"/>
      <c r="H23" s="93"/>
      <c r="I23" s="94"/>
    </row>
    <row r="24" spans="6:9" ht="12.75">
      <c r="F24" s="92"/>
      <c r="G24" s="93"/>
      <c r="H24" s="93"/>
      <c r="I24" s="94"/>
    </row>
    <row r="25" spans="6:9" ht="12.75">
      <c r="F25" s="92"/>
      <c r="G25" s="93"/>
      <c r="H25" s="93"/>
      <c r="I25" s="94"/>
    </row>
    <row r="26" spans="6:9" ht="12.75">
      <c r="F26" s="92"/>
      <c r="G26" s="93"/>
      <c r="H26" s="93"/>
      <c r="I26" s="94"/>
    </row>
    <row r="27" spans="6:9" ht="12.75">
      <c r="F27" s="92"/>
      <c r="G27" s="93"/>
      <c r="H27" s="93"/>
      <c r="I27" s="94"/>
    </row>
    <row r="28" spans="6:9" ht="12.75">
      <c r="F28" s="92"/>
      <c r="G28" s="93"/>
      <c r="H28" s="93"/>
      <c r="I28" s="94"/>
    </row>
    <row r="29" spans="6:9" ht="12.75">
      <c r="F29" s="92"/>
      <c r="G29" s="93"/>
      <c r="H29" s="93"/>
      <c r="I29" s="94"/>
    </row>
    <row r="30" spans="6:9" ht="12.75">
      <c r="F30" s="92"/>
      <c r="G30" s="93"/>
      <c r="H30" s="93"/>
      <c r="I30" s="94"/>
    </row>
    <row r="31" spans="6:9" ht="12.75">
      <c r="F31" s="92"/>
      <c r="G31" s="93"/>
      <c r="H31" s="93"/>
      <c r="I31" s="94"/>
    </row>
    <row r="32" spans="6:9" ht="12.75">
      <c r="F32" s="92"/>
      <c r="G32" s="93"/>
      <c r="H32" s="93"/>
      <c r="I32" s="94"/>
    </row>
    <row r="33" spans="6:9" ht="409.5">
      <c r="F33" s="92"/>
      <c r="G33" s="93"/>
      <c r="H33" s="93"/>
      <c r="I33" s="94"/>
    </row>
    <row r="34" spans="6:9" ht="409.5">
      <c r="F34" s="92"/>
      <c r="G34" s="93"/>
      <c r="H34" s="93"/>
      <c r="I34" s="94"/>
    </row>
    <row r="35" spans="6:9" ht="409.5">
      <c r="F35" s="92"/>
      <c r="G35" s="93"/>
      <c r="H35" s="93"/>
      <c r="I35" s="94"/>
    </row>
    <row r="36" spans="6:9" ht="12.75">
      <c r="F36" s="92"/>
      <c r="G36" s="93"/>
      <c r="H36" s="93"/>
      <c r="I36" s="94"/>
    </row>
    <row r="37" spans="6:9" ht="12.75">
      <c r="F37" s="92"/>
      <c r="G37" s="93"/>
      <c r="H37" s="93"/>
      <c r="I37" s="94"/>
    </row>
    <row r="38" spans="6:9" ht="12.75">
      <c r="F38" s="92"/>
      <c r="G38" s="93"/>
      <c r="H38" s="93"/>
      <c r="I38" s="94"/>
    </row>
    <row r="39" spans="6:9" ht="12.75">
      <c r="F39" s="92"/>
      <c r="G39" s="93"/>
      <c r="H39" s="93"/>
      <c r="I39" s="94"/>
    </row>
    <row r="40" spans="6:9" ht="12.75">
      <c r="F40" s="92"/>
      <c r="G40" s="93"/>
      <c r="H40" s="93"/>
      <c r="I40" s="94"/>
    </row>
    <row r="41" spans="6:9" ht="12.75">
      <c r="F41" s="92"/>
      <c r="G41" s="93"/>
      <c r="H41" s="93"/>
      <c r="I41" s="94"/>
    </row>
    <row r="42" spans="6:9" ht="12.75">
      <c r="F42" s="92"/>
      <c r="G42" s="93"/>
      <c r="H42" s="93"/>
      <c r="I42" s="94"/>
    </row>
    <row r="43" spans="6:9" ht="12.75">
      <c r="F43" s="92"/>
      <c r="G43" s="93"/>
      <c r="H43" s="93"/>
      <c r="I43" s="94"/>
    </row>
    <row r="44" spans="6:9" ht="12.75">
      <c r="F44" s="92"/>
      <c r="G44" s="93"/>
      <c r="H44" s="93"/>
      <c r="I44" s="94"/>
    </row>
    <row r="45" spans="6:9" ht="12.75">
      <c r="F45" s="92"/>
      <c r="G45" s="93"/>
      <c r="H45" s="93"/>
      <c r="I45" s="94"/>
    </row>
    <row r="46" spans="6:9" ht="12.75">
      <c r="F46" s="92"/>
      <c r="G46" s="93"/>
      <c r="H46" s="93"/>
      <c r="I46" s="94"/>
    </row>
    <row r="47" spans="6:9" ht="12.75">
      <c r="F47" s="92"/>
      <c r="G47" s="93"/>
      <c r="H47" s="93"/>
      <c r="I47" s="94"/>
    </row>
    <row r="48" spans="6:9" ht="12.75">
      <c r="F48" s="92"/>
      <c r="G48" s="93"/>
      <c r="H48" s="93"/>
      <c r="I48" s="94"/>
    </row>
    <row r="49" spans="6:9" ht="12.75">
      <c r="F49" s="92"/>
      <c r="G49" s="93"/>
      <c r="H49" s="93"/>
      <c r="I49" s="94"/>
    </row>
    <row r="50" spans="6:9" ht="12.75">
      <c r="F50" s="92"/>
      <c r="G50" s="93"/>
      <c r="H50" s="93"/>
      <c r="I50" s="94"/>
    </row>
    <row r="51" spans="6:9" ht="12.75">
      <c r="F51" s="92"/>
      <c r="G51" s="93"/>
      <c r="H51" s="93"/>
      <c r="I51" s="94"/>
    </row>
    <row r="52" spans="6:9" ht="12.75">
      <c r="F52" s="92"/>
      <c r="G52" s="93"/>
      <c r="H52" s="93"/>
      <c r="I52" s="94"/>
    </row>
    <row r="53" spans="6:9" ht="12.75">
      <c r="F53" s="92"/>
      <c r="G53" s="93"/>
      <c r="H53" s="93"/>
      <c r="I53" s="94"/>
    </row>
    <row r="54" spans="6:9" ht="12.75">
      <c r="F54" s="92"/>
      <c r="G54" s="93"/>
      <c r="H54" s="93"/>
      <c r="I54" s="94"/>
    </row>
    <row r="55" spans="6:9" ht="12.75">
      <c r="F55" s="92"/>
      <c r="G55" s="93"/>
      <c r="H55" s="93"/>
      <c r="I55" s="94"/>
    </row>
    <row r="56" spans="6:9" ht="12.75">
      <c r="F56" s="92"/>
      <c r="G56" s="93"/>
      <c r="H56" s="93"/>
      <c r="I56" s="94"/>
    </row>
    <row r="57" spans="6:9" ht="12.75">
      <c r="F57" s="92"/>
      <c r="G57" s="93"/>
      <c r="H57" s="93"/>
      <c r="I57" s="94"/>
    </row>
    <row r="58" spans="6:9" ht="12.75">
      <c r="F58" s="92"/>
      <c r="G58" s="93"/>
      <c r="H58" s="93"/>
      <c r="I58" s="94"/>
    </row>
    <row r="59" spans="6:9" ht="12.75">
      <c r="F59" s="92"/>
      <c r="G59" s="93"/>
      <c r="H59" s="93"/>
      <c r="I59" s="94"/>
    </row>
    <row r="60" spans="6:9" ht="12.75">
      <c r="F60" s="92"/>
      <c r="G60" s="93"/>
      <c r="H60" s="93"/>
      <c r="I60" s="94"/>
    </row>
    <row r="61" spans="6:9" ht="12.75">
      <c r="F61" s="92"/>
      <c r="G61" s="93"/>
      <c r="H61" s="93"/>
      <c r="I61" s="94"/>
    </row>
    <row r="62" spans="6:9" ht="12.75">
      <c r="F62" s="92"/>
      <c r="G62" s="93"/>
      <c r="H62" s="93"/>
      <c r="I62" s="94"/>
    </row>
    <row r="63" spans="6:9" ht="12.75">
      <c r="F63" s="92"/>
      <c r="G63" s="93"/>
      <c r="H63" s="93"/>
      <c r="I63" s="94"/>
    </row>
    <row r="64" spans="6:9" ht="12.75">
      <c r="F64" s="92"/>
      <c r="G64" s="93"/>
      <c r="H64" s="93"/>
      <c r="I64" s="94"/>
    </row>
    <row r="65" spans="6:9" ht="12.75">
      <c r="F65" s="92"/>
      <c r="G65" s="93"/>
      <c r="H65" s="93"/>
      <c r="I65" s="94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5"/>
  <sheetViews>
    <sheetView showGridLines="0" showZeros="0" tabSelected="1" zoomScalePageLayoutView="0" workbookViewId="0" topLeftCell="A1">
      <selection activeCell="K16" sqref="K16"/>
    </sheetView>
  </sheetViews>
  <sheetFormatPr defaultColWidth="9.00390625" defaultRowHeight="12.75"/>
  <cols>
    <col min="1" max="1" width="4.375" style="95" customWidth="1"/>
    <col min="2" max="2" width="11.625" style="95" customWidth="1"/>
    <col min="3" max="3" width="40.375" style="95" customWidth="1"/>
    <col min="4" max="4" width="5.625" style="95" customWidth="1"/>
    <col min="5" max="5" width="8.625" style="104" customWidth="1"/>
    <col min="6" max="6" width="9.875" style="95" customWidth="1"/>
    <col min="7" max="7" width="13.875" style="95" customWidth="1"/>
    <col min="8" max="11" width="9.125" style="95" customWidth="1"/>
    <col min="12" max="12" width="75.625" style="95" customWidth="1"/>
    <col min="13" max="16384" width="9.125" style="95" customWidth="1"/>
  </cols>
  <sheetData>
    <row r="1" spans="1:7" ht="15.75">
      <c r="A1" s="155" t="s">
        <v>50</v>
      </c>
      <c r="B1" s="155"/>
      <c r="C1" s="155"/>
      <c r="D1" s="155"/>
      <c r="E1" s="155"/>
      <c r="F1" s="155"/>
      <c r="G1" s="155"/>
    </row>
    <row r="2" spans="2:7" ht="13.5" thickBot="1">
      <c r="B2" s="96"/>
      <c r="C2" s="97"/>
      <c r="D2" s="97"/>
      <c r="E2" s="98"/>
      <c r="F2" s="97"/>
      <c r="G2" s="97"/>
    </row>
    <row r="3" spans="1:7" ht="13.5" thickTop="1">
      <c r="A3" s="148" t="s">
        <v>6</v>
      </c>
      <c r="B3" s="149"/>
      <c r="C3" s="65" t="str">
        <f>CONCATENATE(cislostavby," ",nazevstavby)</f>
        <v>7015 Mikulov Zámecká</v>
      </c>
      <c r="D3" s="66"/>
      <c r="E3" s="99" t="s">
        <v>1</v>
      </c>
      <c r="F3" s="100">
        <f>Rekapitulace!H1</f>
        <v>723</v>
      </c>
      <c r="G3" s="101"/>
    </row>
    <row r="4" spans="1:7" ht="13.5" thickBot="1">
      <c r="A4" s="156" t="s">
        <v>2</v>
      </c>
      <c r="B4" s="151"/>
      <c r="C4" s="71" t="str">
        <f>CONCATENATE(cisloobjektu," ",nazevobjektu)</f>
        <v>7015 Stavební úpravy</v>
      </c>
      <c r="D4" s="72"/>
      <c r="E4" s="157" t="str">
        <f>Rekapitulace!G2</f>
        <v>Plynoinstalace+ÚT</v>
      </c>
      <c r="F4" s="158"/>
      <c r="G4" s="159"/>
    </row>
    <row r="5" spans="1:7" ht="13.5" thickTop="1">
      <c r="A5" s="102"/>
      <c r="B5" s="103"/>
      <c r="C5" s="103"/>
      <c r="G5" s="105"/>
    </row>
    <row r="6" spans="1:7" ht="12.75">
      <c r="A6" s="106" t="s">
        <v>51</v>
      </c>
      <c r="B6" s="107" t="s">
        <v>52</v>
      </c>
      <c r="C6" s="107" t="s">
        <v>53</v>
      </c>
      <c r="D6" s="107" t="s">
        <v>54</v>
      </c>
      <c r="E6" s="108" t="s">
        <v>55</v>
      </c>
      <c r="F6" s="107" t="s">
        <v>56</v>
      </c>
      <c r="G6" s="109" t="s">
        <v>57</v>
      </c>
    </row>
    <row r="7" spans="1:15" ht="12.75">
      <c r="A7" s="110" t="s">
        <v>58</v>
      </c>
      <c r="B7" s="111" t="s">
        <v>65</v>
      </c>
      <c r="C7" s="112" t="s">
        <v>66</v>
      </c>
      <c r="D7" s="113"/>
      <c r="E7" s="114"/>
      <c r="F7" s="114"/>
      <c r="G7" s="115"/>
      <c r="H7" s="116"/>
      <c r="I7" s="116"/>
      <c r="O7" s="117">
        <v>1</v>
      </c>
    </row>
    <row r="8" spans="1:104" ht="12.75">
      <c r="A8" s="118">
        <v>1</v>
      </c>
      <c r="B8" s="119" t="s">
        <v>67</v>
      </c>
      <c r="C8" s="120" t="s">
        <v>68</v>
      </c>
      <c r="D8" s="121" t="s">
        <v>69</v>
      </c>
      <c r="E8" s="122">
        <v>144</v>
      </c>
      <c r="F8" s="122">
        <v>100</v>
      </c>
      <c r="G8" s="123"/>
      <c r="O8" s="117">
        <v>2</v>
      </c>
      <c r="AA8" s="95">
        <v>1</v>
      </c>
      <c r="AB8" s="95">
        <v>7</v>
      </c>
      <c r="AC8" s="95">
        <v>7</v>
      </c>
      <c r="AZ8" s="95">
        <v>2</v>
      </c>
      <c r="BA8" s="95">
        <f>IF(AZ8=1,G8,0)</f>
        <v>0</v>
      </c>
      <c r="BB8" s="95">
        <f>IF(AZ8=2,G8,0)</f>
        <v>0</v>
      </c>
      <c r="BC8" s="95">
        <f>IF(AZ8=3,G8,0)</f>
        <v>0</v>
      </c>
      <c r="BD8" s="95">
        <f>IF(AZ8=4,G8,0)</f>
        <v>0</v>
      </c>
      <c r="BE8" s="95">
        <f>IF(AZ8=5,G8,0)</f>
        <v>0</v>
      </c>
      <c r="CZ8" s="95">
        <v>0.00685</v>
      </c>
    </row>
    <row r="9" spans="1:104" ht="12.75">
      <c r="A9" s="118">
        <v>2</v>
      </c>
      <c r="B9" s="119" t="s">
        <v>70</v>
      </c>
      <c r="C9" s="120" t="s">
        <v>71</v>
      </c>
      <c r="D9" s="121" t="s">
        <v>69</v>
      </c>
      <c r="E9" s="122">
        <v>54</v>
      </c>
      <c r="F9" s="122">
        <v>0</v>
      </c>
      <c r="G9" s="123">
        <f>E9*F9</f>
        <v>0</v>
      </c>
      <c r="O9" s="117">
        <v>2</v>
      </c>
      <c r="AA9" s="95">
        <v>1</v>
      </c>
      <c r="AB9" s="95">
        <v>7</v>
      </c>
      <c r="AC9" s="95">
        <v>7</v>
      </c>
      <c r="AZ9" s="95">
        <v>2</v>
      </c>
      <c r="BA9" s="95">
        <f>IF(AZ9=1,G9,0)</f>
        <v>0</v>
      </c>
      <c r="BB9" s="95">
        <f>IF(AZ9=2,G9,0)</f>
        <v>0</v>
      </c>
      <c r="BC9" s="95">
        <f>IF(AZ9=3,G9,0)</f>
        <v>0</v>
      </c>
      <c r="BD9" s="95">
        <f>IF(AZ9=4,G9,0)</f>
        <v>0</v>
      </c>
      <c r="BE9" s="95">
        <f>IF(AZ9=5,G9,0)</f>
        <v>0</v>
      </c>
      <c r="CZ9" s="95">
        <v>0.00685</v>
      </c>
    </row>
    <row r="10" spans="1:104" ht="12.75">
      <c r="A10" s="118">
        <v>3</v>
      </c>
      <c r="B10" s="119" t="s">
        <v>72</v>
      </c>
      <c r="C10" s="120" t="s">
        <v>73</v>
      </c>
      <c r="D10" s="121" t="s">
        <v>69</v>
      </c>
      <c r="E10" s="122">
        <v>15</v>
      </c>
      <c r="F10" s="122">
        <v>0</v>
      </c>
      <c r="G10" s="123">
        <f>E10*F10</f>
        <v>0</v>
      </c>
      <c r="O10" s="117">
        <v>2</v>
      </c>
      <c r="AA10" s="95">
        <v>1</v>
      </c>
      <c r="AB10" s="95">
        <v>7</v>
      </c>
      <c r="AC10" s="95">
        <v>7</v>
      </c>
      <c r="AZ10" s="95">
        <v>2</v>
      </c>
      <c r="BA10" s="95">
        <f>IF(AZ10=1,G10,0)</f>
        <v>0</v>
      </c>
      <c r="BB10" s="95">
        <f>IF(AZ10=2,G10,0)</f>
        <v>0</v>
      </c>
      <c r="BC10" s="95">
        <f>IF(AZ10=3,G10,0)</f>
        <v>0</v>
      </c>
      <c r="BD10" s="95">
        <f>IF(AZ10=4,G10,0)</f>
        <v>0</v>
      </c>
      <c r="BE10" s="95">
        <f>IF(AZ10=5,G10,0)</f>
        <v>0</v>
      </c>
      <c r="CZ10" s="95">
        <v>0.00685</v>
      </c>
    </row>
    <row r="11" spans="1:57" ht="12.75">
      <c r="A11" s="124"/>
      <c r="B11" s="125" t="s">
        <v>60</v>
      </c>
      <c r="C11" s="126" t="str">
        <f>CONCATENATE(B7," ",C7)</f>
        <v>713 Izolace tepelné</v>
      </c>
      <c r="D11" s="124"/>
      <c r="E11" s="127"/>
      <c r="F11" s="127"/>
      <c r="G11" s="128">
        <f>SUM(G7:G10)</f>
        <v>0</v>
      </c>
      <c r="O11" s="117">
        <v>4</v>
      </c>
      <c r="BA11" s="129">
        <f>SUM(BA7:BA10)</f>
        <v>0</v>
      </c>
      <c r="BB11" s="129">
        <f>SUM(BB7:BB10)</f>
        <v>0</v>
      </c>
      <c r="BC11" s="129">
        <f>SUM(BC7:BC10)</f>
        <v>0</v>
      </c>
      <c r="BD11" s="129">
        <f>SUM(BD7:BD10)</f>
        <v>0</v>
      </c>
      <c r="BE11" s="129">
        <f>SUM(BE7:BE10)</f>
        <v>0</v>
      </c>
    </row>
    <row r="12" spans="1:15" ht="12.75">
      <c r="A12" s="110" t="s">
        <v>58</v>
      </c>
      <c r="B12" s="111" t="s">
        <v>74</v>
      </c>
      <c r="C12" s="112" t="s">
        <v>75</v>
      </c>
      <c r="D12" s="113"/>
      <c r="E12" s="114"/>
      <c r="F12" s="114"/>
      <c r="G12" s="115"/>
      <c r="H12" s="116"/>
      <c r="I12" s="116"/>
      <c r="O12" s="117">
        <v>1</v>
      </c>
    </row>
    <row r="13" spans="1:104" ht="12.75">
      <c r="A13" s="118">
        <v>4</v>
      </c>
      <c r="B13" s="119" t="s">
        <v>76</v>
      </c>
      <c r="C13" s="120" t="s">
        <v>77</v>
      </c>
      <c r="D13" s="121" t="s">
        <v>78</v>
      </c>
      <c r="E13" s="122">
        <v>1.5</v>
      </c>
      <c r="F13" s="122">
        <v>0</v>
      </c>
      <c r="G13" s="123">
        <f aca="true" t="shared" si="0" ref="G13:G25">E13*F13</f>
        <v>0</v>
      </c>
      <c r="O13" s="117">
        <v>2</v>
      </c>
      <c r="AA13" s="95">
        <v>1</v>
      </c>
      <c r="AB13" s="95">
        <v>7</v>
      </c>
      <c r="AC13" s="95">
        <v>7</v>
      </c>
      <c r="AZ13" s="95">
        <v>2</v>
      </c>
      <c r="BA13" s="95">
        <f aca="true" t="shared" si="1" ref="BA13:BA25">IF(AZ13=1,G13,0)</f>
        <v>0</v>
      </c>
      <c r="BB13" s="95">
        <f aca="true" t="shared" si="2" ref="BB13:BB25">IF(AZ13=2,G13,0)</f>
        <v>0</v>
      </c>
      <c r="BC13" s="95">
        <f aca="true" t="shared" si="3" ref="BC13:BC25">IF(AZ13=3,G13,0)</f>
        <v>0</v>
      </c>
      <c r="BD13" s="95">
        <f aca="true" t="shared" si="4" ref="BD13:BD25">IF(AZ13=4,G13,0)</f>
        <v>0</v>
      </c>
      <c r="BE13" s="95">
        <f aca="true" t="shared" si="5" ref="BE13:BE25">IF(AZ13=5,G13,0)</f>
        <v>0</v>
      </c>
      <c r="CZ13" s="95">
        <v>0.02144</v>
      </c>
    </row>
    <row r="14" spans="1:104" ht="22.5">
      <c r="A14" s="118">
        <v>5</v>
      </c>
      <c r="B14" s="119" t="s">
        <v>79</v>
      </c>
      <c r="C14" s="120" t="s">
        <v>80</v>
      </c>
      <c r="D14" s="121" t="s">
        <v>78</v>
      </c>
      <c r="E14" s="122">
        <v>38</v>
      </c>
      <c r="F14" s="122">
        <v>0</v>
      </c>
      <c r="G14" s="123">
        <f t="shared" si="0"/>
        <v>0</v>
      </c>
      <c r="O14" s="117">
        <v>2</v>
      </c>
      <c r="AA14" s="95">
        <v>1</v>
      </c>
      <c r="AB14" s="95">
        <v>7</v>
      </c>
      <c r="AC14" s="95">
        <v>7</v>
      </c>
      <c r="AZ14" s="95">
        <v>2</v>
      </c>
      <c r="BA14" s="95">
        <f t="shared" si="1"/>
        <v>0</v>
      </c>
      <c r="BB14" s="95">
        <f t="shared" si="2"/>
        <v>0</v>
      </c>
      <c r="BC14" s="95">
        <f t="shared" si="3"/>
        <v>0</v>
      </c>
      <c r="BD14" s="95">
        <f t="shared" si="4"/>
        <v>0</v>
      </c>
      <c r="BE14" s="95">
        <f t="shared" si="5"/>
        <v>0</v>
      </c>
      <c r="CZ14" s="95">
        <v>0.00620448</v>
      </c>
    </row>
    <row r="15" spans="1:104" ht="12.75">
      <c r="A15" s="118">
        <v>6</v>
      </c>
      <c r="B15" s="119" t="s">
        <v>81</v>
      </c>
      <c r="C15" s="120" t="s">
        <v>82</v>
      </c>
      <c r="D15" s="121" t="s">
        <v>83</v>
      </c>
      <c r="E15" s="122">
        <v>22</v>
      </c>
      <c r="F15" s="122">
        <v>0</v>
      </c>
      <c r="G15" s="123">
        <f t="shared" si="0"/>
        <v>0</v>
      </c>
      <c r="O15" s="117">
        <v>2</v>
      </c>
      <c r="AA15" s="95">
        <v>1</v>
      </c>
      <c r="AB15" s="95">
        <v>7</v>
      </c>
      <c r="AC15" s="95">
        <v>7</v>
      </c>
      <c r="AZ15" s="95">
        <v>2</v>
      </c>
      <c r="BA15" s="95">
        <f t="shared" si="1"/>
        <v>0</v>
      </c>
      <c r="BB15" s="95">
        <f t="shared" si="2"/>
        <v>0</v>
      </c>
      <c r="BC15" s="95">
        <f t="shared" si="3"/>
        <v>0</v>
      </c>
      <c r="BD15" s="95">
        <f t="shared" si="4"/>
        <v>0</v>
      </c>
      <c r="BE15" s="95">
        <f t="shared" si="5"/>
        <v>0</v>
      </c>
      <c r="CZ15" s="95">
        <v>0</v>
      </c>
    </row>
    <row r="16" spans="1:104" ht="12.75">
      <c r="A16" s="118">
        <v>7</v>
      </c>
      <c r="B16" s="119" t="s">
        <v>84</v>
      </c>
      <c r="C16" s="120" t="s">
        <v>85</v>
      </c>
      <c r="D16" s="121" t="s">
        <v>78</v>
      </c>
      <c r="E16" s="122">
        <v>38</v>
      </c>
      <c r="F16" s="122">
        <v>0</v>
      </c>
      <c r="G16" s="123">
        <f t="shared" si="0"/>
        <v>0</v>
      </c>
      <c r="O16" s="117">
        <v>2</v>
      </c>
      <c r="AA16" s="95">
        <v>1</v>
      </c>
      <c r="AB16" s="95">
        <v>7</v>
      </c>
      <c r="AC16" s="95">
        <v>7</v>
      </c>
      <c r="AZ16" s="95">
        <v>2</v>
      </c>
      <c r="BA16" s="95">
        <f t="shared" si="1"/>
        <v>0</v>
      </c>
      <c r="BB16" s="95">
        <f t="shared" si="2"/>
        <v>0</v>
      </c>
      <c r="BC16" s="95">
        <f t="shared" si="3"/>
        <v>0</v>
      </c>
      <c r="BD16" s="95">
        <f t="shared" si="4"/>
        <v>0</v>
      </c>
      <c r="BE16" s="95">
        <f t="shared" si="5"/>
        <v>0</v>
      </c>
      <c r="CZ16" s="95">
        <v>0</v>
      </c>
    </row>
    <row r="17" spans="1:104" ht="12.75">
      <c r="A17" s="118">
        <v>8</v>
      </c>
      <c r="B17" s="119" t="s">
        <v>86</v>
      </c>
      <c r="C17" s="120" t="s">
        <v>87</v>
      </c>
      <c r="D17" s="121" t="s">
        <v>88</v>
      </c>
      <c r="E17" s="122">
        <v>2</v>
      </c>
      <c r="F17" s="122">
        <v>0</v>
      </c>
      <c r="G17" s="123">
        <f t="shared" si="0"/>
        <v>0</v>
      </c>
      <c r="O17" s="117">
        <v>2</v>
      </c>
      <c r="AA17" s="95">
        <v>1</v>
      </c>
      <c r="AB17" s="95">
        <v>7</v>
      </c>
      <c r="AC17" s="95">
        <v>7</v>
      </c>
      <c r="AZ17" s="95">
        <v>2</v>
      </c>
      <c r="BA17" s="95">
        <f t="shared" si="1"/>
        <v>0</v>
      </c>
      <c r="BB17" s="95">
        <f t="shared" si="2"/>
        <v>0</v>
      </c>
      <c r="BC17" s="95">
        <f t="shared" si="3"/>
        <v>0</v>
      </c>
      <c r="BD17" s="95">
        <f t="shared" si="4"/>
        <v>0</v>
      </c>
      <c r="BE17" s="95">
        <f t="shared" si="5"/>
        <v>0</v>
      </c>
      <c r="CZ17" s="95">
        <v>0</v>
      </c>
    </row>
    <row r="18" spans="1:104" ht="12.75">
      <c r="A18" s="118">
        <v>9</v>
      </c>
      <c r="B18" s="119" t="s">
        <v>89</v>
      </c>
      <c r="C18" s="120" t="s">
        <v>90</v>
      </c>
      <c r="D18" s="121" t="s">
        <v>83</v>
      </c>
      <c r="E18" s="122">
        <v>2</v>
      </c>
      <c r="F18" s="122">
        <v>0</v>
      </c>
      <c r="G18" s="123">
        <f t="shared" si="0"/>
        <v>0</v>
      </c>
      <c r="O18" s="117">
        <v>2</v>
      </c>
      <c r="AA18" s="95">
        <v>1</v>
      </c>
      <c r="AB18" s="95">
        <v>7</v>
      </c>
      <c r="AC18" s="95">
        <v>7</v>
      </c>
      <c r="AZ18" s="95">
        <v>2</v>
      </c>
      <c r="BA18" s="95">
        <f t="shared" si="1"/>
        <v>0</v>
      </c>
      <c r="BB18" s="95">
        <f t="shared" si="2"/>
        <v>0</v>
      </c>
      <c r="BC18" s="95">
        <f t="shared" si="3"/>
        <v>0</v>
      </c>
      <c r="BD18" s="95">
        <f t="shared" si="4"/>
        <v>0</v>
      </c>
      <c r="BE18" s="95">
        <f t="shared" si="5"/>
        <v>0</v>
      </c>
      <c r="CZ18" s="95">
        <v>0.00035</v>
      </c>
    </row>
    <row r="19" spans="1:104" ht="12.75">
      <c r="A19" s="118">
        <v>10</v>
      </c>
      <c r="B19" s="119" t="s">
        <v>91</v>
      </c>
      <c r="C19" s="120" t="s">
        <v>92</v>
      </c>
      <c r="D19" s="121" t="s">
        <v>83</v>
      </c>
      <c r="E19" s="122">
        <v>4</v>
      </c>
      <c r="F19" s="122">
        <v>0</v>
      </c>
      <c r="G19" s="123">
        <f t="shared" si="0"/>
        <v>0</v>
      </c>
      <c r="O19" s="117">
        <v>2</v>
      </c>
      <c r="AA19" s="95">
        <v>1</v>
      </c>
      <c r="AB19" s="95">
        <v>7</v>
      </c>
      <c r="AC19" s="95">
        <v>7</v>
      </c>
      <c r="AZ19" s="95">
        <v>2</v>
      </c>
      <c r="BA19" s="95">
        <f t="shared" si="1"/>
        <v>0</v>
      </c>
      <c r="BB19" s="95">
        <f t="shared" si="2"/>
        <v>0</v>
      </c>
      <c r="BC19" s="95">
        <f t="shared" si="3"/>
        <v>0</v>
      </c>
      <c r="BD19" s="95">
        <f t="shared" si="4"/>
        <v>0</v>
      </c>
      <c r="BE19" s="95">
        <f t="shared" si="5"/>
        <v>0</v>
      </c>
      <c r="CZ19" s="95">
        <v>0.00052</v>
      </c>
    </row>
    <row r="20" spans="1:104" ht="12.75">
      <c r="A20" s="118">
        <v>11</v>
      </c>
      <c r="B20" s="119" t="s">
        <v>93</v>
      </c>
      <c r="C20" s="120" t="s">
        <v>94</v>
      </c>
      <c r="D20" s="121" t="s">
        <v>83</v>
      </c>
      <c r="E20" s="122">
        <v>2</v>
      </c>
      <c r="F20" s="122">
        <v>0</v>
      </c>
      <c r="G20" s="123">
        <f t="shared" si="0"/>
        <v>0</v>
      </c>
      <c r="O20" s="117">
        <v>2</v>
      </c>
      <c r="AA20" s="95">
        <v>1</v>
      </c>
      <c r="AB20" s="95">
        <v>7</v>
      </c>
      <c r="AC20" s="95">
        <v>7</v>
      </c>
      <c r="AZ20" s="95">
        <v>2</v>
      </c>
      <c r="BA20" s="95">
        <f t="shared" si="1"/>
        <v>0</v>
      </c>
      <c r="BB20" s="95">
        <f t="shared" si="2"/>
        <v>0</v>
      </c>
      <c r="BC20" s="95">
        <f t="shared" si="3"/>
        <v>0</v>
      </c>
      <c r="BD20" s="95">
        <f t="shared" si="4"/>
        <v>0</v>
      </c>
      <c r="BE20" s="95">
        <f t="shared" si="5"/>
        <v>0</v>
      </c>
      <c r="CZ20" s="95">
        <v>0.00066</v>
      </c>
    </row>
    <row r="21" spans="1:104" ht="12.75">
      <c r="A21" s="118">
        <v>12</v>
      </c>
      <c r="B21" s="119" t="s">
        <v>95</v>
      </c>
      <c r="C21" s="120" t="s">
        <v>96</v>
      </c>
      <c r="D21" s="121" t="s">
        <v>83</v>
      </c>
      <c r="E21" s="122">
        <v>2</v>
      </c>
      <c r="F21" s="122">
        <v>0</v>
      </c>
      <c r="G21" s="123">
        <f t="shared" si="0"/>
        <v>0</v>
      </c>
      <c r="O21" s="117">
        <v>2</v>
      </c>
      <c r="AA21" s="95">
        <v>1</v>
      </c>
      <c r="AB21" s="95">
        <v>7</v>
      </c>
      <c r="AC21" s="95">
        <v>7</v>
      </c>
      <c r="AZ21" s="95">
        <v>2</v>
      </c>
      <c r="BA21" s="95">
        <f t="shared" si="1"/>
        <v>0</v>
      </c>
      <c r="BB21" s="95">
        <f t="shared" si="2"/>
        <v>0</v>
      </c>
      <c r="BC21" s="95">
        <f t="shared" si="3"/>
        <v>0</v>
      </c>
      <c r="BD21" s="95">
        <f t="shared" si="4"/>
        <v>0</v>
      </c>
      <c r="BE21" s="95">
        <f t="shared" si="5"/>
        <v>0</v>
      </c>
      <c r="CZ21" s="95">
        <v>0.00405</v>
      </c>
    </row>
    <row r="22" spans="1:104" ht="12.75">
      <c r="A22" s="118">
        <v>13</v>
      </c>
      <c r="B22" s="119" t="s">
        <v>97</v>
      </c>
      <c r="C22" s="120" t="s">
        <v>98</v>
      </c>
      <c r="D22" s="121" t="s">
        <v>83</v>
      </c>
      <c r="E22" s="122">
        <v>6</v>
      </c>
      <c r="F22" s="122">
        <v>0</v>
      </c>
      <c r="G22" s="123">
        <f t="shared" si="0"/>
        <v>0</v>
      </c>
      <c r="O22" s="117">
        <v>2</v>
      </c>
      <c r="AA22" s="95">
        <v>1</v>
      </c>
      <c r="AB22" s="95">
        <v>7</v>
      </c>
      <c r="AC22" s="95">
        <v>7</v>
      </c>
      <c r="AZ22" s="95">
        <v>2</v>
      </c>
      <c r="BA22" s="95">
        <f t="shared" si="1"/>
        <v>0</v>
      </c>
      <c r="BB22" s="95">
        <f t="shared" si="2"/>
        <v>0</v>
      </c>
      <c r="BC22" s="95">
        <f t="shared" si="3"/>
        <v>0</v>
      </c>
      <c r="BD22" s="95">
        <f t="shared" si="4"/>
        <v>0</v>
      </c>
      <c r="BE22" s="95">
        <f t="shared" si="5"/>
        <v>0</v>
      </c>
      <c r="CZ22" s="95">
        <v>3E-05</v>
      </c>
    </row>
    <row r="23" spans="1:104" ht="12.75">
      <c r="A23" s="118">
        <v>14</v>
      </c>
      <c r="B23" s="119" t="s">
        <v>99</v>
      </c>
      <c r="C23" s="120" t="s">
        <v>100</v>
      </c>
      <c r="D23" s="121" t="s">
        <v>83</v>
      </c>
      <c r="E23" s="122">
        <v>1</v>
      </c>
      <c r="F23" s="122">
        <v>0</v>
      </c>
      <c r="G23" s="123">
        <f t="shared" si="0"/>
        <v>0</v>
      </c>
      <c r="O23" s="117">
        <v>2</v>
      </c>
      <c r="AA23" s="95">
        <v>1</v>
      </c>
      <c r="AB23" s="95">
        <v>7</v>
      </c>
      <c r="AC23" s="95">
        <v>7</v>
      </c>
      <c r="AZ23" s="95">
        <v>2</v>
      </c>
      <c r="BA23" s="95">
        <f t="shared" si="1"/>
        <v>0</v>
      </c>
      <c r="BB23" s="95">
        <f t="shared" si="2"/>
        <v>0</v>
      </c>
      <c r="BC23" s="95">
        <f t="shared" si="3"/>
        <v>0</v>
      </c>
      <c r="BD23" s="95">
        <f t="shared" si="4"/>
        <v>0</v>
      </c>
      <c r="BE23" s="95">
        <f t="shared" si="5"/>
        <v>0</v>
      </c>
      <c r="CZ23" s="95">
        <v>3E-05</v>
      </c>
    </row>
    <row r="24" spans="1:104" ht="12.75">
      <c r="A24" s="118">
        <v>15</v>
      </c>
      <c r="B24" s="119" t="s">
        <v>101</v>
      </c>
      <c r="C24" s="120" t="s">
        <v>102</v>
      </c>
      <c r="D24" s="121" t="s">
        <v>88</v>
      </c>
      <c r="E24" s="122">
        <v>3</v>
      </c>
      <c r="F24" s="122">
        <v>0</v>
      </c>
      <c r="G24" s="123">
        <f t="shared" si="0"/>
        <v>0</v>
      </c>
      <c r="O24" s="117">
        <v>2</v>
      </c>
      <c r="AA24" s="95">
        <v>1</v>
      </c>
      <c r="AB24" s="95">
        <v>7</v>
      </c>
      <c r="AC24" s="95">
        <v>7</v>
      </c>
      <c r="AZ24" s="95">
        <v>2</v>
      </c>
      <c r="BA24" s="95">
        <f t="shared" si="1"/>
        <v>0</v>
      </c>
      <c r="BB24" s="95">
        <f t="shared" si="2"/>
        <v>0</v>
      </c>
      <c r="BC24" s="95">
        <f t="shared" si="3"/>
        <v>0</v>
      </c>
      <c r="BD24" s="95">
        <f t="shared" si="4"/>
        <v>0</v>
      </c>
      <c r="BE24" s="95">
        <f t="shared" si="5"/>
        <v>0</v>
      </c>
      <c r="CZ24" s="95">
        <v>0.00162</v>
      </c>
    </row>
    <row r="25" spans="1:104" ht="12.75">
      <c r="A25" s="118">
        <v>16</v>
      </c>
      <c r="B25" s="119" t="s">
        <v>103</v>
      </c>
      <c r="C25" s="120" t="s">
        <v>27</v>
      </c>
      <c r="D25" s="121" t="s">
        <v>88</v>
      </c>
      <c r="E25" s="122">
        <v>12</v>
      </c>
      <c r="F25" s="122">
        <v>0</v>
      </c>
      <c r="G25" s="123">
        <f t="shared" si="0"/>
        <v>0</v>
      </c>
      <c r="O25" s="117">
        <v>2</v>
      </c>
      <c r="AA25" s="95">
        <v>1</v>
      </c>
      <c r="AB25" s="95">
        <v>7</v>
      </c>
      <c r="AC25" s="95">
        <v>7</v>
      </c>
      <c r="AZ25" s="95">
        <v>2</v>
      </c>
      <c r="BA25" s="95">
        <f t="shared" si="1"/>
        <v>0</v>
      </c>
      <c r="BB25" s="95">
        <f t="shared" si="2"/>
        <v>0</v>
      </c>
      <c r="BC25" s="95">
        <f t="shared" si="3"/>
        <v>0</v>
      </c>
      <c r="BD25" s="95">
        <f t="shared" si="4"/>
        <v>0</v>
      </c>
      <c r="BE25" s="95">
        <f t="shared" si="5"/>
        <v>0</v>
      </c>
      <c r="CZ25" s="95">
        <v>0.00162</v>
      </c>
    </row>
    <row r="26" spans="1:57" ht="12.75">
      <c r="A26" s="124"/>
      <c r="B26" s="125" t="s">
        <v>60</v>
      </c>
      <c r="C26" s="126" t="str">
        <f>CONCATENATE(B12," ",C12)</f>
        <v>723 Vnitřní plynovod</v>
      </c>
      <c r="D26" s="124"/>
      <c r="E26" s="127"/>
      <c r="F26" s="127"/>
      <c r="G26" s="128">
        <f>SUM(G12:G25)</f>
        <v>0</v>
      </c>
      <c r="O26" s="117">
        <v>4</v>
      </c>
      <c r="BA26" s="129">
        <f>SUM(BA12:BA25)</f>
        <v>0</v>
      </c>
      <c r="BB26" s="129">
        <f>SUM(BB12:BB25)</f>
        <v>0</v>
      </c>
      <c r="BC26" s="129">
        <f>SUM(BC12:BC25)</f>
        <v>0</v>
      </c>
      <c r="BD26" s="129">
        <f>SUM(BD12:BD25)</f>
        <v>0</v>
      </c>
      <c r="BE26" s="129">
        <f>SUM(BE12:BE25)</f>
        <v>0</v>
      </c>
    </row>
    <row r="27" spans="1:15" ht="12.75">
      <c r="A27" s="110" t="s">
        <v>58</v>
      </c>
      <c r="B27" s="111" t="s">
        <v>104</v>
      </c>
      <c r="C27" s="112" t="s">
        <v>105</v>
      </c>
      <c r="D27" s="113"/>
      <c r="E27" s="114"/>
      <c r="F27" s="114"/>
      <c r="G27" s="115"/>
      <c r="H27" s="116"/>
      <c r="I27" s="116"/>
      <c r="O27" s="117">
        <v>1</v>
      </c>
    </row>
    <row r="28" spans="1:104" ht="12.75">
      <c r="A28" s="118">
        <v>17</v>
      </c>
      <c r="B28" s="119" t="s">
        <v>106</v>
      </c>
      <c r="C28" s="120" t="s">
        <v>107</v>
      </c>
      <c r="D28" s="121" t="s">
        <v>108</v>
      </c>
      <c r="E28" s="122">
        <v>2</v>
      </c>
      <c r="F28" s="122">
        <v>0</v>
      </c>
      <c r="G28" s="123">
        <f aca="true" t="shared" si="6" ref="G28:G36">E28*F28</f>
        <v>0</v>
      </c>
      <c r="O28" s="117">
        <v>2</v>
      </c>
      <c r="AA28" s="95">
        <v>1</v>
      </c>
      <c r="AB28" s="95">
        <v>7</v>
      </c>
      <c r="AC28" s="95">
        <v>7</v>
      </c>
      <c r="AZ28" s="95">
        <v>2</v>
      </c>
      <c r="BA28" s="95">
        <f aca="true" t="shared" si="7" ref="BA28:BA36">IF(AZ28=1,G28,0)</f>
        <v>0</v>
      </c>
      <c r="BB28" s="95">
        <f aca="true" t="shared" si="8" ref="BB28:BB36">IF(AZ28=2,G28,0)</f>
        <v>0</v>
      </c>
      <c r="BC28" s="95">
        <f aca="true" t="shared" si="9" ref="BC28:BC36">IF(AZ28=3,G28,0)</f>
        <v>0</v>
      </c>
      <c r="BD28" s="95">
        <f aca="true" t="shared" si="10" ref="BD28:BD36">IF(AZ28=4,G28,0)</f>
        <v>0</v>
      </c>
      <c r="BE28" s="95">
        <f aca="true" t="shared" si="11" ref="BE28:BE36">IF(AZ28=5,G28,0)</f>
        <v>0</v>
      </c>
      <c r="CZ28" s="95">
        <v>0</v>
      </c>
    </row>
    <row r="29" spans="1:104" ht="12.75">
      <c r="A29" s="118">
        <v>18</v>
      </c>
      <c r="B29" s="119" t="s">
        <v>109</v>
      </c>
      <c r="C29" s="120" t="s">
        <v>110</v>
      </c>
      <c r="D29" s="121" t="s">
        <v>59</v>
      </c>
      <c r="E29" s="122">
        <v>10</v>
      </c>
      <c r="F29" s="122">
        <v>0</v>
      </c>
      <c r="G29" s="123">
        <f t="shared" si="6"/>
        <v>0</v>
      </c>
      <c r="O29" s="117">
        <v>2</v>
      </c>
      <c r="AA29" s="95">
        <v>1</v>
      </c>
      <c r="AB29" s="95">
        <v>7</v>
      </c>
      <c r="AC29" s="95">
        <v>7</v>
      </c>
      <c r="AZ29" s="95">
        <v>2</v>
      </c>
      <c r="BA29" s="95">
        <f t="shared" si="7"/>
        <v>0</v>
      </c>
      <c r="BB29" s="95">
        <f t="shared" si="8"/>
        <v>0</v>
      </c>
      <c r="BC29" s="95">
        <f t="shared" si="9"/>
        <v>0</v>
      </c>
      <c r="BD29" s="95">
        <f t="shared" si="10"/>
        <v>0</v>
      </c>
      <c r="BE29" s="95">
        <f t="shared" si="11"/>
        <v>0</v>
      </c>
      <c r="CZ29" s="95">
        <v>0</v>
      </c>
    </row>
    <row r="30" spans="1:104" ht="12.75">
      <c r="A30" s="118">
        <v>19</v>
      </c>
      <c r="B30" s="119" t="s">
        <v>111</v>
      </c>
      <c r="C30" s="120" t="s">
        <v>112</v>
      </c>
      <c r="D30" s="121" t="s">
        <v>59</v>
      </c>
      <c r="E30" s="122">
        <v>2</v>
      </c>
      <c r="F30" s="122">
        <v>0</v>
      </c>
      <c r="G30" s="123">
        <f t="shared" si="6"/>
        <v>0</v>
      </c>
      <c r="O30" s="117">
        <v>2</v>
      </c>
      <c r="AA30" s="95">
        <v>1</v>
      </c>
      <c r="AB30" s="95">
        <v>7</v>
      </c>
      <c r="AC30" s="95">
        <v>7</v>
      </c>
      <c r="AZ30" s="95">
        <v>2</v>
      </c>
      <c r="BA30" s="95">
        <f t="shared" si="7"/>
        <v>0</v>
      </c>
      <c r="BB30" s="95">
        <f t="shared" si="8"/>
        <v>0</v>
      </c>
      <c r="BC30" s="95">
        <f t="shared" si="9"/>
        <v>0</v>
      </c>
      <c r="BD30" s="95">
        <f t="shared" si="10"/>
        <v>0</v>
      </c>
      <c r="BE30" s="95">
        <f t="shared" si="11"/>
        <v>0</v>
      </c>
      <c r="CZ30" s="95">
        <v>0</v>
      </c>
    </row>
    <row r="31" spans="1:104" ht="12.75">
      <c r="A31" s="118">
        <v>20</v>
      </c>
      <c r="B31" s="119" t="s">
        <v>113</v>
      </c>
      <c r="C31" s="120" t="s">
        <v>114</v>
      </c>
      <c r="D31" s="121" t="s">
        <v>59</v>
      </c>
      <c r="E31" s="122">
        <v>2</v>
      </c>
      <c r="F31" s="122">
        <v>0</v>
      </c>
      <c r="G31" s="123">
        <f t="shared" si="6"/>
        <v>0</v>
      </c>
      <c r="O31" s="117">
        <v>2</v>
      </c>
      <c r="AA31" s="95">
        <v>1</v>
      </c>
      <c r="AB31" s="95">
        <v>7</v>
      </c>
      <c r="AC31" s="95">
        <v>7</v>
      </c>
      <c r="AZ31" s="95">
        <v>2</v>
      </c>
      <c r="BA31" s="95">
        <f t="shared" si="7"/>
        <v>0</v>
      </c>
      <c r="BB31" s="95">
        <f t="shared" si="8"/>
        <v>0</v>
      </c>
      <c r="BC31" s="95">
        <f t="shared" si="9"/>
        <v>0</v>
      </c>
      <c r="BD31" s="95">
        <f t="shared" si="10"/>
        <v>0</v>
      </c>
      <c r="BE31" s="95">
        <f t="shared" si="11"/>
        <v>0</v>
      </c>
      <c r="CZ31" s="95">
        <v>0</v>
      </c>
    </row>
    <row r="32" spans="1:104" ht="12.75">
      <c r="A32" s="118">
        <v>21</v>
      </c>
      <c r="B32" s="119" t="s">
        <v>115</v>
      </c>
      <c r="C32" s="120" t="s">
        <v>116</v>
      </c>
      <c r="D32" s="121" t="s">
        <v>59</v>
      </c>
      <c r="E32" s="122">
        <v>2</v>
      </c>
      <c r="F32" s="122">
        <v>0</v>
      </c>
      <c r="G32" s="123">
        <f t="shared" si="6"/>
        <v>0</v>
      </c>
      <c r="O32" s="117">
        <v>2</v>
      </c>
      <c r="AA32" s="95">
        <v>1</v>
      </c>
      <c r="AB32" s="95">
        <v>7</v>
      </c>
      <c r="AC32" s="95">
        <v>7</v>
      </c>
      <c r="AZ32" s="95">
        <v>2</v>
      </c>
      <c r="BA32" s="95">
        <f t="shared" si="7"/>
        <v>0</v>
      </c>
      <c r="BB32" s="95">
        <f t="shared" si="8"/>
        <v>0</v>
      </c>
      <c r="BC32" s="95">
        <f t="shared" si="9"/>
        <v>0</v>
      </c>
      <c r="BD32" s="95">
        <f t="shared" si="10"/>
        <v>0</v>
      </c>
      <c r="BE32" s="95">
        <f t="shared" si="11"/>
        <v>0</v>
      </c>
      <c r="CZ32" s="95">
        <v>350</v>
      </c>
    </row>
    <row r="33" spans="1:104" ht="12.75">
      <c r="A33" s="118">
        <v>22</v>
      </c>
      <c r="B33" s="119" t="s">
        <v>117</v>
      </c>
      <c r="C33" s="120" t="s">
        <v>118</v>
      </c>
      <c r="D33" s="121" t="s">
        <v>119</v>
      </c>
      <c r="E33" s="122">
        <v>2</v>
      </c>
      <c r="F33" s="122">
        <v>0</v>
      </c>
      <c r="G33" s="123">
        <f t="shared" si="6"/>
        <v>0</v>
      </c>
      <c r="O33" s="117">
        <v>2</v>
      </c>
      <c r="AA33" s="95">
        <v>1</v>
      </c>
      <c r="AB33" s="95">
        <v>7</v>
      </c>
      <c r="AC33" s="95">
        <v>7</v>
      </c>
      <c r="AZ33" s="95">
        <v>2</v>
      </c>
      <c r="BA33" s="95">
        <f t="shared" si="7"/>
        <v>0</v>
      </c>
      <c r="BB33" s="95">
        <f t="shared" si="8"/>
        <v>0</v>
      </c>
      <c r="BC33" s="95">
        <f t="shared" si="9"/>
        <v>0</v>
      </c>
      <c r="BD33" s="95">
        <f t="shared" si="10"/>
        <v>0</v>
      </c>
      <c r="BE33" s="95">
        <f t="shared" si="11"/>
        <v>0</v>
      </c>
      <c r="CZ33" s="95">
        <v>0</v>
      </c>
    </row>
    <row r="34" spans="1:104" ht="12.75">
      <c r="A34" s="118">
        <v>23</v>
      </c>
      <c r="B34" s="119" t="s">
        <v>120</v>
      </c>
      <c r="C34" s="120" t="s">
        <v>121</v>
      </c>
      <c r="D34" s="121" t="s">
        <v>88</v>
      </c>
      <c r="E34" s="122">
        <v>2</v>
      </c>
      <c r="F34" s="122">
        <v>0</v>
      </c>
      <c r="G34" s="123">
        <f t="shared" si="6"/>
        <v>0</v>
      </c>
      <c r="O34" s="117">
        <v>2</v>
      </c>
      <c r="AA34" s="95">
        <v>1</v>
      </c>
      <c r="AB34" s="95">
        <v>7</v>
      </c>
      <c r="AC34" s="95">
        <v>7</v>
      </c>
      <c r="AZ34" s="95">
        <v>2</v>
      </c>
      <c r="BA34" s="95">
        <f t="shared" si="7"/>
        <v>0</v>
      </c>
      <c r="BB34" s="95">
        <f t="shared" si="8"/>
        <v>0</v>
      </c>
      <c r="BC34" s="95">
        <f t="shared" si="9"/>
        <v>0</v>
      </c>
      <c r="BD34" s="95">
        <f t="shared" si="10"/>
        <v>0</v>
      </c>
      <c r="BE34" s="95">
        <f t="shared" si="11"/>
        <v>0</v>
      </c>
      <c r="CZ34" s="95">
        <v>0</v>
      </c>
    </row>
    <row r="35" spans="1:104" ht="12.75">
      <c r="A35" s="118">
        <v>24</v>
      </c>
      <c r="B35" s="119" t="s">
        <v>122</v>
      </c>
      <c r="C35" s="120" t="s">
        <v>123</v>
      </c>
      <c r="D35" s="121" t="s">
        <v>88</v>
      </c>
      <c r="E35" s="122">
        <v>2</v>
      </c>
      <c r="F35" s="122">
        <v>0</v>
      </c>
      <c r="G35" s="123">
        <f t="shared" si="6"/>
        <v>0</v>
      </c>
      <c r="O35" s="117">
        <v>2</v>
      </c>
      <c r="AA35" s="95">
        <v>1</v>
      </c>
      <c r="AB35" s="95">
        <v>7</v>
      </c>
      <c r="AC35" s="95">
        <v>7</v>
      </c>
      <c r="AZ35" s="95">
        <v>2</v>
      </c>
      <c r="BA35" s="95">
        <f t="shared" si="7"/>
        <v>0</v>
      </c>
      <c r="BB35" s="95">
        <f t="shared" si="8"/>
        <v>0</v>
      </c>
      <c r="BC35" s="95">
        <f t="shared" si="9"/>
        <v>0</v>
      </c>
      <c r="BD35" s="95">
        <f t="shared" si="10"/>
        <v>0</v>
      </c>
      <c r="BE35" s="95">
        <f t="shared" si="11"/>
        <v>0</v>
      </c>
      <c r="CZ35" s="95">
        <v>0</v>
      </c>
    </row>
    <row r="36" spans="1:104" ht="12.75">
      <c r="A36" s="118">
        <v>25</v>
      </c>
      <c r="B36" s="119" t="s">
        <v>124</v>
      </c>
      <c r="C36" s="120" t="s">
        <v>125</v>
      </c>
      <c r="D36" s="121" t="s">
        <v>88</v>
      </c>
      <c r="E36" s="122">
        <v>2</v>
      </c>
      <c r="F36" s="122">
        <v>0</v>
      </c>
      <c r="G36" s="123">
        <f t="shared" si="6"/>
        <v>0</v>
      </c>
      <c r="O36" s="117">
        <v>2</v>
      </c>
      <c r="AA36" s="95">
        <v>1</v>
      </c>
      <c r="AB36" s="95">
        <v>7</v>
      </c>
      <c r="AC36" s="95">
        <v>7</v>
      </c>
      <c r="AZ36" s="95">
        <v>2</v>
      </c>
      <c r="BA36" s="95">
        <f t="shared" si="7"/>
        <v>0</v>
      </c>
      <c r="BB36" s="95">
        <f t="shared" si="8"/>
        <v>0</v>
      </c>
      <c r="BC36" s="95">
        <f t="shared" si="9"/>
        <v>0</v>
      </c>
      <c r="BD36" s="95">
        <f t="shared" si="10"/>
        <v>0</v>
      </c>
      <c r="BE36" s="95">
        <f t="shared" si="11"/>
        <v>0</v>
      </c>
      <c r="CZ36" s="95">
        <v>0</v>
      </c>
    </row>
    <row r="37" spans="1:57" ht="12.75">
      <c r="A37" s="124"/>
      <c r="B37" s="125" t="s">
        <v>60</v>
      </c>
      <c r="C37" s="126" t="str">
        <f>CONCATENATE(B27," ",C27)</f>
        <v>731 Kotelny</v>
      </c>
      <c r="D37" s="124"/>
      <c r="E37" s="127"/>
      <c r="F37" s="127"/>
      <c r="G37" s="128">
        <f>SUM(G27:G36)</f>
        <v>0</v>
      </c>
      <c r="O37" s="117">
        <v>4</v>
      </c>
      <c r="BA37" s="129">
        <f>SUM(BA27:BA36)</f>
        <v>0</v>
      </c>
      <c r="BB37" s="129">
        <f>SUM(BB27:BB36)</f>
        <v>0</v>
      </c>
      <c r="BC37" s="129">
        <f>SUM(BC27:BC36)</f>
        <v>0</v>
      </c>
      <c r="BD37" s="129">
        <f>SUM(BD27:BD36)</f>
        <v>0</v>
      </c>
      <c r="BE37" s="129">
        <f>SUM(BE27:BE36)</f>
        <v>0</v>
      </c>
    </row>
    <row r="38" spans="1:15" ht="12.75">
      <c r="A38" s="110" t="s">
        <v>58</v>
      </c>
      <c r="B38" s="111" t="s">
        <v>126</v>
      </c>
      <c r="C38" s="112" t="s">
        <v>127</v>
      </c>
      <c r="D38" s="113"/>
      <c r="E38" s="114"/>
      <c r="F38" s="114"/>
      <c r="G38" s="115"/>
      <c r="H38" s="116"/>
      <c r="I38" s="116"/>
      <c r="O38" s="117">
        <v>1</v>
      </c>
    </row>
    <row r="39" spans="1:104" ht="12.75">
      <c r="A39" s="118">
        <v>26</v>
      </c>
      <c r="B39" s="119" t="s">
        <v>128</v>
      </c>
      <c r="C39" s="120" t="s">
        <v>129</v>
      </c>
      <c r="D39" s="121" t="s">
        <v>83</v>
      </c>
      <c r="E39" s="122">
        <v>4</v>
      </c>
      <c r="F39" s="122">
        <v>0</v>
      </c>
      <c r="G39" s="123">
        <f aca="true" t="shared" si="12" ref="G39:G50">E39*F39</f>
        <v>0</v>
      </c>
      <c r="O39" s="117">
        <v>2</v>
      </c>
      <c r="AA39" s="95">
        <v>1</v>
      </c>
      <c r="AB39" s="95">
        <v>7</v>
      </c>
      <c r="AC39" s="95">
        <v>7</v>
      </c>
      <c r="AZ39" s="95">
        <v>2</v>
      </c>
      <c r="BA39" s="95">
        <f aca="true" t="shared" si="13" ref="BA39:BA50">IF(AZ39=1,G39,0)</f>
        <v>0</v>
      </c>
      <c r="BB39" s="95">
        <f aca="true" t="shared" si="14" ref="BB39:BB50">IF(AZ39=2,G39,0)</f>
        <v>0</v>
      </c>
      <c r="BC39" s="95">
        <f aca="true" t="shared" si="15" ref="BC39:BC50">IF(AZ39=3,G39,0)</f>
        <v>0</v>
      </c>
      <c r="BD39" s="95">
        <f aca="true" t="shared" si="16" ref="BD39:BD50">IF(AZ39=4,G39,0)</f>
        <v>0</v>
      </c>
      <c r="BE39" s="95">
        <f aca="true" t="shared" si="17" ref="BE39:BE50">IF(AZ39=5,G39,0)</f>
        <v>0</v>
      </c>
      <c r="CZ39" s="95">
        <v>0.00525</v>
      </c>
    </row>
    <row r="40" spans="1:104" ht="12.75">
      <c r="A40" s="118">
        <v>27</v>
      </c>
      <c r="B40" s="119" t="s">
        <v>130</v>
      </c>
      <c r="C40" s="120" t="s">
        <v>131</v>
      </c>
      <c r="D40" s="121" t="s">
        <v>83</v>
      </c>
      <c r="E40" s="122">
        <v>4</v>
      </c>
      <c r="F40" s="122">
        <v>0</v>
      </c>
      <c r="G40" s="123">
        <f t="shared" si="12"/>
        <v>0</v>
      </c>
      <c r="O40" s="117">
        <v>2</v>
      </c>
      <c r="AA40" s="95">
        <v>1</v>
      </c>
      <c r="AB40" s="95">
        <v>7</v>
      </c>
      <c r="AC40" s="95">
        <v>7</v>
      </c>
      <c r="AZ40" s="95">
        <v>2</v>
      </c>
      <c r="BA40" s="95">
        <f t="shared" si="13"/>
        <v>0</v>
      </c>
      <c r="BB40" s="95">
        <f t="shared" si="14"/>
        <v>0</v>
      </c>
      <c r="BC40" s="95">
        <f t="shared" si="15"/>
        <v>0</v>
      </c>
      <c r="BD40" s="95">
        <f t="shared" si="16"/>
        <v>0</v>
      </c>
      <c r="BE40" s="95">
        <f t="shared" si="17"/>
        <v>0</v>
      </c>
      <c r="CZ40" s="95">
        <v>0.00525</v>
      </c>
    </row>
    <row r="41" spans="1:104" ht="12.75">
      <c r="A41" s="118">
        <v>28</v>
      </c>
      <c r="B41" s="119" t="s">
        <v>132</v>
      </c>
      <c r="C41" s="120" t="s">
        <v>133</v>
      </c>
      <c r="D41" s="121" t="s">
        <v>59</v>
      </c>
      <c r="E41" s="122">
        <v>40</v>
      </c>
      <c r="F41" s="122">
        <v>0</v>
      </c>
      <c r="G41" s="123">
        <f t="shared" si="12"/>
        <v>0</v>
      </c>
      <c r="O41" s="117">
        <v>2</v>
      </c>
      <c r="AA41" s="95">
        <v>1</v>
      </c>
      <c r="AB41" s="95">
        <v>7</v>
      </c>
      <c r="AC41" s="95">
        <v>7</v>
      </c>
      <c r="AZ41" s="95">
        <v>2</v>
      </c>
      <c r="BA41" s="95">
        <f t="shared" si="13"/>
        <v>0</v>
      </c>
      <c r="BB41" s="95">
        <f t="shared" si="14"/>
        <v>0</v>
      </c>
      <c r="BC41" s="95">
        <f t="shared" si="15"/>
        <v>0</v>
      </c>
      <c r="BD41" s="95">
        <f t="shared" si="16"/>
        <v>0</v>
      </c>
      <c r="BE41" s="95">
        <f t="shared" si="17"/>
        <v>0</v>
      </c>
      <c r="CZ41" s="95">
        <v>0.00646266</v>
      </c>
    </row>
    <row r="42" spans="1:104" ht="12.75">
      <c r="A42" s="118">
        <v>29</v>
      </c>
      <c r="B42" s="119" t="s">
        <v>134</v>
      </c>
      <c r="C42" s="120" t="s">
        <v>135</v>
      </c>
      <c r="D42" s="121" t="s">
        <v>78</v>
      </c>
      <c r="E42" s="122">
        <v>144</v>
      </c>
      <c r="F42" s="122">
        <v>0</v>
      </c>
      <c r="G42" s="123">
        <f t="shared" si="12"/>
        <v>0</v>
      </c>
      <c r="O42" s="117">
        <v>2</v>
      </c>
      <c r="AA42" s="95">
        <v>1</v>
      </c>
      <c r="AB42" s="95">
        <v>7</v>
      </c>
      <c r="AC42" s="95">
        <v>7</v>
      </c>
      <c r="AZ42" s="95">
        <v>2</v>
      </c>
      <c r="BA42" s="95">
        <f t="shared" si="13"/>
        <v>0</v>
      </c>
      <c r="BB42" s="95">
        <f t="shared" si="14"/>
        <v>0</v>
      </c>
      <c r="BC42" s="95">
        <f t="shared" si="15"/>
        <v>0</v>
      </c>
      <c r="BD42" s="95">
        <f t="shared" si="16"/>
        <v>0</v>
      </c>
      <c r="BE42" s="95">
        <f t="shared" si="17"/>
        <v>0</v>
      </c>
      <c r="CZ42" s="95">
        <v>0.00587295</v>
      </c>
    </row>
    <row r="43" spans="1:104" ht="12.75">
      <c r="A43" s="118">
        <v>30</v>
      </c>
      <c r="B43" s="119" t="s">
        <v>136</v>
      </c>
      <c r="C43" s="120" t="s">
        <v>137</v>
      </c>
      <c r="D43" s="121" t="s">
        <v>78</v>
      </c>
      <c r="E43" s="122">
        <v>54</v>
      </c>
      <c r="F43" s="122">
        <v>0</v>
      </c>
      <c r="G43" s="123">
        <f t="shared" si="12"/>
        <v>0</v>
      </c>
      <c r="O43" s="117">
        <v>2</v>
      </c>
      <c r="AA43" s="95">
        <v>1</v>
      </c>
      <c r="AB43" s="95">
        <v>7</v>
      </c>
      <c r="AC43" s="95">
        <v>7</v>
      </c>
      <c r="AZ43" s="95">
        <v>2</v>
      </c>
      <c r="BA43" s="95">
        <f t="shared" si="13"/>
        <v>0</v>
      </c>
      <c r="BB43" s="95">
        <f t="shared" si="14"/>
        <v>0</v>
      </c>
      <c r="BC43" s="95">
        <f t="shared" si="15"/>
        <v>0</v>
      </c>
      <c r="BD43" s="95">
        <f t="shared" si="16"/>
        <v>0</v>
      </c>
      <c r="BE43" s="95">
        <f t="shared" si="17"/>
        <v>0</v>
      </c>
      <c r="CZ43" s="95">
        <v>0.00646266</v>
      </c>
    </row>
    <row r="44" spans="1:104" ht="12.75">
      <c r="A44" s="118">
        <v>31</v>
      </c>
      <c r="B44" s="119" t="s">
        <v>138</v>
      </c>
      <c r="C44" s="120" t="s">
        <v>139</v>
      </c>
      <c r="D44" s="121" t="s">
        <v>78</v>
      </c>
      <c r="E44" s="122">
        <v>15</v>
      </c>
      <c r="F44" s="122">
        <v>0</v>
      </c>
      <c r="G44" s="123">
        <f t="shared" si="12"/>
        <v>0</v>
      </c>
      <c r="O44" s="117">
        <v>2</v>
      </c>
      <c r="AA44" s="95">
        <v>1</v>
      </c>
      <c r="AB44" s="95">
        <v>7</v>
      </c>
      <c r="AC44" s="95">
        <v>7</v>
      </c>
      <c r="AZ44" s="95">
        <v>2</v>
      </c>
      <c r="BA44" s="95">
        <f t="shared" si="13"/>
        <v>0</v>
      </c>
      <c r="BB44" s="95">
        <f t="shared" si="14"/>
        <v>0</v>
      </c>
      <c r="BC44" s="95">
        <f t="shared" si="15"/>
        <v>0</v>
      </c>
      <c r="BD44" s="95">
        <f t="shared" si="16"/>
        <v>0</v>
      </c>
      <c r="BE44" s="95">
        <f t="shared" si="17"/>
        <v>0</v>
      </c>
      <c r="CZ44" s="95">
        <v>0.00659581</v>
      </c>
    </row>
    <row r="45" spans="1:104" ht="12.75">
      <c r="A45" s="118">
        <v>32</v>
      </c>
      <c r="B45" s="119" t="s">
        <v>140</v>
      </c>
      <c r="C45" s="120" t="s">
        <v>141</v>
      </c>
      <c r="D45" s="121" t="s">
        <v>78</v>
      </c>
      <c r="E45" s="122">
        <v>144</v>
      </c>
      <c r="F45" s="122">
        <v>0</v>
      </c>
      <c r="G45" s="123">
        <f t="shared" si="12"/>
        <v>0</v>
      </c>
      <c r="O45" s="117">
        <v>2</v>
      </c>
      <c r="AA45" s="95">
        <v>1</v>
      </c>
      <c r="AB45" s="95">
        <v>7</v>
      </c>
      <c r="AC45" s="95">
        <v>7</v>
      </c>
      <c r="AZ45" s="95">
        <v>2</v>
      </c>
      <c r="BA45" s="95">
        <f t="shared" si="13"/>
        <v>0</v>
      </c>
      <c r="BB45" s="95">
        <f t="shared" si="14"/>
        <v>0</v>
      </c>
      <c r="BC45" s="95">
        <f t="shared" si="15"/>
        <v>0</v>
      </c>
      <c r="BD45" s="95">
        <f t="shared" si="16"/>
        <v>0</v>
      </c>
      <c r="BE45" s="95">
        <f t="shared" si="17"/>
        <v>0</v>
      </c>
      <c r="CZ45" s="95">
        <v>0.00612842</v>
      </c>
    </row>
    <row r="46" spans="1:104" ht="12.75">
      <c r="A46" s="118">
        <v>33</v>
      </c>
      <c r="B46" s="119" t="s">
        <v>142</v>
      </c>
      <c r="C46" s="120" t="s">
        <v>143</v>
      </c>
      <c r="D46" s="121" t="s">
        <v>78</v>
      </c>
      <c r="E46" s="122">
        <v>54</v>
      </c>
      <c r="F46" s="122">
        <v>0</v>
      </c>
      <c r="G46" s="123">
        <f t="shared" si="12"/>
        <v>0</v>
      </c>
      <c r="O46" s="117">
        <v>2</v>
      </c>
      <c r="AA46" s="95">
        <v>1</v>
      </c>
      <c r="AB46" s="95">
        <v>7</v>
      </c>
      <c r="AC46" s="95">
        <v>7</v>
      </c>
      <c r="AZ46" s="95">
        <v>2</v>
      </c>
      <c r="BA46" s="95">
        <f t="shared" si="13"/>
        <v>0</v>
      </c>
      <c r="BB46" s="95">
        <f t="shared" si="14"/>
        <v>0</v>
      </c>
      <c r="BC46" s="95">
        <f t="shared" si="15"/>
        <v>0</v>
      </c>
      <c r="BD46" s="95">
        <f t="shared" si="16"/>
        <v>0</v>
      </c>
      <c r="BE46" s="95">
        <f t="shared" si="17"/>
        <v>0</v>
      </c>
      <c r="CZ46" s="95">
        <v>0.00622252</v>
      </c>
    </row>
    <row r="47" spans="1:104" ht="12.75">
      <c r="A47" s="118">
        <v>34</v>
      </c>
      <c r="B47" s="119" t="s">
        <v>144</v>
      </c>
      <c r="C47" s="120" t="s">
        <v>145</v>
      </c>
      <c r="D47" s="121" t="s">
        <v>78</v>
      </c>
      <c r="E47" s="122">
        <v>15</v>
      </c>
      <c r="F47" s="122">
        <v>0</v>
      </c>
      <c r="G47" s="123">
        <f t="shared" si="12"/>
        <v>0</v>
      </c>
      <c r="O47" s="117">
        <v>2</v>
      </c>
      <c r="AA47" s="95">
        <v>1</v>
      </c>
      <c r="AB47" s="95">
        <v>7</v>
      </c>
      <c r="AC47" s="95">
        <v>7</v>
      </c>
      <c r="AZ47" s="95">
        <v>2</v>
      </c>
      <c r="BA47" s="95">
        <f t="shared" si="13"/>
        <v>0</v>
      </c>
      <c r="BB47" s="95">
        <f t="shared" si="14"/>
        <v>0</v>
      </c>
      <c r="BC47" s="95">
        <f t="shared" si="15"/>
        <v>0</v>
      </c>
      <c r="BD47" s="95">
        <f t="shared" si="16"/>
        <v>0</v>
      </c>
      <c r="BE47" s="95">
        <f t="shared" si="17"/>
        <v>0</v>
      </c>
      <c r="CZ47" s="95">
        <v>0.00630228</v>
      </c>
    </row>
    <row r="48" spans="1:104" ht="12.75">
      <c r="A48" s="118">
        <v>35</v>
      </c>
      <c r="B48" s="119" t="s">
        <v>146</v>
      </c>
      <c r="C48" s="120" t="s">
        <v>147</v>
      </c>
      <c r="D48" s="121" t="s">
        <v>88</v>
      </c>
      <c r="E48" s="122">
        <v>2</v>
      </c>
      <c r="F48" s="122">
        <v>0</v>
      </c>
      <c r="G48" s="123">
        <f t="shared" si="12"/>
        <v>0</v>
      </c>
      <c r="O48" s="117">
        <v>2</v>
      </c>
      <c r="AA48" s="95">
        <v>1</v>
      </c>
      <c r="AB48" s="95">
        <v>7</v>
      </c>
      <c r="AC48" s="95">
        <v>7</v>
      </c>
      <c r="AZ48" s="95">
        <v>2</v>
      </c>
      <c r="BA48" s="95">
        <f t="shared" si="13"/>
        <v>0</v>
      </c>
      <c r="BB48" s="95">
        <f t="shared" si="14"/>
        <v>0</v>
      </c>
      <c r="BC48" s="95">
        <f t="shared" si="15"/>
        <v>0</v>
      </c>
      <c r="BD48" s="95">
        <f t="shared" si="16"/>
        <v>0</v>
      </c>
      <c r="BE48" s="95">
        <f t="shared" si="17"/>
        <v>0</v>
      </c>
      <c r="CZ48" s="95">
        <v>0</v>
      </c>
    </row>
    <row r="49" spans="1:104" ht="12.75">
      <c r="A49" s="118">
        <v>36</v>
      </c>
      <c r="B49" s="119" t="s">
        <v>148</v>
      </c>
      <c r="C49" s="120" t="s">
        <v>149</v>
      </c>
      <c r="D49" s="121" t="s">
        <v>88</v>
      </c>
      <c r="E49" s="122">
        <v>2</v>
      </c>
      <c r="F49" s="122">
        <v>0</v>
      </c>
      <c r="G49" s="123">
        <f t="shared" si="12"/>
        <v>0</v>
      </c>
      <c r="O49" s="117">
        <v>2</v>
      </c>
      <c r="AA49" s="95">
        <v>1</v>
      </c>
      <c r="AB49" s="95">
        <v>7</v>
      </c>
      <c r="AC49" s="95">
        <v>7</v>
      </c>
      <c r="AZ49" s="95">
        <v>2</v>
      </c>
      <c r="BA49" s="95">
        <f t="shared" si="13"/>
        <v>0</v>
      </c>
      <c r="BB49" s="95">
        <f t="shared" si="14"/>
        <v>0</v>
      </c>
      <c r="BC49" s="95">
        <f t="shared" si="15"/>
        <v>0</v>
      </c>
      <c r="BD49" s="95">
        <f t="shared" si="16"/>
        <v>0</v>
      </c>
      <c r="BE49" s="95">
        <f t="shared" si="17"/>
        <v>0</v>
      </c>
      <c r="CZ49" s="95">
        <v>0.00041</v>
      </c>
    </row>
    <row r="50" spans="1:104" ht="12.75">
      <c r="A50" s="118">
        <v>37</v>
      </c>
      <c r="B50" s="119" t="s">
        <v>150</v>
      </c>
      <c r="C50" s="120" t="s">
        <v>151</v>
      </c>
      <c r="D50" s="121" t="s">
        <v>83</v>
      </c>
      <c r="E50" s="122">
        <v>4</v>
      </c>
      <c r="F50" s="122">
        <v>0</v>
      </c>
      <c r="G50" s="123">
        <f t="shared" si="12"/>
        <v>0</v>
      </c>
      <c r="O50" s="117">
        <v>2</v>
      </c>
      <c r="AA50" s="95">
        <v>1</v>
      </c>
      <c r="AB50" s="95">
        <v>7</v>
      </c>
      <c r="AC50" s="95">
        <v>7</v>
      </c>
      <c r="AZ50" s="95">
        <v>2</v>
      </c>
      <c r="BA50" s="95">
        <f t="shared" si="13"/>
        <v>0</v>
      </c>
      <c r="BB50" s="95">
        <f t="shared" si="14"/>
        <v>0</v>
      </c>
      <c r="BC50" s="95">
        <f t="shared" si="15"/>
        <v>0</v>
      </c>
      <c r="BD50" s="95">
        <f t="shared" si="16"/>
        <v>0</v>
      </c>
      <c r="BE50" s="95">
        <f t="shared" si="17"/>
        <v>0</v>
      </c>
      <c r="CZ50" s="95">
        <v>0.00074</v>
      </c>
    </row>
    <row r="51" spans="1:57" ht="12.75">
      <c r="A51" s="124"/>
      <c r="B51" s="125" t="s">
        <v>60</v>
      </c>
      <c r="C51" s="126" t="str">
        <f>CONCATENATE(B38," ",C38)</f>
        <v>733 Rozvod potrubí</v>
      </c>
      <c r="D51" s="124"/>
      <c r="E51" s="127"/>
      <c r="F51" s="127"/>
      <c r="G51" s="128">
        <f>SUM(G38:G50)</f>
        <v>0</v>
      </c>
      <c r="O51" s="117">
        <v>4</v>
      </c>
      <c r="BA51" s="129">
        <f>SUM(BA38:BA50)</f>
        <v>0</v>
      </c>
      <c r="BB51" s="129">
        <f>SUM(BB38:BB50)</f>
        <v>0</v>
      </c>
      <c r="BC51" s="129">
        <f>SUM(BC38:BC50)</f>
        <v>0</v>
      </c>
      <c r="BD51" s="129">
        <f>SUM(BD38:BD50)</f>
        <v>0</v>
      </c>
      <c r="BE51" s="129">
        <f>SUM(BE38:BE50)</f>
        <v>0</v>
      </c>
    </row>
    <row r="52" spans="1:15" ht="12.75">
      <c r="A52" s="110" t="s">
        <v>58</v>
      </c>
      <c r="B52" s="111" t="s">
        <v>152</v>
      </c>
      <c r="C52" s="112" t="s">
        <v>153</v>
      </c>
      <c r="D52" s="113"/>
      <c r="E52" s="114"/>
      <c r="F52" s="114"/>
      <c r="G52" s="115"/>
      <c r="H52" s="116"/>
      <c r="I52" s="116"/>
      <c r="O52" s="117">
        <v>1</v>
      </c>
    </row>
    <row r="53" spans="1:104" ht="22.5">
      <c r="A53" s="118">
        <v>38</v>
      </c>
      <c r="B53" s="119" t="s">
        <v>154</v>
      </c>
      <c r="C53" s="120" t="s">
        <v>155</v>
      </c>
      <c r="D53" s="121" t="s">
        <v>83</v>
      </c>
      <c r="E53" s="122">
        <v>4</v>
      </c>
      <c r="F53" s="122">
        <v>0</v>
      </c>
      <c r="G53" s="123">
        <f aca="true" t="shared" si="18" ref="G53:G59">E53*F53</f>
        <v>0</v>
      </c>
      <c r="O53" s="117">
        <v>2</v>
      </c>
      <c r="AA53" s="95">
        <v>1</v>
      </c>
      <c r="AB53" s="95">
        <v>7</v>
      </c>
      <c r="AC53" s="95">
        <v>7</v>
      </c>
      <c r="AZ53" s="95">
        <v>2</v>
      </c>
      <c r="BA53" s="95">
        <f aca="true" t="shared" si="19" ref="BA53:BA59">IF(AZ53=1,G53,0)</f>
        <v>0</v>
      </c>
      <c r="BB53" s="95">
        <f aca="true" t="shared" si="20" ref="BB53:BB59">IF(AZ53=2,G53,0)</f>
        <v>0</v>
      </c>
      <c r="BC53" s="95">
        <f aca="true" t="shared" si="21" ref="BC53:BC59">IF(AZ53=3,G53,0)</f>
        <v>0</v>
      </c>
      <c r="BD53" s="95">
        <f aca="true" t="shared" si="22" ref="BD53:BD59">IF(AZ53=4,G53,0)</f>
        <v>0</v>
      </c>
      <c r="BE53" s="95">
        <f aca="true" t="shared" si="23" ref="BE53:BE59">IF(AZ53=5,G53,0)</f>
        <v>0</v>
      </c>
      <c r="CZ53" s="95">
        <v>3E-05</v>
      </c>
    </row>
    <row r="54" spans="1:104" ht="12.75">
      <c r="A54" s="118">
        <v>39</v>
      </c>
      <c r="B54" s="119" t="s">
        <v>156</v>
      </c>
      <c r="C54" s="120" t="s">
        <v>157</v>
      </c>
      <c r="D54" s="121" t="s">
        <v>83</v>
      </c>
      <c r="E54" s="122">
        <v>5</v>
      </c>
      <c r="F54" s="122">
        <v>0</v>
      </c>
      <c r="G54" s="123">
        <f t="shared" si="18"/>
        <v>0</v>
      </c>
      <c r="O54" s="117">
        <v>2</v>
      </c>
      <c r="AA54" s="95">
        <v>1</v>
      </c>
      <c r="AB54" s="95">
        <v>7</v>
      </c>
      <c r="AC54" s="95">
        <v>7</v>
      </c>
      <c r="AZ54" s="95">
        <v>2</v>
      </c>
      <c r="BA54" s="95">
        <f t="shared" si="19"/>
        <v>0</v>
      </c>
      <c r="BB54" s="95">
        <f t="shared" si="20"/>
        <v>0</v>
      </c>
      <c r="BC54" s="95">
        <f t="shared" si="21"/>
        <v>0</v>
      </c>
      <c r="BD54" s="95">
        <f t="shared" si="22"/>
        <v>0</v>
      </c>
      <c r="BE54" s="95">
        <f t="shared" si="23"/>
        <v>0</v>
      </c>
      <c r="CZ54" s="95">
        <v>0.00012</v>
      </c>
    </row>
    <row r="55" spans="1:104" ht="12.75">
      <c r="A55" s="118">
        <v>40</v>
      </c>
      <c r="B55" s="119" t="s">
        <v>158</v>
      </c>
      <c r="C55" s="120" t="s">
        <v>159</v>
      </c>
      <c r="D55" s="121" t="s">
        <v>83</v>
      </c>
      <c r="E55" s="122">
        <v>18</v>
      </c>
      <c r="F55" s="122">
        <v>0</v>
      </c>
      <c r="G55" s="123">
        <f t="shared" si="18"/>
        <v>0</v>
      </c>
      <c r="O55" s="117">
        <v>2</v>
      </c>
      <c r="AA55" s="95">
        <v>1</v>
      </c>
      <c r="AB55" s="95">
        <v>7</v>
      </c>
      <c r="AC55" s="95">
        <v>7</v>
      </c>
      <c r="AZ55" s="95">
        <v>2</v>
      </c>
      <c r="BA55" s="95">
        <f t="shared" si="19"/>
        <v>0</v>
      </c>
      <c r="BB55" s="95">
        <f t="shared" si="20"/>
        <v>0</v>
      </c>
      <c r="BC55" s="95">
        <f t="shared" si="21"/>
        <v>0</v>
      </c>
      <c r="BD55" s="95">
        <f t="shared" si="22"/>
        <v>0</v>
      </c>
      <c r="BE55" s="95">
        <f t="shared" si="23"/>
        <v>0</v>
      </c>
      <c r="CZ55" s="95">
        <v>0.00235</v>
      </c>
    </row>
    <row r="56" spans="1:104" ht="12.75">
      <c r="A56" s="118">
        <v>41</v>
      </c>
      <c r="B56" s="119" t="s">
        <v>160</v>
      </c>
      <c r="C56" s="120" t="s">
        <v>161</v>
      </c>
      <c r="D56" s="121" t="s">
        <v>83</v>
      </c>
      <c r="E56" s="122">
        <v>18</v>
      </c>
      <c r="F56" s="122">
        <v>0</v>
      </c>
      <c r="G56" s="123">
        <f t="shared" si="18"/>
        <v>0</v>
      </c>
      <c r="O56" s="117">
        <v>2</v>
      </c>
      <c r="AA56" s="95">
        <v>1</v>
      </c>
      <c r="AB56" s="95">
        <v>7</v>
      </c>
      <c r="AC56" s="95">
        <v>7</v>
      </c>
      <c r="AZ56" s="95">
        <v>2</v>
      </c>
      <c r="BA56" s="95">
        <f t="shared" si="19"/>
        <v>0</v>
      </c>
      <c r="BB56" s="95">
        <f t="shared" si="20"/>
        <v>0</v>
      </c>
      <c r="BC56" s="95">
        <f t="shared" si="21"/>
        <v>0</v>
      </c>
      <c r="BD56" s="95">
        <f t="shared" si="22"/>
        <v>0</v>
      </c>
      <c r="BE56" s="95">
        <f t="shared" si="23"/>
        <v>0</v>
      </c>
      <c r="CZ56" s="95">
        <v>0.00235</v>
      </c>
    </row>
    <row r="57" spans="1:104" ht="12.75">
      <c r="A57" s="118">
        <v>42</v>
      </c>
      <c r="B57" s="119" t="s">
        <v>162</v>
      </c>
      <c r="C57" s="120" t="s">
        <v>163</v>
      </c>
      <c r="D57" s="121" t="s">
        <v>83</v>
      </c>
      <c r="E57" s="122">
        <v>4</v>
      </c>
      <c r="F57" s="122">
        <v>0</v>
      </c>
      <c r="G57" s="123">
        <f t="shared" si="18"/>
        <v>0</v>
      </c>
      <c r="O57" s="117">
        <v>2</v>
      </c>
      <c r="AA57" s="95">
        <v>1</v>
      </c>
      <c r="AB57" s="95">
        <v>7</v>
      </c>
      <c r="AC57" s="95">
        <v>7</v>
      </c>
      <c r="AZ57" s="95">
        <v>2</v>
      </c>
      <c r="BA57" s="95">
        <f t="shared" si="19"/>
        <v>0</v>
      </c>
      <c r="BB57" s="95">
        <f t="shared" si="20"/>
        <v>0</v>
      </c>
      <c r="BC57" s="95">
        <f t="shared" si="21"/>
        <v>0</v>
      </c>
      <c r="BD57" s="95">
        <f t="shared" si="22"/>
        <v>0</v>
      </c>
      <c r="BE57" s="95">
        <f t="shared" si="23"/>
        <v>0</v>
      </c>
      <c r="CZ57" s="95">
        <v>0.00049</v>
      </c>
    </row>
    <row r="58" spans="1:104" ht="12.75">
      <c r="A58" s="118">
        <v>43</v>
      </c>
      <c r="B58" s="119" t="s">
        <v>164</v>
      </c>
      <c r="C58" s="120" t="s">
        <v>165</v>
      </c>
      <c r="D58" s="121" t="s">
        <v>83</v>
      </c>
      <c r="E58" s="122">
        <v>2</v>
      </c>
      <c r="F58" s="122">
        <v>0</v>
      </c>
      <c r="G58" s="123">
        <f t="shared" si="18"/>
        <v>0</v>
      </c>
      <c r="O58" s="117">
        <v>2</v>
      </c>
      <c r="AA58" s="95">
        <v>1</v>
      </c>
      <c r="AB58" s="95">
        <v>7</v>
      </c>
      <c r="AC58" s="95">
        <v>7</v>
      </c>
      <c r="AZ58" s="95">
        <v>2</v>
      </c>
      <c r="BA58" s="95">
        <f t="shared" si="19"/>
        <v>0</v>
      </c>
      <c r="BB58" s="95">
        <f t="shared" si="20"/>
        <v>0</v>
      </c>
      <c r="BC58" s="95">
        <f t="shared" si="21"/>
        <v>0</v>
      </c>
      <c r="BD58" s="95">
        <f t="shared" si="22"/>
        <v>0</v>
      </c>
      <c r="BE58" s="95">
        <f t="shared" si="23"/>
        <v>0</v>
      </c>
      <c r="CZ58" s="95">
        <v>0.00124</v>
      </c>
    </row>
    <row r="59" spans="1:104" ht="12.75">
      <c r="A59" s="118">
        <v>44</v>
      </c>
      <c r="B59" s="119" t="s">
        <v>166</v>
      </c>
      <c r="C59" s="120" t="s">
        <v>167</v>
      </c>
      <c r="D59" s="121" t="s">
        <v>83</v>
      </c>
      <c r="E59" s="122">
        <v>19</v>
      </c>
      <c r="F59" s="122">
        <v>0</v>
      </c>
      <c r="G59" s="123">
        <f t="shared" si="18"/>
        <v>0</v>
      </c>
      <c r="O59" s="117">
        <v>2</v>
      </c>
      <c r="AA59" s="95">
        <v>1</v>
      </c>
      <c r="AB59" s="95">
        <v>7</v>
      </c>
      <c r="AC59" s="95">
        <v>7</v>
      </c>
      <c r="AZ59" s="95">
        <v>2</v>
      </c>
      <c r="BA59" s="95">
        <f t="shared" si="19"/>
        <v>0</v>
      </c>
      <c r="BB59" s="95">
        <f t="shared" si="20"/>
        <v>0</v>
      </c>
      <c r="BC59" s="95">
        <f t="shared" si="21"/>
        <v>0</v>
      </c>
      <c r="BD59" s="95">
        <f t="shared" si="22"/>
        <v>0</v>
      </c>
      <c r="BE59" s="95">
        <f t="shared" si="23"/>
        <v>0</v>
      </c>
      <c r="CZ59" s="95">
        <v>0.00178</v>
      </c>
    </row>
    <row r="60" spans="1:57" ht="12.75">
      <c r="A60" s="124"/>
      <c r="B60" s="125" t="s">
        <v>60</v>
      </c>
      <c r="C60" s="126" t="str">
        <f>CONCATENATE(B52," ",C52)</f>
        <v>734 Armatury</v>
      </c>
      <c r="D60" s="124"/>
      <c r="E60" s="127"/>
      <c r="F60" s="127"/>
      <c r="G60" s="128">
        <f>SUM(G52:G59)</f>
        <v>0</v>
      </c>
      <c r="O60" s="117">
        <v>4</v>
      </c>
      <c r="BA60" s="129">
        <f>SUM(BA52:BA59)</f>
        <v>0</v>
      </c>
      <c r="BB60" s="129">
        <f>SUM(BB52:BB59)</f>
        <v>0</v>
      </c>
      <c r="BC60" s="129">
        <f>SUM(BC52:BC59)</f>
        <v>0</v>
      </c>
      <c r="BD60" s="129">
        <f>SUM(BD52:BD59)</f>
        <v>0</v>
      </c>
      <c r="BE60" s="129">
        <f>SUM(BE52:BE59)</f>
        <v>0</v>
      </c>
    </row>
    <row r="61" spans="1:15" ht="12.75">
      <c r="A61" s="110" t="s">
        <v>58</v>
      </c>
      <c r="B61" s="111" t="s">
        <v>168</v>
      </c>
      <c r="C61" s="112" t="s">
        <v>169</v>
      </c>
      <c r="D61" s="113"/>
      <c r="E61" s="114"/>
      <c r="F61" s="114"/>
      <c r="G61" s="115"/>
      <c r="H61" s="116"/>
      <c r="I61" s="116"/>
      <c r="O61" s="117">
        <v>1</v>
      </c>
    </row>
    <row r="62" spans="1:104" ht="12.75">
      <c r="A62" s="118">
        <v>45</v>
      </c>
      <c r="B62" s="119" t="s">
        <v>81</v>
      </c>
      <c r="C62" s="120" t="s">
        <v>82</v>
      </c>
      <c r="D62" s="121" t="s">
        <v>83</v>
      </c>
      <c r="E62" s="122">
        <v>30</v>
      </c>
      <c r="F62" s="122">
        <v>0</v>
      </c>
      <c r="G62" s="123">
        <f aca="true" t="shared" si="24" ref="G62:G78">E62*F62</f>
        <v>0</v>
      </c>
      <c r="O62" s="117">
        <v>2</v>
      </c>
      <c r="AA62" s="95">
        <v>1</v>
      </c>
      <c r="AB62" s="95">
        <v>7</v>
      </c>
      <c r="AC62" s="95">
        <v>7</v>
      </c>
      <c r="AZ62" s="95">
        <v>2</v>
      </c>
      <c r="BA62" s="95">
        <f aca="true" t="shared" si="25" ref="BA62:BA78">IF(AZ62=1,G62,0)</f>
        <v>0</v>
      </c>
      <c r="BB62" s="95">
        <f aca="true" t="shared" si="26" ref="BB62:BB78">IF(AZ62=2,G62,0)</f>
        <v>0</v>
      </c>
      <c r="BC62" s="95">
        <f aca="true" t="shared" si="27" ref="BC62:BC78">IF(AZ62=3,G62,0)</f>
        <v>0</v>
      </c>
      <c r="BD62" s="95">
        <f aca="true" t="shared" si="28" ref="BD62:BD78">IF(AZ62=4,G62,0)</f>
        <v>0</v>
      </c>
      <c r="BE62" s="95">
        <f aca="true" t="shared" si="29" ref="BE62:BE78">IF(AZ62=5,G62,0)</f>
        <v>0</v>
      </c>
      <c r="CZ62" s="95">
        <v>0</v>
      </c>
    </row>
    <row r="63" spans="1:104" ht="12.75">
      <c r="A63" s="118">
        <v>46</v>
      </c>
      <c r="B63" s="119" t="s">
        <v>170</v>
      </c>
      <c r="C63" s="120" t="s">
        <v>171</v>
      </c>
      <c r="D63" s="121" t="s">
        <v>83</v>
      </c>
      <c r="E63" s="122">
        <v>2</v>
      </c>
      <c r="F63" s="122">
        <v>0</v>
      </c>
      <c r="G63" s="123">
        <f t="shared" si="24"/>
        <v>0</v>
      </c>
      <c r="O63" s="117">
        <v>2</v>
      </c>
      <c r="AA63" s="95">
        <v>1</v>
      </c>
      <c r="AB63" s="95">
        <v>7</v>
      </c>
      <c r="AC63" s="95">
        <v>7</v>
      </c>
      <c r="AZ63" s="95">
        <v>2</v>
      </c>
      <c r="BA63" s="95">
        <f t="shared" si="25"/>
        <v>0</v>
      </c>
      <c r="BB63" s="95">
        <f t="shared" si="26"/>
        <v>0</v>
      </c>
      <c r="BC63" s="95">
        <f t="shared" si="27"/>
        <v>0</v>
      </c>
      <c r="BD63" s="95">
        <f t="shared" si="28"/>
        <v>0</v>
      </c>
      <c r="BE63" s="95">
        <f t="shared" si="29"/>
        <v>0</v>
      </c>
      <c r="CZ63" s="95">
        <v>0.00855</v>
      </c>
    </row>
    <row r="64" spans="1:104" ht="12.75">
      <c r="A64" s="118">
        <v>47</v>
      </c>
      <c r="B64" s="119" t="s">
        <v>172</v>
      </c>
      <c r="C64" s="120" t="s">
        <v>173</v>
      </c>
      <c r="D64" s="121" t="s">
        <v>83</v>
      </c>
      <c r="E64" s="122">
        <v>2</v>
      </c>
      <c r="F64" s="122">
        <v>0</v>
      </c>
      <c r="G64" s="123">
        <f t="shared" si="24"/>
        <v>0</v>
      </c>
      <c r="O64" s="117">
        <v>2</v>
      </c>
      <c r="AA64" s="95">
        <v>1</v>
      </c>
      <c r="AB64" s="95">
        <v>7</v>
      </c>
      <c r="AC64" s="95">
        <v>7</v>
      </c>
      <c r="AZ64" s="95">
        <v>2</v>
      </c>
      <c r="BA64" s="95">
        <f t="shared" si="25"/>
        <v>0</v>
      </c>
      <c r="BB64" s="95">
        <f t="shared" si="26"/>
        <v>0</v>
      </c>
      <c r="BC64" s="95">
        <f t="shared" si="27"/>
        <v>0</v>
      </c>
      <c r="BD64" s="95">
        <f t="shared" si="28"/>
        <v>0</v>
      </c>
      <c r="BE64" s="95">
        <f t="shared" si="29"/>
        <v>0</v>
      </c>
      <c r="CZ64" s="95">
        <v>0.01025</v>
      </c>
    </row>
    <row r="65" spans="1:104" ht="12.75">
      <c r="A65" s="118">
        <v>48</v>
      </c>
      <c r="B65" s="119" t="s">
        <v>174</v>
      </c>
      <c r="C65" s="120" t="s">
        <v>175</v>
      </c>
      <c r="D65" s="121" t="s">
        <v>83</v>
      </c>
      <c r="E65" s="122">
        <v>2</v>
      </c>
      <c r="F65" s="122">
        <v>0</v>
      </c>
      <c r="G65" s="123">
        <f t="shared" si="24"/>
        <v>0</v>
      </c>
      <c r="O65" s="117">
        <v>2</v>
      </c>
      <c r="AA65" s="95">
        <v>1</v>
      </c>
      <c r="AB65" s="95">
        <v>7</v>
      </c>
      <c r="AC65" s="95">
        <v>7</v>
      </c>
      <c r="AZ65" s="95">
        <v>2</v>
      </c>
      <c r="BA65" s="95">
        <f t="shared" si="25"/>
        <v>0</v>
      </c>
      <c r="BB65" s="95">
        <f t="shared" si="26"/>
        <v>0</v>
      </c>
      <c r="BC65" s="95">
        <f t="shared" si="27"/>
        <v>0</v>
      </c>
      <c r="BD65" s="95">
        <f t="shared" si="28"/>
        <v>0</v>
      </c>
      <c r="BE65" s="95">
        <f t="shared" si="29"/>
        <v>0</v>
      </c>
      <c r="CZ65" s="95">
        <v>0.02009</v>
      </c>
    </row>
    <row r="66" spans="1:104" ht="12.75">
      <c r="A66" s="118">
        <v>49</v>
      </c>
      <c r="B66" s="119" t="s">
        <v>176</v>
      </c>
      <c r="C66" s="120" t="s">
        <v>177</v>
      </c>
      <c r="D66" s="121" t="s">
        <v>83</v>
      </c>
      <c r="E66" s="122">
        <v>1</v>
      </c>
      <c r="F66" s="122">
        <v>0</v>
      </c>
      <c r="G66" s="123">
        <f t="shared" si="24"/>
        <v>0</v>
      </c>
      <c r="O66" s="117">
        <v>2</v>
      </c>
      <c r="AA66" s="95">
        <v>1</v>
      </c>
      <c r="AB66" s="95">
        <v>7</v>
      </c>
      <c r="AC66" s="95">
        <v>7</v>
      </c>
      <c r="AZ66" s="95">
        <v>2</v>
      </c>
      <c r="BA66" s="95">
        <f t="shared" si="25"/>
        <v>0</v>
      </c>
      <c r="BB66" s="95">
        <f t="shared" si="26"/>
        <v>0</v>
      </c>
      <c r="BC66" s="95">
        <f t="shared" si="27"/>
        <v>0</v>
      </c>
      <c r="BD66" s="95">
        <f t="shared" si="28"/>
        <v>0</v>
      </c>
      <c r="BE66" s="95">
        <f t="shared" si="29"/>
        <v>0</v>
      </c>
      <c r="CZ66" s="95">
        <v>0.02009</v>
      </c>
    </row>
    <row r="67" spans="1:104" ht="12.75">
      <c r="A67" s="118">
        <v>50</v>
      </c>
      <c r="B67" s="119" t="s">
        <v>178</v>
      </c>
      <c r="C67" s="120" t="s">
        <v>179</v>
      </c>
      <c r="D67" s="121" t="s">
        <v>83</v>
      </c>
      <c r="E67" s="122">
        <v>3</v>
      </c>
      <c r="F67" s="122">
        <v>0</v>
      </c>
      <c r="G67" s="123">
        <f t="shared" si="24"/>
        <v>0</v>
      </c>
      <c r="O67" s="117">
        <v>2</v>
      </c>
      <c r="AA67" s="95">
        <v>1</v>
      </c>
      <c r="AB67" s="95">
        <v>7</v>
      </c>
      <c r="AC67" s="95">
        <v>7</v>
      </c>
      <c r="AZ67" s="95">
        <v>2</v>
      </c>
      <c r="BA67" s="95">
        <f t="shared" si="25"/>
        <v>0</v>
      </c>
      <c r="BB67" s="95">
        <f t="shared" si="26"/>
        <v>0</v>
      </c>
      <c r="BC67" s="95">
        <f t="shared" si="27"/>
        <v>0</v>
      </c>
      <c r="BD67" s="95">
        <f t="shared" si="28"/>
        <v>0</v>
      </c>
      <c r="BE67" s="95">
        <f t="shared" si="29"/>
        <v>0</v>
      </c>
      <c r="CZ67" s="95">
        <v>0.02296</v>
      </c>
    </row>
    <row r="68" spans="1:104" ht="12.75">
      <c r="A68" s="118">
        <v>51</v>
      </c>
      <c r="B68" s="119" t="s">
        <v>180</v>
      </c>
      <c r="C68" s="120" t="s">
        <v>181</v>
      </c>
      <c r="D68" s="121" t="s">
        <v>83</v>
      </c>
      <c r="E68" s="122">
        <v>1</v>
      </c>
      <c r="F68" s="122">
        <v>0</v>
      </c>
      <c r="G68" s="123">
        <f t="shared" si="24"/>
        <v>0</v>
      </c>
      <c r="O68" s="117">
        <v>2</v>
      </c>
      <c r="AA68" s="95">
        <v>1</v>
      </c>
      <c r="AB68" s="95">
        <v>7</v>
      </c>
      <c r="AC68" s="95">
        <v>7</v>
      </c>
      <c r="AZ68" s="95">
        <v>2</v>
      </c>
      <c r="BA68" s="95">
        <f t="shared" si="25"/>
        <v>0</v>
      </c>
      <c r="BB68" s="95">
        <f t="shared" si="26"/>
        <v>0</v>
      </c>
      <c r="BC68" s="95">
        <f t="shared" si="27"/>
        <v>0</v>
      </c>
      <c r="BD68" s="95">
        <f t="shared" si="28"/>
        <v>0</v>
      </c>
      <c r="BE68" s="95">
        <f t="shared" si="29"/>
        <v>0</v>
      </c>
      <c r="CZ68" s="95">
        <v>0.02296</v>
      </c>
    </row>
    <row r="69" spans="1:104" ht="12.75">
      <c r="A69" s="118">
        <v>52</v>
      </c>
      <c r="B69" s="119" t="s">
        <v>182</v>
      </c>
      <c r="C69" s="120" t="s">
        <v>183</v>
      </c>
      <c r="D69" s="121" t="s">
        <v>83</v>
      </c>
      <c r="E69" s="122">
        <v>3</v>
      </c>
      <c r="F69" s="122">
        <v>0</v>
      </c>
      <c r="G69" s="123">
        <f t="shared" si="24"/>
        <v>0</v>
      </c>
      <c r="O69" s="117">
        <v>2</v>
      </c>
      <c r="AA69" s="95">
        <v>1</v>
      </c>
      <c r="AB69" s="95">
        <v>7</v>
      </c>
      <c r="AC69" s="95">
        <v>7</v>
      </c>
      <c r="AZ69" s="95">
        <v>2</v>
      </c>
      <c r="BA69" s="95">
        <f t="shared" si="25"/>
        <v>0</v>
      </c>
      <c r="BB69" s="95">
        <f t="shared" si="26"/>
        <v>0</v>
      </c>
      <c r="BC69" s="95">
        <f t="shared" si="27"/>
        <v>0</v>
      </c>
      <c r="BD69" s="95">
        <f t="shared" si="28"/>
        <v>0</v>
      </c>
      <c r="BE69" s="95">
        <f t="shared" si="29"/>
        <v>0</v>
      </c>
      <c r="CZ69" s="95">
        <v>0.0287</v>
      </c>
    </row>
    <row r="70" spans="1:104" ht="12.75">
      <c r="A70" s="118">
        <v>53</v>
      </c>
      <c r="B70" s="119" t="s">
        <v>184</v>
      </c>
      <c r="C70" s="120" t="s">
        <v>185</v>
      </c>
      <c r="D70" s="121" t="s">
        <v>83</v>
      </c>
      <c r="E70" s="122">
        <v>3</v>
      </c>
      <c r="F70" s="122">
        <v>0</v>
      </c>
      <c r="G70" s="123">
        <f t="shared" si="24"/>
        <v>0</v>
      </c>
      <c r="O70" s="117">
        <v>2</v>
      </c>
      <c r="AA70" s="95">
        <v>1</v>
      </c>
      <c r="AB70" s="95">
        <v>7</v>
      </c>
      <c r="AC70" s="95">
        <v>7</v>
      </c>
      <c r="AZ70" s="95">
        <v>2</v>
      </c>
      <c r="BA70" s="95">
        <f t="shared" si="25"/>
        <v>0</v>
      </c>
      <c r="BB70" s="95">
        <f t="shared" si="26"/>
        <v>0</v>
      </c>
      <c r="BC70" s="95">
        <f t="shared" si="27"/>
        <v>0</v>
      </c>
      <c r="BD70" s="95">
        <f t="shared" si="28"/>
        <v>0</v>
      </c>
      <c r="BE70" s="95">
        <f t="shared" si="29"/>
        <v>0</v>
      </c>
      <c r="CZ70" s="95">
        <v>0.0287</v>
      </c>
    </row>
    <row r="71" spans="1:104" ht="12.75">
      <c r="A71" s="118">
        <v>54</v>
      </c>
      <c r="B71" s="119" t="s">
        <v>186</v>
      </c>
      <c r="C71" s="120" t="s">
        <v>187</v>
      </c>
      <c r="D71" s="121" t="s">
        <v>83</v>
      </c>
      <c r="E71" s="122">
        <v>2</v>
      </c>
      <c r="F71" s="122">
        <v>0</v>
      </c>
      <c r="G71" s="123">
        <f t="shared" si="24"/>
        <v>0</v>
      </c>
      <c r="O71" s="117">
        <v>2</v>
      </c>
      <c r="AA71" s="95">
        <v>1</v>
      </c>
      <c r="AB71" s="95">
        <v>7</v>
      </c>
      <c r="AC71" s="95">
        <v>7</v>
      </c>
      <c r="AZ71" s="95">
        <v>2</v>
      </c>
      <c r="BA71" s="95">
        <f t="shared" si="25"/>
        <v>0</v>
      </c>
      <c r="BB71" s="95">
        <f t="shared" si="26"/>
        <v>0</v>
      </c>
      <c r="BC71" s="95">
        <f t="shared" si="27"/>
        <v>0</v>
      </c>
      <c r="BD71" s="95">
        <f t="shared" si="28"/>
        <v>0</v>
      </c>
      <c r="BE71" s="95">
        <f t="shared" si="29"/>
        <v>0</v>
      </c>
      <c r="CZ71" s="95">
        <v>0.0287</v>
      </c>
    </row>
    <row r="72" spans="1:104" ht="12.75">
      <c r="A72" s="118">
        <v>55</v>
      </c>
      <c r="B72" s="119" t="s">
        <v>188</v>
      </c>
      <c r="C72" s="120" t="s">
        <v>189</v>
      </c>
      <c r="D72" s="121" t="s">
        <v>83</v>
      </c>
      <c r="E72" s="122">
        <v>1</v>
      </c>
      <c r="F72" s="122">
        <v>0</v>
      </c>
      <c r="G72" s="123">
        <f t="shared" si="24"/>
        <v>0</v>
      </c>
      <c r="O72" s="117">
        <v>2</v>
      </c>
      <c r="AA72" s="95">
        <v>1</v>
      </c>
      <c r="AB72" s="95">
        <v>7</v>
      </c>
      <c r="AC72" s="95">
        <v>7</v>
      </c>
      <c r="AZ72" s="95">
        <v>2</v>
      </c>
      <c r="BA72" s="95">
        <f t="shared" si="25"/>
        <v>0</v>
      </c>
      <c r="BB72" s="95">
        <f t="shared" si="26"/>
        <v>0</v>
      </c>
      <c r="BC72" s="95">
        <f t="shared" si="27"/>
        <v>0</v>
      </c>
      <c r="BD72" s="95">
        <f t="shared" si="28"/>
        <v>0</v>
      </c>
      <c r="BE72" s="95">
        <f t="shared" si="29"/>
        <v>0</v>
      </c>
      <c r="CZ72" s="95">
        <v>0.04592</v>
      </c>
    </row>
    <row r="73" spans="1:104" ht="12.75">
      <c r="A73" s="118">
        <v>56</v>
      </c>
      <c r="B73" s="119" t="s">
        <v>190</v>
      </c>
      <c r="C73" s="120" t="s">
        <v>191</v>
      </c>
      <c r="D73" s="121" t="s">
        <v>83</v>
      </c>
      <c r="E73" s="122">
        <v>1</v>
      </c>
      <c r="F73" s="122">
        <v>0</v>
      </c>
      <c r="G73" s="123">
        <f t="shared" si="24"/>
        <v>0</v>
      </c>
      <c r="O73" s="117">
        <v>2</v>
      </c>
      <c r="AA73" s="95">
        <v>1</v>
      </c>
      <c r="AB73" s="95">
        <v>7</v>
      </c>
      <c r="AC73" s="95">
        <v>7</v>
      </c>
      <c r="AZ73" s="95">
        <v>2</v>
      </c>
      <c r="BA73" s="95">
        <f t="shared" si="25"/>
        <v>0</v>
      </c>
      <c r="BB73" s="95">
        <f t="shared" si="26"/>
        <v>0</v>
      </c>
      <c r="BC73" s="95">
        <f t="shared" si="27"/>
        <v>0</v>
      </c>
      <c r="BD73" s="95">
        <f t="shared" si="28"/>
        <v>0</v>
      </c>
      <c r="BE73" s="95">
        <f t="shared" si="29"/>
        <v>0</v>
      </c>
      <c r="CZ73" s="95">
        <v>0.03912</v>
      </c>
    </row>
    <row r="74" spans="1:104" ht="12.75">
      <c r="A74" s="118">
        <v>57</v>
      </c>
      <c r="B74" s="119" t="s">
        <v>192</v>
      </c>
      <c r="C74" s="120" t="s">
        <v>193</v>
      </c>
      <c r="D74" s="121" t="s">
        <v>83</v>
      </c>
      <c r="E74" s="122">
        <v>2</v>
      </c>
      <c r="F74" s="122">
        <v>0</v>
      </c>
      <c r="G74" s="123">
        <f t="shared" si="24"/>
        <v>0</v>
      </c>
      <c r="O74" s="117">
        <v>2</v>
      </c>
      <c r="AA74" s="95">
        <v>1</v>
      </c>
      <c r="AB74" s="95">
        <v>7</v>
      </c>
      <c r="AC74" s="95">
        <v>7</v>
      </c>
      <c r="AZ74" s="95">
        <v>2</v>
      </c>
      <c r="BA74" s="95">
        <f t="shared" si="25"/>
        <v>0</v>
      </c>
      <c r="BB74" s="95">
        <f t="shared" si="26"/>
        <v>0</v>
      </c>
      <c r="BC74" s="95">
        <f t="shared" si="27"/>
        <v>0</v>
      </c>
      <c r="BD74" s="95">
        <f t="shared" si="28"/>
        <v>0</v>
      </c>
      <c r="BE74" s="95">
        <f t="shared" si="29"/>
        <v>0</v>
      </c>
      <c r="CZ74" s="95">
        <v>0.015</v>
      </c>
    </row>
    <row r="75" spans="1:104" ht="12.75">
      <c r="A75" s="118">
        <v>58</v>
      </c>
      <c r="B75" s="119" t="s">
        <v>194</v>
      </c>
      <c r="C75" s="120" t="s">
        <v>195</v>
      </c>
      <c r="D75" s="121" t="s">
        <v>88</v>
      </c>
      <c r="E75" s="122">
        <v>23</v>
      </c>
      <c r="F75" s="122">
        <v>0</v>
      </c>
      <c r="G75" s="123">
        <f t="shared" si="24"/>
        <v>0</v>
      </c>
      <c r="O75" s="117">
        <v>2</v>
      </c>
      <c r="AA75" s="95">
        <v>1</v>
      </c>
      <c r="AB75" s="95">
        <v>7</v>
      </c>
      <c r="AC75" s="95">
        <v>7</v>
      </c>
      <c r="AZ75" s="95">
        <v>2</v>
      </c>
      <c r="BA75" s="95">
        <f t="shared" si="25"/>
        <v>0</v>
      </c>
      <c r="BB75" s="95">
        <f t="shared" si="26"/>
        <v>0</v>
      </c>
      <c r="BC75" s="95">
        <f t="shared" si="27"/>
        <v>0</v>
      </c>
      <c r="BD75" s="95">
        <f t="shared" si="28"/>
        <v>0</v>
      </c>
      <c r="BE75" s="95">
        <f t="shared" si="29"/>
        <v>0</v>
      </c>
      <c r="CZ75" s="95">
        <v>0.005</v>
      </c>
    </row>
    <row r="76" spans="1:104" ht="12.75">
      <c r="A76" s="118">
        <v>59</v>
      </c>
      <c r="B76" s="119" t="s">
        <v>196</v>
      </c>
      <c r="C76" s="120" t="s">
        <v>197</v>
      </c>
      <c r="D76" s="121" t="s">
        <v>88</v>
      </c>
      <c r="E76" s="122">
        <v>2</v>
      </c>
      <c r="F76" s="122">
        <v>0</v>
      </c>
      <c r="G76" s="123">
        <f t="shared" si="24"/>
        <v>0</v>
      </c>
      <c r="O76" s="117">
        <v>2</v>
      </c>
      <c r="AA76" s="95">
        <v>1</v>
      </c>
      <c r="AB76" s="95">
        <v>7</v>
      </c>
      <c r="AC76" s="95">
        <v>7</v>
      </c>
      <c r="AZ76" s="95">
        <v>2</v>
      </c>
      <c r="BA76" s="95">
        <f t="shared" si="25"/>
        <v>0</v>
      </c>
      <c r="BB76" s="95">
        <f t="shared" si="26"/>
        <v>0</v>
      </c>
      <c r="BC76" s="95">
        <f t="shared" si="27"/>
        <v>0</v>
      </c>
      <c r="BD76" s="95">
        <f t="shared" si="28"/>
        <v>0</v>
      </c>
      <c r="BE76" s="95">
        <f t="shared" si="29"/>
        <v>0</v>
      </c>
      <c r="CZ76" s="95">
        <v>0</v>
      </c>
    </row>
    <row r="77" spans="1:104" ht="12.75">
      <c r="A77" s="118">
        <v>60</v>
      </c>
      <c r="B77" s="119" t="s">
        <v>198</v>
      </c>
      <c r="C77" s="120" t="s">
        <v>199</v>
      </c>
      <c r="D77" s="121" t="s">
        <v>59</v>
      </c>
      <c r="E77" s="122">
        <v>46</v>
      </c>
      <c r="F77" s="122">
        <v>0</v>
      </c>
      <c r="G77" s="123">
        <f t="shared" si="24"/>
        <v>0</v>
      </c>
      <c r="O77" s="117">
        <v>2</v>
      </c>
      <c r="AA77" s="95">
        <v>1</v>
      </c>
      <c r="AB77" s="95">
        <v>7</v>
      </c>
      <c r="AC77" s="95">
        <v>7</v>
      </c>
      <c r="AZ77" s="95">
        <v>2</v>
      </c>
      <c r="BA77" s="95">
        <f t="shared" si="25"/>
        <v>0</v>
      </c>
      <c r="BB77" s="95">
        <f t="shared" si="26"/>
        <v>0</v>
      </c>
      <c r="BC77" s="95">
        <f t="shared" si="27"/>
        <v>0</v>
      </c>
      <c r="BD77" s="95">
        <f t="shared" si="28"/>
        <v>0</v>
      </c>
      <c r="BE77" s="95">
        <f t="shared" si="29"/>
        <v>0</v>
      </c>
      <c r="CZ77" s="95">
        <v>0</v>
      </c>
    </row>
    <row r="78" spans="1:104" ht="12.75">
      <c r="A78" s="118">
        <v>61</v>
      </c>
      <c r="B78" s="119" t="s">
        <v>122</v>
      </c>
      <c r="C78" s="120" t="s">
        <v>123</v>
      </c>
      <c r="D78" s="121" t="s">
        <v>88</v>
      </c>
      <c r="E78" s="122">
        <v>1</v>
      </c>
      <c r="F78" s="122">
        <v>0</v>
      </c>
      <c r="G78" s="123">
        <f t="shared" si="24"/>
        <v>0</v>
      </c>
      <c r="O78" s="117">
        <v>2</v>
      </c>
      <c r="AA78" s="95">
        <v>1</v>
      </c>
      <c r="AB78" s="95">
        <v>7</v>
      </c>
      <c r="AC78" s="95">
        <v>7</v>
      </c>
      <c r="AZ78" s="95">
        <v>2</v>
      </c>
      <c r="BA78" s="95">
        <f t="shared" si="25"/>
        <v>0</v>
      </c>
      <c r="BB78" s="95">
        <f t="shared" si="26"/>
        <v>0</v>
      </c>
      <c r="BC78" s="95">
        <f t="shared" si="27"/>
        <v>0</v>
      </c>
      <c r="BD78" s="95">
        <f t="shared" si="28"/>
        <v>0</v>
      </c>
      <c r="BE78" s="95">
        <f t="shared" si="29"/>
        <v>0</v>
      </c>
      <c r="CZ78" s="95">
        <v>0</v>
      </c>
    </row>
    <row r="79" spans="1:57" ht="12.75">
      <c r="A79" s="124"/>
      <c r="B79" s="125" t="s">
        <v>60</v>
      </c>
      <c r="C79" s="126" t="str">
        <f>CONCATENATE(B61," ",C61)</f>
        <v>735 Otopná tělesa</v>
      </c>
      <c r="D79" s="124"/>
      <c r="E79" s="127"/>
      <c r="F79" s="127"/>
      <c r="G79" s="128">
        <f>SUM(G61:G78)</f>
        <v>0</v>
      </c>
      <c r="O79" s="117">
        <v>4</v>
      </c>
      <c r="BA79" s="129">
        <f>SUM(BA61:BA78)</f>
        <v>0</v>
      </c>
      <c r="BB79" s="129">
        <f>SUM(BB61:BB78)</f>
        <v>0</v>
      </c>
      <c r="BC79" s="129">
        <f>SUM(BC61:BC78)</f>
        <v>0</v>
      </c>
      <c r="BD79" s="129">
        <f>SUM(BD61:BD78)</f>
        <v>0</v>
      </c>
      <c r="BE79" s="129">
        <f>SUM(BE61:BE78)</f>
        <v>0</v>
      </c>
    </row>
    <row r="80" spans="1:15" ht="12.75">
      <c r="A80" s="110" t="s">
        <v>58</v>
      </c>
      <c r="B80" s="111" t="s">
        <v>200</v>
      </c>
      <c r="C80" s="112" t="s">
        <v>201</v>
      </c>
      <c r="D80" s="113"/>
      <c r="E80" s="114"/>
      <c r="F80" s="114"/>
      <c r="G80" s="115"/>
      <c r="H80" s="116"/>
      <c r="I80" s="116"/>
      <c r="O80" s="117">
        <v>1</v>
      </c>
    </row>
    <row r="81" spans="1:104" ht="12.75">
      <c r="A81" s="118">
        <v>62</v>
      </c>
      <c r="B81" s="119" t="s">
        <v>202</v>
      </c>
      <c r="C81" s="120" t="s">
        <v>203</v>
      </c>
      <c r="D81" s="121" t="s">
        <v>204</v>
      </c>
      <c r="E81" s="122">
        <v>6</v>
      </c>
      <c r="F81" s="122">
        <v>0</v>
      </c>
      <c r="G81" s="123">
        <f>E81*F81</f>
        <v>0</v>
      </c>
      <c r="O81" s="117">
        <v>2</v>
      </c>
      <c r="AA81" s="95">
        <v>1</v>
      </c>
      <c r="AB81" s="95">
        <v>7</v>
      </c>
      <c r="AC81" s="95">
        <v>7</v>
      </c>
      <c r="AZ81" s="95">
        <v>2</v>
      </c>
      <c r="BA81" s="95">
        <f>IF(AZ81=1,G81,0)</f>
        <v>0</v>
      </c>
      <c r="BB81" s="95">
        <f>IF(AZ81=2,G81,0)</f>
        <v>0</v>
      </c>
      <c r="BC81" s="95">
        <f>IF(AZ81=3,G81,0)</f>
        <v>0</v>
      </c>
      <c r="BD81" s="95">
        <f>IF(AZ81=4,G81,0)</f>
        <v>0</v>
      </c>
      <c r="BE81" s="95">
        <f>IF(AZ81=5,G81,0)</f>
        <v>0</v>
      </c>
      <c r="CZ81" s="95">
        <v>0</v>
      </c>
    </row>
    <row r="82" spans="1:57" ht="12.75">
      <c r="A82" s="124"/>
      <c r="B82" s="125" t="s">
        <v>60</v>
      </c>
      <c r="C82" s="126" t="str">
        <f>CONCATENATE(B80," ",C80)</f>
        <v>799 Ostatní</v>
      </c>
      <c r="D82" s="124"/>
      <c r="E82" s="127"/>
      <c r="F82" s="127"/>
      <c r="G82" s="128">
        <f>SUM(G80:G81)</f>
        <v>0</v>
      </c>
      <c r="O82" s="117">
        <v>4</v>
      </c>
      <c r="BA82" s="129">
        <f>SUM(BA80:BA81)</f>
        <v>0</v>
      </c>
      <c r="BB82" s="129">
        <f>SUM(BB80:BB81)</f>
        <v>0</v>
      </c>
      <c r="BC82" s="129">
        <f>SUM(BC80:BC81)</f>
        <v>0</v>
      </c>
      <c r="BD82" s="129">
        <f>SUM(BD80:BD81)</f>
        <v>0</v>
      </c>
      <c r="BE82" s="129">
        <f>SUM(BE80:BE81)</f>
        <v>0</v>
      </c>
    </row>
    <row r="83" ht="12.75">
      <c r="E83" s="95"/>
    </row>
    <row r="84" ht="12.75">
      <c r="E84" s="95"/>
    </row>
    <row r="85" ht="12.75">
      <c r="E85" s="95"/>
    </row>
    <row r="86" ht="12.75">
      <c r="E86" s="95"/>
    </row>
    <row r="87" ht="12.75">
      <c r="E87" s="95"/>
    </row>
    <row r="88" ht="12.75">
      <c r="E88" s="95"/>
    </row>
    <row r="89" ht="12.75">
      <c r="E89" s="95"/>
    </row>
    <row r="90" ht="12.75">
      <c r="E90" s="95"/>
    </row>
    <row r="91" ht="12.75">
      <c r="E91" s="95"/>
    </row>
    <row r="92" ht="12.75">
      <c r="E92" s="95"/>
    </row>
    <row r="93" ht="12.75">
      <c r="E93" s="95"/>
    </row>
    <row r="94" ht="12.75">
      <c r="E94" s="95"/>
    </row>
    <row r="95" ht="12.75">
      <c r="E95" s="95"/>
    </row>
    <row r="96" ht="12.75">
      <c r="E96" s="95"/>
    </row>
    <row r="97" ht="12.75">
      <c r="E97" s="95"/>
    </row>
    <row r="98" ht="12.75">
      <c r="E98" s="95"/>
    </row>
    <row r="99" ht="12.75">
      <c r="E99" s="95"/>
    </row>
    <row r="100" ht="12.75">
      <c r="E100" s="95"/>
    </row>
    <row r="101" ht="12.75">
      <c r="E101" s="95"/>
    </row>
    <row r="102" ht="12.75">
      <c r="E102" s="95"/>
    </row>
    <row r="103" ht="12.75">
      <c r="E103" s="95"/>
    </row>
    <row r="104" ht="12.75">
      <c r="E104" s="95"/>
    </row>
    <row r="105" ht="12.75">
      <c r="E105" s="95"/>
    </row>
    <row r="106" spans="1:7" ht="12.75">
      <c r="A106" s="130"/>
      <c r="B106" s="130"/>
      <c r="C106" s="130"/>
      <c r="D106" s="130"/>
      <c r="E106" s="130"/>
      <c r="F106" s="130"/>
      <c r="G106" s="130"/>
    </row>
    <row r="107" spans="1:7" ht="12.75">
      <c r="A107" s="130"/>
      <c r="B107" s="130"/>
      <c r="C107" s="130"/>
      <c r="D107" s="130"/>
      <c r="E107" s="130"/>
      <c r="F107" s="130"/>
      <c r="G107" s="130"/>
    </row>
    <row r="108" spans="1:7" ht="12.75">
      <c r="A108" s="130"/>
      <c r="B108" s="130"/>
      <c r="C108" s="130"/>
      <c r="D108" s="130"/>
      <c r="E108" s="130"/>
      <c r="F108" s="130"/>
      <c r="G108" s="130"/>
    </row>
    <row r="109" spans="1:7" ht="12.75">
      <c r="A109" s="130"/>
      <c r="B109" s="130"/>
      <c r="C109" s="130"/>
      <c r="D109" s="130"/>
      <c r="E109" s="130"/>
      <c r="F109" s="130"/>
      <c r="G109" s="130"/>
    </row>
    <row r="110" ht="12.75">
      <c r="E110" s="95"/>
    </row>
    <row r="111" ht="12.75">
      <c r="E111" s="95"/>
    </row>
    <row r="112" ht="12.75">
      <c r="E112" s="95"/>
    </row>
    <row r="113" ht="12.75">
      <c r="E113" s="95"/>
    </row>
    <row r="114" ht="12.75">
      <c r="E114" s="95"/>
    </row>
    <row r="115" ht="12.75">
      <c r="E115" s="95"/>
    </row>
    <row r="116" ht="12.75">
      <c r="E116" s="95"/>
    </row>
    <row r="117" ht="12.75">
      <c r="E117" s="95"/>
    </row>
    <row r="118" ht="12.75">
      <c r="E118" s="95"/>
    </row>
    <row r="119" ht="12.75">
      <c r="E119" s="95"/>
    </row>
    <row r="120" ht="12.75">
      <c r="E120" s="95"/>
    </row>
    <row r="121" ht="12.75">
      <c r="E121" s="95"/>
    </row>
    <row r="122" ht="12.75">
      <c r="E122" s="95"/>
    </row>
    <row r="123" ht="12.75">
      <c r="E123" s="95"/>
    </row>
    <row r="124" ht="12.75">
      <c r="E124" s="95"/>
    </row>
    <row r="125" ht="12.75">
      <c r="E125" s="95"/>
    </row>
    <row r="126" ht="12.75">
      <c r="E126" s="95"/>
    </row>
    <row r="127" ht="12.75">
      <c r="E127" s="95"/>
    </row>
    <row r="128" ht="12.75">
      <c r="E128" s="95"/>
    </row>
    <row r="129" ht="12.75">
      <c r="E129" s="95"/>
    </row>
    <row r="130" ht="12.75">
      <c r="E130" s="95"/>
    </row>
    <row r="131" ht="12.75">
      <c r="E131" s="95"/>
    </row>
    <row r="132" ht="12.75">
      <c r="E132" s="95"/>
    </row>
    <row r="133" ht="12.75">
      <c r="E133" s="95"/>
    </row>
    <row r="134" ht="12.75">
      <c r="E134" s="95"/>
    </row>
    <row r="135" ht="12.75">
      <c r="E135" s="95"/>
    </row>
    <row r="136" ht="12.75">
      <c r="E136" s="95"/>
    </row>
    <row r="137" ht="12.75">
      <c r="E137" s="95"/>
    </row>
    <row r="138" ht="12.75">
      <c r="E138" s="95"/>
    </row>
    <row r="139" ht="12.75">
      <c r="E139" s="95"/>
    </row>
    <row r="140" ht="12.75">
      <c r="E140" s="95"/>
    </row>
    <row r="141" spans="1:2" ht="12.75">
      <c r="A141" s="131"/>
      <c r="B141" s="131"/>
    </row>
    <row r="142" spans="1:7" ht="12.75">
      <c r="A142" s="130"/>
      <c r="B142" s="130"/>
      <c r="C142" s="132"/>
      <c r="D142" s="132"/>
      <c r="E142" s="133"/>
      <c r="F142" s="132"/>
      <c r="G142" s="134"/>
    </row>
    <row r="143" spans="1:7" ht="12.75">
      <c r="A143" s="135"/>
      <c r="B143" s="135"/>
      <c r="C143" s="130"/>
      <c r="D143" s="130"/>
      <c r="E143" s="136"/>
      <c r="F143" s="130"/>
      <c r="G143" s="130"/>
    </row>
    <row r="144" spans="1:7" ht="12.75">
      <c r="A144" s="130"/>
      <c r="B144" s="130"/>
      <c r="C144" s="130"/>
      <c r="D144" s="130"/>
      <c r="E144" s="136"/>
      <c r="F144" s="130"/>
      <c r="G144" s="130"/>
    </row>
    <row r="145" spans="1:7" ht="12.75">
      <c r="A145" s="130"/>
      <c r="B145" s="130"/>
      <c r="C145" s="130"/>
      <c r="D145" s="130"/>
      <c r="E145" s="136"/>
      <c r="F145" s="130"/>
      <c r="G145" s="130"/>
    </row>
    <row r="146" spans="1:7" ht="12.75">
      <c r="A146" s="130"/>
      <c r="B146" s="130"/>
      <c r="C146" s="130"/>
      <c r="D146" s="130"/>
      <c r="E146" s="136"/>
      <c r="F146" s="130"/>
      <c r="G146" s="130"/>
    </row>
    <row r="147" spans="1:7" ht="12.75">
      <c r="A147" s="130"/>
      <c r="B147" s="130"/>
      <c r="C147" s="130"/>
      <c r="D147" s="130"/>
      <c r="E147" s="136"/>
      <c r="F147" s="130"/>
      <c r="G147" s="130"/>
    </row>
    <row r="148" spans="1:7" ht="12.75">
      <c r="A148" s="130"/>
      <c r="B148" s="130"/>
      <c r="C148" s="130"/>
      <c r="D148" s="130"/>
      <c r="E148" s="136"/>
      <c r="F148" s="130"/>
      <c r="G148" s="130"/>
    </row>
    <row r="149" spans="1:7" ht="12.75">
      <c r="A149" s="130"/>
      <c r="B149" s="130"/>
      <c r="C149" s="130"/>
      <c r="D149" s="130"/>
      <c r="E149" s="136"/>
      <c r="F149" s="130"/>
      <c r="G149" s="130"/>
    </row>
    <row r="150" spans="1:7" ht="12.75">
      <c r="A150" s="130"/>
      <c r="B150" s="130"/>
      <c r="C150" s="130"/>
      <c r="D150" s="130"/>
      <c r="E150" s="136"/>
      <c r="F150" s="130"/>
      <c r="G150" s="130"/>
    </row>
    <row r="151" spans="1:7" ht="12.75">
      <c r="A151" s="130"/>
      <c r="B151" s="130"/>
      <c r="C151" s="130"/>
      <c r="D151" s="130"/>
      <c r="E151" s="136"/>
      <c r="F151" s="130"/>
      <c r="G151" s="130"/>
    </row>
    <row r="152" spans="1:7" ht="12.75">
      <c r="A152" s="130"/>
      <c r="B152" s="130"/>
      <c r="C152" s="130"/>
      <c r="D152" s="130"/>
      <c r="E152" s="136"/>
      <c r="F152" s="130"/>
      <c r="G152" s="130"/>
    </row>
    <row r="153" spans="1:7" ht="12.75">
      <c r="A153" s="130"/>
      <c r="B153" s="130"/>
      <c r="C153" s="130"/>
      <c r="D153" s="130"/>
      <c r="E153" s="136"/>
      <c r="F153" s="130"/>
      <c r="G153" s="130"/>
    </row>
    <row r="154" spans="1:7" ht="12.75">
      <c r="A154" s="130"/>
      <c r="B154" s="130"/>
      <c r="C154" s="130"/>
      <c r="D154" s="130"/>
      <c r="E154" s="136"/>
      <c r="F154" s="130"/>
      <c r="G154" s="130"/>
    </row>
    <row r="155" spans="1:7" ht="12.75">
      <c r="A155" s="130"/>
      <c r="B155" s="130"/>
      <c r="C155" s="130"/>
      <c r="D155" s="130"/>
      <c r="E155" s="136"/>
      <c r="F155" s="130"/>
      <c r="G155" s="13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Babáček</dc:creator>
  <cp:keywords/>
  <dc:description/>
  <cp:lastModifiedBy>MAREK SLABÝ</cp:lastModifiedBy>
  <dcterms:created xsi:type="dcterms:W3CDTF">2017-03-20T09:04:47Z</dcterms:created>
  <dcterms:modified xsi:type="dcterms:W3CDTF">2017-04-07T06:51:28Z</dcterms:modified>
  <cp:category/>
  <cp:version/>
  <cp:contentType/>
  <cp:contentStatus/>
</cp:coreProperties>
</file>