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\"/>
    </mc:Choice>
  </mc:AlternateContent>
  <bookViews>
    <workbookView xWindow="0" yWindow="0" windowWidth="0" windowHeight="0"/>
  </bookViews>
  <sheets>
    <sheet name="Rekapitulace stavby" sheetId="1" r:id="rId1"/>
    <sheet name="SO 101 - Úprava napojení" sheetId="2" r:id="rId2"/>
    <sheet name="SO 102 - Prodloužení prop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101 - Úprava napojení'!$C$90:$K$223</definedName>
    <definedName name="_xlnm.Print_Area" localSheetId="1">'SO 101 - Úprava napojení'!$C$4:$J$41,'SO 101 - Úprava napojení'!$C$47:$J$70,'SO 101 - Úprava napojení'!$C$76:$K$223</definedName>
    <definedName name="_xlnm.Print_Titles" localSheetId="1">'SO 101 - Úprava napojení'!$90:$90</definedName>
    <definedName name="_xlnm._FilterDatabase" localSheetId="2" hidden="1">'SO 102 - Prodloužení prop...'!$C$90:$K$150</definedName>
    <definedName name="_xlnm.Print_Area" localSheetId="2">'SO 102 - Prodloužení prop...'!$C$4:$J$41,'SO 102 - Prodloužení prop...'!$C$47:$J$70,'SO 102 - Prodloužení prop...'!$C$76:$K$150</definedName>
    <definedName name="_xlnm.Print_Titles" localSheetId="2">'SO 102 - Prodloužení prop...'!$90:$90</definedName>
    <definedName name="_xlnm._FilterDatabase" localSheetId="3" hidden="1">'VRN - Vedlejší rozpočtové...'!$C$87:$K$107</definedName>
    <definedName name="_xlnm.Print_Area" localSheetId="3">'VRN - Vedlejší rozpočtové...'!$C$4:$J$41,'VRN - Vedlejší rozpočtové...'!$C$47:$J$67,'VRN - Vedlejší rozpočtové...'!$C$73:$K$107</definedName>
    <definedName name="_xlnm.Print_Titles" localSheetId="3">'VRN - Vedlejší rozpočtové...'!$87:$87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9"/>
  <c r="J38"/>
  <c i="1" r="AY60"/>
  <c i="4" r="J37"/>
  <c i="1" r="AX60"/>
  <c i="4" r="BI106"/>
  <c r="BH106"/>
  <c r="BG106"/>
  <c r="BF106"/>
  <c r="T106"/>
  <c r="T105"/>
  <c r="R106"/>
  <c r="R105"/>
  <c r="P106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76"/>
  <c i="3" r="J39"/>
  <c r="J38"/>
  <c i="1" r="AY58"/>
  <c i="3" r="J37"/>
  <c i="1" r="AX58"/>
  <c i="3" r="BI148"/>
  <c r="BH148"/>
  <c r="BG148"/>
  <c r="BF148"/>
  <c r="T148"/>
  <c r="T147"/>
  <c r="R148"/>
  <c r="R147"/>
  <c r="P148"/>
  <c r="P147"/>
  <c r="BI143"/>
  <c r="BH143"/>
  <c r="BG143"/>
  <c r="BF143"/>
  <c r="T143"/>
  <c r="R143"/>
  <c r="P143"/>
  <c r="BI139"/>
  <c r="BH139"/>
  <c r="BG139"/>
  <c r="BF139"/>
  <c r="T139"/>
  <c r="R139"/>
  <c r="P139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T106"/>
  <c r="R107"/>
  <c r="R106"/>
  <c r="P107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88"/>
  <c r="J19"/>
  <c r="J14"/>
  <c r="J85"/>
  <c r="E7"/>
  <c r="E50"/>
  <c i="2" r="J39"/>
  <c r="J38"/>
  <c i="1" r="AY56"/>
  <c i="2" r="J37"/>
  <c i="1" r="AX56"/>
  <c i="2" r="BI221"/>
  <c r="BH221"/>
  <c r="BG221"/>
  <c r="BF221"/>
  <c r="T221"/>
  <c r="T220"/>
  <c r="R221"/>
  <c r="R220"/>
  <c r="P221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7"/>
  <c r="F87"/>
  <c r="F85"/>
  <c r="E83"/>
  <c r="J58"/>
  <c r="F58"/>
  <c r="F56"/>
  <c r="E54"/>
  <c r="J26"/>
  <c r="E26"/>
  <c r="J88"/>
  <c r="J25"/>
  <c r="J20"/>
  <c r="E20"/>
  <c r="F59"/>
  <c r="J19"/>
  <c r="J14"/>
  <c r="J85"/>
  <c r="E7"/>
  <c r="E79"/>
  <c i="1" r="L50"/>
  <c r="AM50"/>
  <c r="AM49"/>
  <c r="L49"/>
  <c r="AM47"/>
  <c r="L47"/>
  <c r="L45"/>
  <c r="L44"/>
  <c i="2" r="BK136"/>
  <c r="J154"/>
  <c r="BK183"/>
  <c r="BK102"/>
  <c i="3" r="BK94"/>
  <c r="BK107"/>
  <c i="4" r="BK106"/>
  <c i="2" r="BK173"/>
  <c r="J152"/>
  <c r="J111"/>
  <c r="BK106"/>
  <c i="3" r="J112"/>
  <c r="BK127"/>
  <c i="4" r="J94"/>
  <c i="2" r="J167"/>
  <c r="BK212"/>
  <c r="J180"/>
  <c r="J208"/>
  <c r="J143"/>
  <c r="J127"/>
  <c i="3" r="BK98"/>
  <c i="2" r="BK143"/>
  <c r="J198"/>
  <c r="BK156"/>
  <c r="J115"/>
  <c r="BK180"/>
  <c i="3" r="J107"/>
  <c i="2" r="BK140"/>
  <c r="BK186"/>
  <c r="J106"/>
  <c r="BK119"/>
  <c r="J119"/>
  <c i="3" r="J131"/>
  <c i="4" r="BK96"/>
  <c r="BK94"/>
  <c i="2" r="J183"/>
  <c i="3" r="BK116"/>
  <c i="2" r="J188"/>
  <c r="BK94"/>
  <c r="J164"/>
  <c i="4" r="J92"/>
  <c i="2" r="J221"/>
  <c r="J158"/>
  <c r="BK160"/>
  <c i="3" r="J143"/>
  <c i="2" r="J98"/>
  <c r="J190"/>
  <c i="3" r="J98"/>
  <c r="J102"/>
  <c i="2" r="J186"/>
  <c r="BK127"/>
  <c r="BK131"/>
  <c i="3" r="J94"/>
  <c r="J116"/>
  <c i="4" r="BK90"/>
  <c i="2" r="BK152"/>
  <c r="J36"/>
  <c i="3" r="BK139"/>
  <c i="4" r="J99"/>
  <c i="2" r="J216"/>
  <c r="BK164"/>
  <c i="1" r="AS57"/>
  <c i="2" r="BK147"/>
  <c i="1" r="AS55"/>
  <c i="4" r="J106"/>
  <c i="3" r="BK148"/>
  <c i="4" r="J101"/>
  <c i="2" r="BK158"/>
  <c r="BK167"/>
  <c r="BK98"/>
  <c i="3" r="J148"/>
  <c r="J123"/>
  <c i="4" r="BK99"/>
  <c i="2" r="J160"/>
  <c r="J123"/>
  <c r="J136"/>
  <c r="BK188"/>
  <c i="3" r="BK123"/>
  <c r="J127"/>
  <c r="J120"/>
  <c i="2" r="BK198"/>
  <c r="J102"/>
  <c r="BK216"/>
  <c r="J193"/>
  <c r="BK115"/>
  <c r="BK111"/>
  <c r="J171"/>
  <c i="3" r="BK143"/>
  <c i="2" r="BK154"/>
  <c r="J212"/>
  <c r="J173"/>
  <c r="BK190"/>
  <c i="3" r="BK120"/>
  <c r="BK112"/>
  <c i="4" r="BK101"/>
  <c i="3" r="BK102"/>
  <c i="4" r="J96"/>
  <c r="J103"/>
  <c i="2" r="J149"/>
  <c r="BK208"/>
  <c r="J140"/>
  <c r="BK177"/>
  <c r="J94"/>
  <c i="4" r="BK103"/>
  <c i="2" r="BK221"/>
  <c r="J177"/>
  <c r="J131"/>
  <c r="J156"/>
  <c r="J147"/>
  <c i="3" r="J139"/>
  <c i="4" r="BK92"/>
  <c i="3" r="BK131"/>
  <c i="4" r="J90"/>
  <c i="2" r="BK149"/>
  <c r="BK171"/>
  <c i="1" r="AS59"/>
  <c i="2" r="BK123"/>
  <c r="BK193"/>
  <c r="F39"/>
  <c l="1" r="T93"/>
  <c r="R110"/>
  <c r="T110"/>
  <c r="T197"/>
  <c i="3" r="R111"/>
  <c i="2" r="BK110"/>
  <c r="J110"/>
  <c r="J66"/>
  <c r="T135"/>
  <c r="T92"/>
  <c r="T91"/>
  <c i="3" r="P93"/>
  <c r="BK130"/>
  <c r="J130"/>
  <c r="J68"/>
  <c i="2" r="BK93"/>
  <c r="J93"/>
  <c r="J65"/>
  <c r="R93"/>
  <c r="P135"/>
  <c r="R197"/>
  <c i="3" r="T93"/>
  <c r="BK111"/>
  <c r="J111"/>
  <c r="J67"/>
  <c r="P130"/>
  <c i="2" r="P93"/>
  <c r="BK135"/>
  <c r="J135"/>
  <c r="J67"/>
  <c r="BK197"/>
  <c r="J197"/>
  <c r="J68"/>
  <c i="3" r="R93"/>
  <c r="T111"/>
  <c r="T130"/>
  <c i="4" r="T89"/>
  <c i="2" r="P110"/>
  <c r="R135"/>
  <c r="P197"/>
  <c i="3" r="BK93"/>
  <c r="P111"/>
  <c r="R130"/>
  <c i="4" r="BK89"/>
  <c r="J89"/>
  <c r="J64"/>
  <c r="P89"/>
  <c r="R89"/>
  <c r="BK98"/>
  <c r="J98"/>
  <c r="J65"/>
  <c r="P98"/>
  <c r="R98"/>
  <c r="T98"/>
  <c i="2" r="BK220"/>
  <c r="J220"/>
  <c r="J69"/>
  <c i="3" r="BK106"/>
  <c r="J106"/>
  <c r="J66"/>
  <c r="BK147"/>
  <c r="J147"/>
  <c r="J69"/>
  <c i="4" r="BK105"/>
  <c r="J105"/>
  <c r="J66"/>
  <c i="3" r="J93"/>
  <c r="J65"/>
  <c i="4" r="BE90"/>
  <c r="J56"/>
  <c r="E50"/>
  <c r="F59"/>
  <c r="BE92"/>
  <c r="J59"/>
  <c r="BE94"/>
  <c r="BE96"/>
  <c r="BE99"/>
  <c r="BE101"/>
  <c r="BE103"/>
  <c r="BE106"/>
  <c i="2" r="BK92"/>
  <c r="BK91"/>
  <c r="J91"/>
  <c r="J63"/>
  <c i="3" r="BE112"/>
  <c r="BE107"/>
  <c r="BE127"/>
  <c r="J56"/>
  <c r="F59"/>
  <c r="E79"/>
  <c r="J88"/>
  <c r="BE98"/>
  <c r="BE102"/>
  <c r="BE116"/>
  <c r="BE120"/>
  <c r="BE131"/>
  <c r="BE94"/>
  <c r="BE123"/>
  <c r="BE139"/>
  <c r="BE143"/>
  <c r="BE148"/>
  <c i="2" r="J59"/>
  <c r="F88"/>
  <c r="BE115"/>
  <c r="BE143"/>
  <c r="BE173"/>
  <c r="BE193"/>
  <c r="BE221"/>
  <c r="BE94"/>
  <c r="BE131"/>
  <c r="BE140"/>
  <c r="BE154"/>
  <c r="BE171"/>
  <c r="BE180"/>
  <c r="BE123"/>
  <c r="E50"/>
  <c r="BE102"/>
  <c r="BE136"/>
  <c r="BE149"/>
  <c r="BE152"/>
  <c r="BE156"/>
  <c r="BE158"/>
  <c r="BE167"/>
  <c r="BE188"/>
  <c r="BE190"/>
  <c r="BE212"/>
  <c r="BE216"/>
  <c r="BE106"/>
  <c r="BE119"/>
  <c r="BE164"/>
  <c r="J56"/>
  <c r="BE98"/>
  <c r="BE111"/>
  <c r="BE127"/>
  <c r="BE147"/>
  <c r="BE160"/>
  <c r="BE177"/>
  <c r="BE183"/>
  <c r="BE186"/>
  <c r="BE198"/>
  <c r="BE208"/>
  <c i="1" r="AW56"/>
  <c r="BD56"/>
  <c i="3" r="J36"/>
  <c i="1" r="AW58"/>
  <c i="2" r="F37"/>
  <c i="1" r="BB56"/>
  <c r="BB55"/>
  <c r="AX55"/>
  <c r="AS54"/>
  <c i="3" r="F39"/>
  <c i="1" r="BD58"/>
  <c r="BD57"/>
  <c i="4" r="F38"/>
  <c i="1" r="BC60"/>
  <c r="BC59"/>
  <c r="AY59"/>
  <c i="3" r="F37"/>
  <c i="1" r="BB58"/>
  <c r="BB57"/>
  <c r="AX57"/>
  <c i="2" r="F36"/>
  <c i="1" r="BA56"/>
  <c r="BA55"/>
  <c i="4" r="F36"/>
  <c i="1" r="BA60"/>
  <c r="BA59"/>
  <c r="AW59"/>
  <c r="BD55"/>
  <c i="2" r="F38"/>
  <c i="1" r="BC56"/>
  <c r="BC55"/>
  <c r="AY55"/>
  <c i="4" r="F39"/>
  <c i="1" r="BD60"/>
  <c r="BD59"/>
  <c i="4" r="J36"/>
  <c i="1" r="AW60"/>
  <c i="3" r="F38"/>
  <c i="1" r="BC58"/>
  <c r="BC57"/>
  <c r="AY57"/>
  <c i="3" r="F36"/>
  <c i="1" r="BA58"/>
  <c r="BA57"/>
  <c r="AW57"/>
  <c i="4" r="F37"/>
  <c i="1" r="BB60"/>
  <c r="BB59"/>
  <c r="AX59"/>
  <c i="3" l="1" r="BK92"/>
  <c r="BK91"/>
  <c r="J91"/>
  <c i="4" r="T88"/>
  <c r="P88"/>
  <c i="1" r="AU60"/>
  <c i="3" r="T92"/>
  <c r="T91"/>
  <c r="P92"/>
  <c r="P91"/>
  <c i="1" r="AU58"/>
  <c i="4" r="R88"/>
  <c i="3" r="R92"/>
  <c r="R91"/>
  <c i="2" r="P92"/>
  <c r="P91"/>
  <c i="1" r="AU56"/>
  <c i="2" r="R92"/>
  <c r="R91"/>
  <c i="4" r="BK88"/>
  <c r="J88"/>
  <c r="J63"/>
  <c i="2" r="J92"/>
  <c r="J64"/>
  <c i="3" r="J32"/>
  <c i="1" r="AG58"/>
  <c r="AG57"/>
  <c i="3" r="J35"/>
  <c i="1" r="AV58"/>
  <c r="AT58"/>
  <c r="AN58"/>
  <c r="BD54"/>
  <c r="W33"/>
  <c r="AW55"/>
  <c i="2" r="F35"/>
  <c i="1" r="AZ56"/>
  <c r="AZ55"/>
  <c r="AV55"/>
  <c r="AU55"/>
  <c i="4" r="F35"/>
  <c i="1" r="AZ60"/>
  <c r="AZ59"/>
  <c r="AV59"/>
  <c r="AT59"/>
  <c r="BC54"/>
  <c r="W32"/>
  <c r="BB54"/>
  <c r="AX54"/>
  <c r="AU57"/>
  <c r="AU59"/>
  <c i="2" r="J32"/>
  <c i="1" r="AG56"/>
  <c r="AG55"/>
  <c i="2" r="J35"/>
  <c i="1" r="AV56"/>
  <c r="AT56"/>
  <c i="4" r="J35"/>
  <c i="1" r="AV60"/>
  <c r="AT60"/>
  <c i="3" r="F35"/>
  <c i="1" r="AZ58"/>
  <c r="AZ57"/>
  <c r="AV57"/>
  <c r="AT57"/>
  <c r="AN57"/>
  <c r="BA54"/>
  <c r="W30"/>
  <c i="3" l="1" r="J92"/>
  <c r="J64"/>
  <c r="J63"/>
  <c i="1" r="AN56"/>
  <c i="3" r="J41"/>
  <c i="2" r="J41"/>
  <c i="1" r="AU54"/>
  <c r="AT55"/>
  <c r="W31"/>
  <c r="AY54"/>
  <c i="4" r="J32"/>
  <c i="1" r="AG60"/>
  <c r="AG59"/>
  <c r="AZ54"/>
  <c r="AV54"/>
  <c r="AK29"/>
  <c r="AW54"/>
  <c r="AK30"/>
  <c i="4" l="1" r="J41"/>
  <c i="1" r="AN55"/>
  <c r="AN59"/>
  <c r="AN60"/>
  <c r="AG54"/>
  <c r="AK26"/>
  <c r="AK35"/>
  <c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<sst xmlns="http://schemas.openxmlformats.org/spreadsheetml/2006/main">
  <si>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</si>
  <si>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</si>
  <si>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</si>
  <si>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</si>
  <si>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</si>
  <si>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{f9f27d5a-5f7f-4fa6-a01c-a377ab4acd20}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</si>
  <si>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</si>
  <si>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</si>
  <si>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</si>
  <si>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</si>
  <si>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</si>
  <si>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</si>
  <si>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</si>
  <si>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</si>
  <si>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VD09824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</si>
  <si>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</si>
  <si>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</si>
  <si>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Mikulov - bezpečnostní úprava stávajícího napojení</t>
  </si>
  <si>
    <t>KSO:</t>
  </si>
  <si>
    <t/>
  </si>
  <si>
    <t>CC-CZ:</t>
  </si>
  <si>
    <t>Místo:</t>
  </si>
  <si>
    <t xml:space="preserve"> </t>
  </si>
  <si>
    <t>Datum:</t>
  </si>
  <si>
    <t>5. 3. 2025</t>
  </si>
  <si>
    <t>Zadavatel:</t>
  </si>
  <si>
    <t>IČ:</t>
  </si>
  <si>
    <t>město Mikulov</t>
  </si>
  <si>
    <t>DIČ:</t>
  </si>
  <si>
    <t>Účastník:</t>
  </si>
  <si>
    <t>Vyplň údaj</t>
  </si>
  <si>
    <t>Projektant:</t>
  </si>
  <si>
    <t>ViaDesigne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</si>
  <si>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</si>
  <si>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</si>
  <si>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</si>
  <si>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</si>
  <si>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</si>
  <si>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</si>
  <si>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</si>
  <si>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</si>
  <si>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</si>
  <si>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</si>
  <si>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</si>
  <si>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</si>
  <si>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</si>
  <si>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</si>
  <si>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</si>
  <si>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</si>
  <si>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</si>
  <si>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</si>
  <si>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</si>
  <si>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</si>
  <si>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</si>
  <si>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</si>
  <si>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</si>
  <si>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</si>
  <si>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</si>
  <si>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</si>
  <si>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</si>
  <si>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</si>
  <si>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</si>
  <si>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</si>
  <si>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</si>
  <si>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</si>
  <si>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</si>
  <si>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</si>
  <si>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</si>
  <si>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</si>
  <si>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</si>
  <si>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</si>
  <si>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</si>
  <si>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</si>
  <si>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</si>
  <si>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</si>
  <si>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</si>
  <si>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Úprava napojení</t>
  </si>
  <si>
    <t>STA</t>
  </si>
  <si>
    <t>1</t>
  </si>
  <si>
    <t>{01d188e3-f2b6-45e0-b06a-250897549eaf}</t>
  </si>
  <si>
    <t>2</t>
  </si>
  <si>
    <t>/</t>
  </si>
  <si>
    <t>Soupis</t>
  </si>
  <si>
    <t>{3dffd185-45b2-429d-9f97-815901e80098}</t>
  </si>
  <si>
    <t>SO 102</t>
  </si>
  <si>
    <t>Prodloužení propustku</t>
  </si>
  <si>
    <t>{82036f79-dae4-4d07-a35d-c9b35c52dbad}</t>
  </si>
  <si>
    <t>{e990e79c-c0e3-4952-ac76-64d9246f15f9}</t>
  </si>
  <si>
    <t>VRN</t>
  </si>
  <si>
    <t>Vedlejší rozpočtové náklady</t>
  </si>
  <si>
    <t>{504d9101-41a3-407c-b857-fa9e40325507}</t>
  </si>
  <si>
    <t>{a5c6c920-e994-4597-b8ce-689536c885e2}</t>
  </si>
  <si>
    <t>KRYCÍ LIST SOUPISU PRACÍ</t>
  </si>
  <si>
    <t>Objekt:</t>
  </si>
  <si>
    <t>SO 101 - Úprava napojení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</si>
  <si>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</si>
  <si>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</si>
  <si>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</si>
  <si>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</si>
  <si>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</si>
  <si>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</si>
  <si>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</si>
  <si>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</si>
  <si>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</si>
  <si>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</si>
  <si>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</si>
  <si>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</si>
  <si>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</si>
  <si>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</si>
  <si>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</si>
  <si>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</si>
  <si>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</si>
  <si>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</si>
  <si>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</si>
  <si>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</si>
  <si>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</si>
  <si>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</si>
  <si>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</si>
  <si>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</si>
  <si>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</si>
  <si>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</si>
  <si>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</si>
  <si>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</si>
  <si>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</si>
  <si>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</si>
  <si>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podkladu z kameniva drceného tl přes 100 do 200 mm strojně pl do 50 m2</t>
  </si>
  <si>
    <t>m2</t>
  </si>
  <si>
    <t>CS ÚRS 2025 01</t>
  </si>
  <si>
    <t>4</t>
  </si>
  <si>
    <t>-518976952</t>
  </si>
  <si>
    <t>PP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</si>
  <si>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</si>
  <si>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Online PSC</t>
  </si>
  <si>
    <t>https://podminky.urs.cz/item/CS_URS_2025_01/113107322</t>
  </si>
  <si>
    <t>VV</t>
  </si>
  <si>
    <t>"odkop kce ŠD tl.130mm" 3,5</t>
  </si>
  <si>
    <t>113107342</t>
  </si>
  <si>
    <t>Odstranění podkladu živičného tl přes 50 do 100 mm strojně pl do 50 m2</t>
  </si>
  <si>
    <t>-1119583956</t>
  </si>
  <si>
    <t>Odstranění podkladů nebo krytů strojně plochy jednotlivě do 50 m2 s přemístěním hmot na skládku na vzdálenost do 3 m nebo s naložením na dopravní prostředek živičných, o tl. vrstvy přes 50 do 100 mm</t>
  </si>
  <si>
    <t>https://podminky.urs.cz/item/CS_URS_2025_01/113107342</t>
  </si>
  <si>
    <t>"stávající asfalt tl.100mm" 43</t>
  </si>
  <si>
    <t>3</t>
  </si>
  <si>
    <t>113107343</t>
  </si>
  <si>
    <t>Odstranění podkladu živičného tl přes 100 do 150 mm strojně pl do 50 m2</t>
  </si>
  <si>
    <t>114296785</t>
  </si>
  <si>
    <t>Odstranění podkladů nebo krytů strojně plochy jednotlivě do 50 m2 s přemístěním hmot na skládku na vzdálenost do 3 m nebo s naložením na dopravní prostředek živičných, o tl. vrstvy přes 100 do 150 mm</t>
  </si>
  <si>
    <t>https://podminky.urs.cz/item/CS_URS_2025_01/113107343</t>
  </si>
  <si>
    <t>"stávající asfalt tl.150mm" 3,5</t>
  </si>
  <si>
    <t>181951112</t>
  </si>
  <si>
    <t>Úprava pláně v hornině třídy těžitelnosti I skupiny 1 až 3 se zhutněním strojně</t>
  </si>
  <si>
    <t>1488472170</t>
  </si>
  <si>
    <t>Úprava pláně vyrovnáním výškových rozdílů strojně v hornině třídy těžitelnosti I, skupiny 1 až 3 se zhutněním</t>
  </si>
  <si>
    <t>https://podminky.urs.cz/item/CS_URS_2025_01/181951112</t>
  </si>
  <si>
    <t>3,5+46,5</t>
  </si>
  <si>
    <t>5</t>
  </si>
  <si>
    <t>Komunikace pozemní</t>
  </si>
  <si>
    <t>565135111</t>
  </si>
  <si>
    <t>Asfaltový beton vrstva podkladní ACP 16 (obalované kamenivo OKS) tl 50 mm š do 3 m</t>
  </si>
  <si>
    <t>1257415985</t>
  </si>
  <si>
    <t>Asfaltový beton vrstva podkladní ACP 16 (obalované kamenivo střednězrnné - OKS) s rozprostřením a zhutněním v pruhu šířky přes 1,5 do 3 m, po zhutnění tl. 50 mm</t>
  </si>
  <si>
    <t>https://podminky.urs.cz/item/CS_URS_2025_01/565135111</t>
  </si>
  <si>
    <t>"nová kce napojení ACP 16+" 3,5</t>
  </si>
  <si>
    <t>6</t>
  </si>
  <si>
    <t>565145111</t>
  </si>
  <si>
    <t>Asfaltový beton vrstva podkladní ACP 16 (obalované kamenivo OKS) tl 60 mm š do 3 m</t>
  </si>
  <si>
    <t>555778772</t>
  </si>
  <si>
    <t>Asfaltový beton vrstva podkladní ACP 16 (obalované kamenivo střednězrnné - OKS) s rozprostřením a zhutněním v pruhu šířky přes 1,5 do 3 m, po zhutnění tl. 60 mm</t>
  </si>
  <si>
    <t>https://podminky.urs.cz/item/CS_URS_2025_01/565145111</t>
  </si>
  <si>
    <t>"nová kce napojení ACP 16+" 43</t>
  </si>
  <si>
    <t>7</t>
  </si>
  <si>
    <t>573191111</t>
  </si>
  <si>
    <t>Postřik infiltrační kationaktivní emulzí v množství 1 kg/m2</t>
  </si>
  <si>
    <t>882310008</t>
  </si>
  <si>
    <t>Postřik infiltrační kationaktivní emulzí v množství 1,00 kg/m2</t>
  </si>
  <si>
    <t>https://podminky.urs.cz/item/CS_URS_2025_01/573191111</t>
  </si>
  <si>
    <t>"nová kce napojení 0,6kg/m2" 43+3,5</t>
  </si>
  <si>
    <t>8</t>
  </si>
  <si>
    <t>573231106</t>
  </si>
  <si>
    <t>Postřik živičný spojovací ze silniční emulze v množství 0,30 kg/m2</t>
  </si>
  <si>
    <t>993774521</t>
  </si>
  <si>
    <t>Postřik spojovací PS bez posypu kamenivem ze silniční emulze, v množství 0,30 kg/m2</t>
  </si>
  <si>
    <t>https://podminky.urs.cz/item/CS_URS_2025_01/573231106</t>
  </si>
  <si>
    <t>"nová kce napojení" 43+(2*3,5)</t>
  </si>
  <si>
    <t>9</t>
  </si>
  <si>
    <t>577134111</t>
  </si>
  <si>
    <t>Asfaltový beton vrstva obrusná ACO 11+ (ABS) tř. I tl 40 mm š do 3 m z nemodifikovaného asfaltu</t>
  </si>
  <si>
    <t>-479957222</t>
  </si>
  <si>
    <t>Asfaltový beton vrstva obrusná ACO 11 (ABS) s rozprostřením a se zhutněním z nemodifikovaného asfaltu v pruhu šířky do 3 m tř. I (ACO 11+), po zhutnění tl. 40 mm</t>
  </si>
  <si>
    <t>https://podminky.urs.cz/item/CS_URS_2025_01/577134111</t>
  </si>
  <si>
    <t>"nová kce napojení ACO 11+" 43+3,5</t>
  </si>
  <si>
    <t>10</t>
  </si>
  <si>
    <t>577155112</t>
  </si>
  <si>
    <t>Asfaltový beton vrstva ložní ACL 16 (ABH) tl 60 mm š do 3 m z nemodifikovaného asfaltu</t>
  </si>
  <si>
    <t>-2075091095</t>
  </si>
  <si>
    <t>Asfaltový beton vrstva ložní ACL 16 (ABH) s rozprostřením a zhutněním z nemodifikovaného asfaltu v pruhu šířky do 3 m, po zhutnění tl. 60 mm</t>
  </si>
  <si>
    <t>https://podminky.urs.cz/item/CS_URS_2025_01/577155112</t>
  </si>
  <si>
    <t>"nová kce napojení ACL 16+" 3,5</t>
  </si>
  <si>
    <t>Ostatní konstrukce a práce, bourání</t>
  </si>
  <si>
    <t>11</t>
  </si>
  <si>
    <t>912211111</t>
  </si>
  <si>
    <t>Montáž směrového sloupku silničního plastového prosté uložení bez betonového základu</t>
  </si>
  <si>
    <t>kus</t>
  </si>
  <si>
    <t>667996007</t>
  </si>
  <si>
    <t>Montáž směrového sloupku plastového s odrazkou prostým uložením bez betonového základu silničního</t>
  </si>
  <si>
    <t>https://podminky.urs.cz/item/CS_URS_2025_01/912211111</t>
  </si>
  <si>
    <t>"Z11g" 2</t>
  </si>
  <si>
    <t>M</t>
  </si>
  <si>
    <t>40445158</t>
  </si>
  <si>
    <t>sloupek směrový silniční plastový 1,2m</t>
  </si>
  <si>
    <t>1406264167</t>
  </si>
  <si>
    <t>"červený" 2</t>
  </si>
  <si>
    <t>13</t>
  </si>
  <si>
    <t>914111111</t>
  </si>
  <si>
    <t>Montáž svislé dopravní značky do velikosti 1 m2 objímkami na sloupek nebo konzolu</t>
  </si>
  <si>
    <t>445107397</t>
  </si>
  <si>
    <t>Montáž svislé dopravní značky základní velikosti do 1 m2 objímkami na sloupky nebo konzoly</t>
  </si>
  <si>
    <t>https://podminky.urs.cz/item/CS_URS_2025_01/914111111</t>
  </si>
  <si>
    <t>"P6" 1</t>
  </si>
  <si>
    <t>14</t>
  </si>
  <si>
    <t>40445615</t>
  </si>
  <si>
    <t>značky upravující přednost P6 700mm</t>
  </si>
  <si>
    <t>-160753766</t>
  </si>
  <si>
    <t>15</t>
  </si>
  <si>
    <t>914511112</t>
  </si>
  <si>
    <t>Montáž sloupku dopravních značek délky do 3,5 m s betonovým základem a patkou D 60 mm</t>
  </si>
  <si>
    <t>441305074</t>
  </si>
  <si>
    <t>Montáž sloupku dopravních značek délky do 3,5 m do hliníkové patky pro sloupek D 60 mm</t>
  </si>
  <si>
    <t>https://podminky.urs.cz/item/CS_URS_2025_01/914511112</t>
  </si>
  <si>
    <t>16</t>
  </si>
  <si>
    <t>40445225</t>
  </si>
  <si>
    <t>sloupek pro dopravní značku Zn D 60mm v 3,5m</t>
  </si>
  <si>
    <t>682311370</t>
  </si>
  <si>
    <t>17</t>
  </si>
  <si>
    <t>40445240</t>
  </si>
  <si>
    <t>patka pro sloupek Al D 60mm</t>
  </si>
  <si>
    <t>577788795</t>
  </si>
  <si>
    <t>18</t>
  </si>
  <si>
    <t>40445256</t>
  </si>
  <si>
    <t>svorka upínací na sloupek dopravní značky D 60mm</t>
  </si>
  <si>
    <t>341861671</t>
  </si>
  <si>
    <t>19</t>
  </si>
  <si>
    <t>40445253</t>
  </si>
  <si>
    <t>víčko plastové na sloupek D 60mm</t>
  </si>
  <si>
    <t>-448859521</t>
  </si>
  <si>
    <t>20</t>
  </si>
  <si>
    <t>915121112</t>
  </si>
  <si>
    <t>Vodorovné dopravní značení vodící čáry souvislé š 250 mm retroreflexní bílá barva</t>
  </si>
  <si>
    <t>m</t>
  </si>
  <si>
    <t>1082812312</t>
  </si>
  <si>
    <t>Vodorovné dopravní značení stříkané barvou vodící čára bílá šířky 250 mm souvislá retroreflexní</t>
  </si>
  <si>
    <t>https://podminky.urs.cz/item/CS_URS_2025_01/915121112</t>
  </si>
  <si>
    <t>"V4 (0,25)" 6,65</t>
  </si>
  <si>
    <t>915611111</t>
  </si>
  <si>
    <t>Předznačení vodorovného liniového značení</t>
  </si>
  <si>
    <t>507576710</t>
  </si>
  <si>
    <t>Předznačení pro vodorovné značení stříkané barvou nebo prováděné z nátěrových hmot liniové dělicí čáry, vodicí proužky</t>
  </si>
  <si>
    <t>https://podminky.urs.cz/item/CS_URS_2025_01/915611111</t>
  </si>
  <si>
    <t>22</t>
  </si>
  <si>
    <t>916131213</t>
  </si>
  <si>
    <t>Osazení silničního obrubníku betonového stojatého s boční opěrou do lože z betonu prostého</t>
  </si>
  <si>
    <t>597061778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</si>
  <si>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</si>
  <si>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https://podminky.urs.cz/item/CS_URS_2025_01/916131213</t>
  </si>
  <si>
    <t>"nová obruba" 6,65</t>
  </si>
  <si>
    <t>23</t>
  </si>
  <si>
    <t>59217029</t>
  </si>
  <si>
    <t>obrubník silniční betonový nájezdový 1000x150x150mm</t>
  </si>
  <si>
    <t>-666972711</t>
  </si>
  <si>
    <t>24</t>
  </si>
  <si>
    <t>919732211</t>
  </si>
  <si>
    <t>Styčná spára napojení nového živičného povrchu na stávající za tepla š 15 mm hl 25 mm s prořezáním</t>
  </si>
  <si>
    <t>-35763071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</si>
  <si>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</si>
  <si>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https://podminky.urs.cz/item/CS_URS_2025_01/919732211</t>
  </si>
  <si>
    <t>2,37+7,65</t>
  </si>
  <si>
    <t>25</t>
  </si>
  <si>
    <t>919735112</t>
  </si>
  <si>
    <t>Řezání stávajícího živičného krytu hl přes 50 do 100 mm</t>
  </si>
  <si>
    <t>1744016254</t>
  </si>
  <si>
    <t>Řezání stávajícího živičného krytu nebo podkladu hloubky přes 50 do 100 mm</t>
  </si>
  <si>
    <t>https://podminky.urs.cz/item/CS_URS_2025_01/919735112</t>
  </si>
  <si>
    <t>26</t>
  </si>
  <si>
    <t>919735113</t>
  </si>
  <si>
    <t>Řezání stávajícího živičného krytu hl přes 100 do 150 mm</t>
  </si>
  <si>
    <t>-431043742</t>
  </si>
  <si>
    <t>Řezání stávajícího živičného krytu nebo podkladu hloubky přes 100 do 150 mm</t>
  </si>
  <si>
    <t>https://podminky.urs.cz/item/CS_URS_2025_01/919735113</t>
  </si>
  <si>
    <t>27</t>
  </si>
  <si>
    <t>935113111</t>
  </si>
  <si>
    <t>Osazení odvodňovacího polymerbetonového žlabu s krycím roštem šířky do 200 mm</t>
  </si>
  <si>
    <t>-767719891</t>
  </si>
  <si>
    <t>Osazení odvodňovacího žlabu s krycím roštem polymerbetonového šířky do 200 mm</t>
  </si>
  <si>
    <t>https://podminky.urs.cz/item/CS_URS_2025_01/935113111</t>
  </si>
  <si>
    <t>28</t>
  </si>
  <si>
    <t>59227103</t>
  </si>
  <si>
    <t>žlab odvodňovací z polymerbetonu bez spádu dna pozinkovaná hrana š 200mm</t>
  </si>
  <si>
    <t>-721480027</t>
  </si>
  <si>
    <t>29</t>
  </si>
  <si>
    <t>56241035</t>
  </si>
  <si>
    <t>rošt mřížkový D400 litina pro žlab š 200mm</t>
  </si>
  <si>
    <t>-170843632</t>
  </si>
  <si>
    <t>30</t>
  </si>
  <si>
    <t>938902113</t>
  </si>
  <si>
    <t>Čištění příkopů komunikací příkopovým rypadlem objem nánosu přes 0,3 do 0,5 m3/m</t>
  </si>
  <si>
    <t>-1034657873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</si>
  <si>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</si>
  <si>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https://podminky.urs.cz/item/CS_URS_2025_01/938902113</t>
  </si>
  <si>
    <t>31</t>
  </si>
  <si>
    <t>938909311</t>
  </si>
  <si>
    <t>Čištění vozovek metením strojně podkladu nebo krytu betonového nebo živičného</t>
  </si>
  <si>
    <t>-193939951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</si>
  <si>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</si>
  <si>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https://podminky.urs.cz/item/CS_URS_2025_01/938909311</t>
  </si>
  <si>
    <t>43+3,5</t>
  </si>
  <si>
    <t>997</t>
  </si>
  <si>
    <t>Přesun sutě</t>
  </si>
  <si>
    <t>32</t>
  </si>
  <si>
    <t>997211511</t>
  </si>
  <si>
    <t>Vodorovná doprava suti po suchu na vzdálenost do 1 km</t>
  </si>
  <si>
    <t>t</t>
  </si>
  <si>
    <t>51595936</t>
  </si>
  <si>
    <t>Vodorovná doprava suti nebo vybouraných hmot suti se složením a hrubým urovnáním, na vzdálenost do 1 km</t>
  </si>
  <si>
    <t>https://podminky.urs.cz/item/CS_URS_2025_01/997211511</t>
  </si>
  <si>
    <t>kamenivo / zemina</t>
  </si>
  <si>
    <t>"odkop kce ŠD tl.130mm" 3,5*0,13*2</t>
  </si>
  <si>
    <t>"čištění příkop" 0,5*15*1,8</t>
  </si>
  <si>
    <t>asfalt</t>
  </si>
  <si>
    <t>"stávající asfalt tl.100mm" 43*0,1*2,4</t>
  </si>
  <si>
    <t>"stávající asfalt tl.150mm" 3,5*0,15*2,4</t>
  </si>
  <si>
    <t>Součet</t>
  </si>
  <si>
    <t>33</t>
  </si>
  <si>
    <t>997211519</t>
  </si>
  <si>
    <t>Příplatek ZKD 1 km u vodorovné dopravy suti</t>
  </si>
  <si>
    <t>1393608812</t>
  </si>
  <si>
    <t>Vodorovná doprava suti nebo vybouraných hmot suti se složením a hrubým urovnáním, na vzdálenost Příplatek k ceně za každý další započatý 1 km přes 1 km</t>
  </si>
  <si>
    <t>https://podminky.urs.cz/item/CS_URS_2025_01/997211519</t>
  </si>
  <si>
    <t>27*25,9</t>
  </si>
  <si>
    <t>34</t>
  </si>
  <si>
    <t>997221873</t>
  </si>
  <si>
    <t>Poplatek za uložení na recyklační skládce (skládkovné) stavebního odpadu zeminy a kamení zatříděného do Katalogu odpadů pod kódem 17 05 04</t>
  </si>
  <si>
    <t>-737496776</t>
  </si>
  <si>
    <t>Poplatek za uložení stavebního odpadu na recyklační skládce (skládkovné) zeminy a kamení zatříděného do Katalogu odpadů pod kódem 17 05 04</t>
  </si>
  <si>
    <t>https://podminky.urs.cz/item/CS_URS_2025_01/997221873</t>
  </si>
  <si>
    <t>0,91+13,5</t>
  </si>
  <si>
    <t>35</t>
  </si>
  <si>
    <t>997221875</t>
  </si>
  <si>
    <t>Poplatek za uložení na recyklační skládce (skládkovné) stavebního odpadu asfaltového bez obsahu dehtu zatříděného do Katalogu odpadů pod kódem 17 03 02</t>
  </si>
  <si>
    <t>-1306979284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</si>
  <si>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</si>
  <si>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</si>
  <si>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10,32+1,26</t>
  </si>
  <si>
    <t>998</t>
  </si>
  <si>
    <t>Přesun hmot</t>
  </si>
  <si>
    <t>36</t>
  </si>
  <si>
    <t>998225111</t>
  </si>
  <si>
    <t>Přesun hmot pro pozemní komunikace s krytem z kamene, monolitickým betonovým nebo živičným</t>
  </si>
  <si>
    <t>-2031376641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</si>
  <si>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</si>
  <si>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</si>
  <si>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>SO 102 - Prodloužení propustku</t>
  </si>
  <si>
    <t xml:space="preserve">    2 - Zakládání</t>
  </si>
  <si>
    <t>122251101</t>
  </si>
  <si>
    <t>Odkopávky a prokopávky nezapažené v hornině třídy těžitelnosti I skupiny 3 objem do 20 m3 strojně</t>
  </si>
  <si>
    <t>m3</t>
  </si>
  <si>
    <t>90693550</t>
  </si>
  <si>
    <t>Odkopávky a prokopávky nezapažené strojně v hornině třídy těžitelnosti I skupiny 3 do 20 m3</t>
  </si>
  <si>
    <t>https://podminky.urs.cz/item/CS_URS_2025_01/122251101</t>
  </si>
  <si>
    <t>"pro nová čela" 0,35*(9+9)</t>
  </si>
  <si>
    <t>132251101</t>
  </si>
  <si>
    <t>Hloubení rýh nezapažených š do 800 mm v hornině třídy těžitelnosti I skupiny 3 objem do 20 m3 strojně</t>
  </si>
  <si>
    <t>-1892218146</t>
  </si>
  <si>
    <t>Hloubení nezapažených rýh šířky do 800 mm strojně s urovnáním dna do předepsaného profilu a spádu v hornině třídy těžitelnosti I skupiny 3 do 20 m3</t>
  </si>
  <si>
    <t>https://podminky.urs.cz/item/CS_URS_2025_01/132251101</t>
  </si>
  <si>
    <t>"pro základ čel zatrubnění" 2*(0,4*0,6*3)</t>
  </si>
  <si>
    <t>866322802</t>
  </si>
  <si>
    <t>9+9</t>
  </si>
  <si>
    <t>Zakládání</t>
  </si>
  <si>
    <t>275313711</t>
  </si>
  <si>
    <t>Základové patky z betonu tř. C 20/25</t>
  </si>
  <si>
    <t>-1208632269</t>
  </si>
  <si>
    <t>Základy z betonu prostého patky a bloky z betonu kamenem neprokládaného tř. C 20/25</t>
  </si>
  <si>
    <t>https://podminky.urs.cz/item/CS_URS_2025_01/275313711</t>
  </si>
  <si>
    <t>"základ čel zatrubnění" 2*(0,4*0,6*3)</t>
  </si>
  <si>
    <t>919441221</t>
  </si>
  <si>
    <t>Čelo propustku z lomového kamene pro propustek z trub DN 600 až 800</t>
  </si>
  <si>
    <t>1457410315</t>
  </si>
  <si>
    <t>Čelo propustku včetně římsy ze zdiva z lomového kamene, pro propustek z trub DN 600 až 800 mm</t>
  </si>
  <si>
    <t>https://podminky.urs.cz/item/CS_URS_2025_01/919441221</t>
  </si>
  <si>
    <t>"nová šikmá čela propustku DN600 2x9m2; včetně zařezání trub" 2</t>
  </si>
  <si>
    <t>919521140</t>
  </si>
  <si>
    <t>Zřízení silničního propustku z trub betonových nebo ŽB DN 600</t>
  </si>
  <si>
    <t>-415203171</t>
  </si>
  <si>
    <t>Zřízení silničního propustku z trub betonových nebo železobetonových DN 600 mm</t>
  </si>
  <si>
    <t>https://podminky.urs.cz/item/CS_URS_2025_01/919521140</t>
  </si>
  <si>
    <t>"prodloužení propustku" 2*1,3</t>
  </si>
  <si>
    <t>59223019</t>
  </si>
  <si>
    <t>trouba betonová hrdlová propojovací DN 600</t>
  </si>
  <si>
    <t>24735469</t>
  </si>
  <si>
    <t>2,6*1,01 'Přepočtené koeficientem množství</t>
  </si>
  <si>
    <t>919535558</t>
  </si>
  <si>
    <t>Obetonování trubního propustku betonem prostým tř. C 20/25</t>
  </si>
  <si>
    <t>-1103340914</t>
  </si>
  <si>
    <t>Obetonování trubního propustku betonem prostým bez zvýšených nároků na prostředí tř. C 20/25</t>
  </si>
  <si>
    <t>https://podminky.urs.cz/item/CS_URS_2025_01/919535558</t>
  </si>
  <si>
    <t>0,5*2*1,3</t>
  </si>
  <si>
    <t>938902422</t>
  </si>
  <si>
    <t>Čištění propustků strojně tlakovou vodou D přes 500 do 1000 mm při tl nánosu přes 25 do 50% DN</t>
  </si>
  <si>
    <t>-1444321703</t>
  </si>
  <si>
    <t>Čištění propustků s odstraněním travnatého porostu nebo nánosu, s naložením na dopravní prostředek nebo s přemístěním na hromady na vzdálenost do 20 m strojně tlakovou vodou tloušťky nánosu přes 25 do 50% průměru propustku přes 500 do 1000 mm</t>
  </si>
  <si>
    <t>https://podminky.urs.cz/item/CS_URS_2025_01/938902422</t>
  </si>
  <si>
    <t>1702471938</t>
  </si>
  <si>
    <t>zemina / kamenivo</t>
  </si>
  <si>
    <t>"odkop pro nová čela" 0,35*(9+9)*1,8</t>
  </si>
  <si>
    <t>"odkop pro základ čel zatrubnění" 2*(0,4*0,6*3)*1,8</t>
  </si>
  <si>
    <t>"čištění" 0,5*6</t>
  </si>
  <si>
    <t>1569257379</t>
  </si>
  <si>
    <t>27*16,932</t>
  </si>
  <si>
    <t>-1818101892</t>
  </si>
  <si>
    <t>11,34+2,592+3</t>
  </si>
  <si>
    <t>-1277573600</t>
  </si>
  <si>
    <t>VRN - Vedlejší rozpočtové náklady</t>
  </si>
  <si>
    <t>VRN1 - Průzkumné, geodetické a projektové práce</t>
  </si>
  <si>
    <t>VRN3 - Zařízení staveniště</t>
  </si>
  <si>
    <t>VRN4 - Inženýrská činnost</t>
  </si>
  <si>
    <t>VRN1</t>
  </si>
  <si>
    <t>Průzkumné, geodetické a projektové práce</t>
  </si>
  <si>
    <t>011414000</t>
  </si>
  <si>
    <t>Průzkum výskytu odpadu</t>
  </si>
  <si>
    <t>kpl</t>
  </si>
  <si>
    <t>1024</t>
  </si>
  <si>
    <t>125420472</t>
  </si>
  <si>
    <t>012103000</t>
  </si>
  <si>
    <t>Geodetické práce před výstavbou</t>
  </si>
  <si>
    <t>-1684431810</t>
  </si>
  <si>
    <t>012303000</t>
  </si>
  <si>
    <t>Geodetické práce po výstavbě</t>
  </si>
  <si>
    <t>-1831614763</t>
  </si>
  <si>
    <t>013254000</t>
  </si>
  <si>
    <t>Dokumentace skutečného provedení stavby</t>
  </si>
  <si>
    <t>1135809776</t>
  </si>
  <si>
    <t>VRN3</t>
  </si>
  <si>
    <t>Zařízení staveniště</t>
  </si>
  <si>
    <t>032002000</t>
  </si>
  <si>
    <t>Vybavení staveniště</t>
  </si>
  <si>
    <t>-2004721501</t>
  </si>
  <si>
    <t>034303000</t>
  </si>
  <si>
    <t>Dopravní značení na staveništi</t>
  </si>
  <si>
    <t>-1152733449</t>
  </si>
  <si>
    <t>039002000</t>
  </si>
  <si>
    <t>Zrušení zařízení staveniště</t>
  </si>
  <si>
    <t>-57319525</t>
  </si>
  <si>
    <t>VRN4</t>
  </si>
  <si>
    <t>Inženýrská činnost</t>
  </si>
  <si>
    <t>043194000</t>
  </si>
  <si>
    <t>Ostatní zkoušky</t>
  </si>
  <si>
    <t>1376741709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</si>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</sst>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322" TargetMode="External" /><Relationship Id="rId2" Type="http://schemas.openxmlformats.org/officeDocument/2006/relationships/hyperlink" Target="https://podminky.urs.cz/item/CS_URS_2025_01/113107342" TargetMode="External" /><Relationship Id="rId3" Type="http://schemas.openxmlformats.org/officeDocument/2006/relationships/hyperlink" Target="https://podminky.urs.cz/item/CS_URS_2025_01/113107343" TargetMode="External" /><Relationship Id="rId4" Type="http://schemas.openxmlformats.org/officeDocument/2006/relationships/hyperlink" Target="https://podminky.urs.cz/item/CS_URS_2025_01/181951112" TargetMode="External" /><Relationship Id="rId5" Type="http://schemas.openxmlformats.org/officeDocument/2006/relationships/hyperlink" Target="https://podminky.urs.cz/item/CS_URS_2025_01/565135111" TargetMode="External" /><Relationship Id="rId6" Type="http://schemas.openxmlformats.org/officeDocument/2006/relationships/hyperlink" Target="https://podminky.urs.cz/item/CS_URS_2025_01/565145111" TargetMode="External" /><Relationship Id="rId7" Type="http://schemas.openxmlformats.org/officeDocument/2006/relationships/hyperlink" Target="https://podminky.urs.cz/item/CS_URS_2025_01/573191111" TargetMode="External" /><Relationship Id="rId8" Type="http://schemas.openxmlformats.org/officeDocument/2006/relationships/hyperlink" Target="https://podminky.urs.cz/item/CS_URS_2025_01/573231106" TargetMode="External" /><Relationship Id="rId9" Type="http://schemas.openxmlformats.org/officeDocument/2006/relationships/hyperlink" Target="https://podminky.urs.cz/item/CS_URS_2025_01/577134111" TargetMode="External" /><Relationship Id="rId10" Type="http://schemas.openxmlformats.org/officeDocument/2006/relationships/hyperlink" Target="https://podminky.urs.cz/item/CS_URS_2025_01/577155112" TargetMode="External" /><Relationship Id="rId11" Type="http://schemas.openxmlformats.org/officeDocument/2006/relationships/hyperlink" Target="https://podminky.urs.cz/item/CS_URS_2025_01/912211111" TargetMode="External" /><Relationship Id="rId12" Type="http://schemas.openxmlformats.org/officeDocument/2006/relationships/hyperlink" Target="https://podminky.urs.cz/item/CS_URS_2025_01/914111111" TargetMode="External" /><Relationship Id="rId13" Type="http://schemas.openxmlformats.org/officeDocument/2006/relationships/hyperlink" Target="https://podminky.urs.cz/item/CS_URS_2025_01/914511112" TargetMode="External" /><Relationship Id="rId14" Type="http://schemas.openxmlformats.org/officeDocument/2006/relationships/hyperlink" Target="https://podminky.urs.cz/item/CS_URS_2025_01/915121112" TargetMode="External" /><Relationship Id="rId15" Type="http://schemas.openxmlformats.org/officeDocument/2006/relationships/hyperlink" Target="https://podminky.urs.cz/item/CS_URS_2025_01/915611111" TargetMode="External" /><Relationship Id="rId16" Type="http://schemas.openxmlformats.org/officeDocument/2006/relationships/hyperlink" Target="https://podminky.urs.cz/item/CS_URS_2025_01/916131213" TargetMode="External" /><Relationship Id="rId17" Type="http://schemas.openxmlformats.org/officeDocument/2006/relationships/hyperlink" Target="https://podminky.urs.cz/item/CS_URS_2025_01/919732211" TargetMode="External" /><Relationship Id="rId18" Type="http://schemas.openxmlformats.org/officeDocument/2006/relationships/hyperlink" Target="https://podminky.urs.cz/item/CS_URS_2025_01/919735112" TargetMode="External" /><Relationship Id="rId19" Type="http://schemas.openxmlformats.org/officeDocument/2006/relationships/hyperlink" Target="https://podminky.urs.cz/item/CS_URS_2025_01/919735113" TargetMode="External" /><Relationship Id="rId20" Type="http://schemas.openxmlformats.org/officeDocument/2006/relationships/hyperlink" Target="https://podminky.urs.cz/item/CS_URS_2025_01/935113111" TargetMode="External" /><Relationship Id="rId21" Type="http://schemas.openxmlformats.org/officeDocument/2006/relationships/hyperlink" Target="https://podminky.urs.cz/item/CS_URS_2025_01/938902113" TargetMode="External" /><Relationship Id="rId22" Type="http://schemas.openxmlformats.org/officeDocument/2006/relationships/hyperlink" Target="https://podminky.urs.cz/item/CS_URS_2025_01/938909311" TargetMode="External" /><Relationship Id="rId23" Type="http://schemas.openxmlformats.org/officeDocument/2006/relationships/hyperlink" Target="https://podminky.urs.cz/item/CS_URS_2025_01/997211511" TargetMode="External" /><Relationship Id="rId24" Type="http://schemas.openxmlformats.org/officeDocument/2006/relationships/hyperlink" Target="https://podminky.urs.cz/item/CS_URS_2025_01/997211519" TargetMode="External" /><Relationship Id="rId25" Type="http://schemas.openxmlformats.org/officeDocument/2006/relationships/hyperlink" Target="https://podminky.urs.cz/item/CS_URS_2025_01/997221873" TargetMode="External" /><Relationship Id="rId26" Type="http://schemas.openxmlformats.org/officeDocument/2006/relationships/hyperlink" Target="https://podminky.urs.cz/item/CS_URS_2025_01/997221875" TargetMode="External" /><Relationship Id="rId27" Type="http://schemas.openxmlformats.org/officeDocument/2006/relationships/hyperlink" Target="https://podminky.urs.cz/item/CS_URS_2025_01/998225111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1" TargetMode="External" /><Relationship Id="rId2" Type="http://schemas.openxmlformats.org/officeDocument/2006/relationships/hyperlink" Target="https://podminky.urs.cz/item/CS_URS_2025_01/132251101" TargetMode="External" /><Relationship Id="rId3" Type="http://schemas.openxmlformats.org/officeDocument/2006/relationships/hyperlink" Target="https://podminky.urs.cz/item/CS_URS_2025_01/181951112" TargetMode="External" /><Relationship Id="rId4" Type="http://schemas.openxmlformats.org/officeDocument/2006/relationships/hyperlink" Target="https://podminky.urs.cz/item/CS_URS_2025_01/275313711" TargetMode="External" /><Relationship Id="rId5" Type="http://schemas.openxmlformats.org/officeDocument/2006/relationships/hyperlink" Target="https://podminky.urs.cz/item/CS_URS_2025_01/919441221" TargetMode="External" /><Relationship Id="rId6" Type="http://schemas.openxmlformats.org/officeDocument/2006/relationships/hyperlink" Target="https://podminky.urs.cz/item/CS_URS_2025_01/919521140" TargetMode="External" /><Relationship Id="rId7" Type="http://schemas.openxmlformats.org/officeDocument/2006/relationships/hyperlink" Target="https://podminky.urs.cz/item/CS_URS_2025_01/919535558" TargetMode="External" /><Relationship Id="rId8" Type="http://schemas.openxmlformats.org/officeDocument/2006/relationships/hyperlink" Target="https://podminky.urs.cz/item/CS_URS_2025_01/938902422" TargetMode="External" /><Relationship Id="rId9" Type="http://schemas.openxmlformats.org/officeDocument/2006/relationships/hyperlink" Target="https://podminky.urs.cz/item/CS_URS_2025_01/997211511" TargetMode="External" /><Relationship Id="rId10" Type="http://schemas.openxmlformats.org/officeDocument/2006/relationships/hyperlink" Target="https://podminky.urs.cz/item/CS_URS_2025_01/997211519" TargetMode="External" /><Relationship Id="rId11" Type="http://schemas.openxmlformats.org/officeDocument/2006/relationships/hyperlink" Target="https://podminky.urs.cz/item/CS_URS_2025_01/997221873" TargetMode="External" /><Relationship Id="rId12" Type="http://schemas.openxmlformats.org/officeDocument/2006/relationships/hyperlink" Target="https://podminky.urs.cz/item/CS_URS_2025_01/998225111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VD09824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Mikulov - bezpečnostní úprava stávajícího napojení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5. 3. 2025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Mikulov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ViaDesigne s.r.o.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ROUND(AG55+AG57+AG59,2)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ROUND(AS55+AS57+AS59,2)</f>
        <v>0</v>
      </c>
      <c r="AT54" s="108">
        <f>ROUND(SUM(AV54:AW54),2)</f>
        <v>0</v>
      </c>
      <c r="AU54" s="109">
        <f>ROUND(AU55+AU57+AU59,5)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ROUND(AZ55+AZ57+AZ59,2)</f>
        <v>0</v>
      </c>
      <c r="BA54" s="108">
        <f>ROUND(BA55+BA57+BA59,2)</f>
        <v>0</v>
      </c>
      <c r="BB54" s="108">
        <f>ROUND(BB55+BB57+BB59,2)</f>
        <v>0</v>
      </c>
      <c r="BC54" s="108">
        <f>ROUND(BC55+BC57+BC59,2)</f>
        <v>0</v>
      </c>
      <c r="BD54" s="110">
        <f>ROUND(BD55+BD57+BD59,2)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7"/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77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70</v>
      </c>
      <c r="BT55" s="125" t="s">
        <v>78</v>
      </c>
      <c r="BU55" s="125" t="s">
        <v>72</v>
      </c>
      <c r="BV55" s="125" t="s">
        <v>73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4" customFormat="1" ht="16.5" customHeight="1">
      <c r="A56" s="126" t="s">
        <v>81</v>
      </c>
      <c r="B56" s="65"/>
      <c r="C56" s="127"/>
      <c r="D56" s="127"/>
      <c r="E56" s="128" t="s">
        <v>75</v>
      </c>
      <c r="F56" s="128"/>
      <c r="G56" s="128"/>
      <c r="H56" s="128"/>
      <c r="I56" s="128"/>
      <c r="J56" s="127"/>
      <c r="K56" s="128" t="s">
        <v>76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101 - Úprava napojení'!J32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82</v>
      </c>
      <c r="AR56" s="67"/>
      <c r="AS56" s="131">
        <v>0</v>
      </c>
      <c r="AT56" s="132">
        <f>ROUND(SUM(AV56:AW56),2)</f>
        <v>0</v>
      </c>
      <c r="AU56" s="133">
        <f>'SO 101 - Úprava napojení'!P91</f>
        <v>0</v>
      </c>
      <c r="AV56" s="132">
        <f>'SO 101 - Úprava napojení'!J35</f>
        <v>0</v>
      </c>
      <c r="AW56" s="132">
        <f>'SO 101 - Úprava napojení'!J36</f>
        <v>0</v>
      </c>
      <c r="AX56" s="132">
        <f>'SO 101 - Úprava napojení'!J37</f>
        <v>0</v>
      </c>
      <c r="AY56" s="132">
        <f>'SO 101 - Úprava napojení'!J38</f>
        <v>0</v>
      </c>
      <c r="AZ56" s="132">
        <f>'SO 101 - Úprava napojení'!F35</f>
        <v>0</v>
      </c>
      <c r="BA56" s="132">
        <f>'SO 101 - Úprava napojení'!F36</f>
        <v>0</v>
      </c>
      <c r="BB56" s="132">
        <f>'SO 101 - Úprava napojení'!F37</f>
        <v>0</v>
      </c>
      <c r="BC56" s="132">
        <f>'SO 101 - Úprava napojení'!F38</f>
        <v>0</v>
      </c>
      <c r="BD56" s="134">
        <f>'SO 101 - Úprava napojení'!F39</f>
        <v>0</v>
      </c>
      <c r="BE56" s="4"/>
      <c r="BT56" s="135" t="s">
        <v>80</v>
      </c>
      <c r="BV56" s="135" t="s">
        <v>73</v>
      </c>
      <c r="BW56" s="135" t="s">
        <v>83</v>
      </c>
      <c r="BX56" s="135" t="s">
        <v>79</v>
      </c>
      <c r="CL56" s="135" t="s">
        <v>19</v>
      </c>
    </row>
    <row r="57" s="7" customFormat="1" ht="16.5" customHeight="1">
      <c r="A57" s="7"/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ROUND(AG58,2)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77</v>
      </c>
      <c r="AR57" s="120"/>
      <c r="AS57" s="121">
        <f>ROUND(AS58,2)</f>
        <v>0</v>
      </c>
      <c r="AT57" s="122">
        <f>ROUND(SUM(AV57:AW57),2)</f>
        <v>0</v>
      </c>
      <c r="AU57" s="123">
        <f>ROUND(AU58,5)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ROUND(AZ58,2)</f>
        <v>0</v>
      </c>
      <c r="BA57" s="122">
        <f>ROUND(BA58,2)</f>
        <v>0</v>
      </c>
      <c r="BB57" s="122">
        <f>ROUND(BB58,2)</f>
        <v>0</v>
      </c>
      <c r="BC57" s="122">
        <f>ROUND(BC58,2)</f>
        <v>0</v>
      </c>
      <c r="BD57" s="124">
        <f>ROUND(BD58,2)</f>
        <v>0</v>
      </c>
      <c r="BE57" s="7"/>
      <c r="BS57" s="125" t="s">
        <v>70</v>
      </c>
      <c r="BT57" s="125" t="s">
        <v>78</v>
      </c>
      <c r="BU57" s="125" t="s">
        <v>72</v>
      </c>
      <c r="BV57" s="125" t="s">
        <v>73</v>
      </c>
      <c r="BW57" s="125" t="s">
        <v>86</v>
      </c>
      <c r="BX57" s="125" t="s">
        <v>5</v>
      </c>
      <c r="CL57" s="125" t="s">
        <v>19</v>
      </c>
      <c r="CM57" s="125" t="s">
        <v>80</v>
      </c>
    </row>
    <row r="58" s="4" customFormat="1" ht="16.5" customHeight="1">
      <c r="A58" s="126" t="s">
        <v>81</v>
      </c>
      <c r="B58" s="65"/>
      <c r="C58" s="127"/>
      <c r="D58" s="127"/>
      <c r="E58" s="128" t="s">
        <v>84</v>
      </c>
      <c r="F58" s="128"/>
      <c r="G58" s="128"/>
      <c r="H58" s="128"/>
      <c r="I58" s="128"/>
      <c r="J58" s="127"/>
      <c r="K58" s="128" t="s">
        <v>85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102 - Prodloužení prop...'!J32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82</v>
      </c>
      <c r="AR58" s="67"/>
      <c r="AS58" s="131">
        <v>0</v>
      </c>
      <c r="AT58" s="132">
        <f>ROUND(SUM(AV58:AW58),2)</f>
        <v>0</v>
      </c>
      <c r="AU58" s="133">
        <f>'SO 102 - Prodloužení prop...'!P91</f>
        <v>0</v>
      </c>
      <c r="AV58" s="132">
        <f>'SO 102 - Prodloužení prop...'!J35</f>
        <v>0</v>
      </c>
      <c r="AW58" s="132">
        <f>'SO 102 - Prodloužení prop...'!J36</f>
        <v>0</v>
      </c>
      <c r="AX58" s="132">
        <f>'SO 102 - Prodloužení prop...'!J37</f>
        <v>0</v>
      </c>
      <c r="AY58" s="132">
        <f>'SO 102 - Prodloužení prop...'!J38</f>
        <v>0</v>
      </c>
      <c r="AZ58" s="132">
        <f>'SO 102 - Prodloužení prop...'!F35</f>
        <v>0</v>
      </c>
      <c r="BA58" s="132">
        <f>'SO 102 - Prodloužení prop...'!F36</f>
        <v>0</v>
      </c>
      <c r="BB58" s="132">
        <f>'SO 102 - Prodloužení prop...'!F37</f>
        <v>0</v>
      </c>
      <c r="BC58" s="132">
        <f>'SO 102 - Prodloužení prop...'!F38</f>
        <v>0</v>
      </c>
      <c r="BD58" s="134">
        <f>'SO 102 - Prodloužení prop...'!F39</f>
        <v>0</v>
      </c>
      <c r="BE58" s="4"/>
      <c r="BT58" s="135" t="s">
        <v>80</v>
      </c>
      <c r="BV58" s="135" t="s">
        <v>73</v>
      </c>
      <c r="BW58" s="135" t="s">
        <v>87</v>
      </c>
      <c r="BX58" s="135" t="s">
        <v>86</v>
      </c>
      <c r="CL58" s="135" t="s">
        <v>19</v>
      </c>
    </row>
    <row r="59" s="7" customFormat="1" ht="16.5" customHeight="1">
      <c r="A59" s="7"/>
      <c r="B59" s="113"/>
      <c r="C59" s="114"/>
      <c r="D59" s="115" t="s">
        <v>88</v>
      </c>
      <c r="E59" s="115"/>
      <c r="F59" s="115"/>
      <c r="G59" s="115"/>
      <c r="H59" s="115"/>
      <c r="I59" s="116"/>
      <c r="J59" s="115" t="s">
        <v>89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ROUND(AG60,2)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77</v>
      </c>
      <c r="AR59" s="120"/>
      <c r="AS59" s="121">
        <f>ROUND(AS60,2)</f>
        <v>0</v>
      </c>
      <c r="AT59" s="122">
        <f>ROUND(SUM(AV59:AW59),2)</f>
        <v>0</v>
      </c>
      <c r="AU59" s="123">
        <f>ROUND(AU60,5)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ROUND(AZ60,2)</f>
        <v>0</v>
      </c>
      <c r="BA59" s="122">
        <f>ROUND(BA60,2)</f>
        <v>0</v>
      </c>
      <c r="BB59" s="122">
        <f>ROUND(BB60,2)</f>
        <v>0</v>
      </c>
      <c r="BC59" s="122">
        <f>ROUND(BC60,2)</f>
        <v>0</v>
      </c>
      <c r="BD59" s="124">
        <f>ROUND(BD60,2)</f>
        <v>0</v>
      </c>
      <c r="BE59" s="7"/>
      <c r="BS59" s="125" t="s">
        <v>70</v>
      </c>
      <c r="BT59" s="125" t="s">
        <v>78</v>
      </c>
      <c r="BU59" s="125" t="s">
        <v>72</v>
      </c>
      <c r="BV59" s="125" t="s">
        <v>73</v>
      </c>
      <c r="BW59" s="125" t="s">
        <v>90</v>
      </c>
      <c r="BX59" s="125" t="s">
        <v>5</v>
      </c>
      <c r="CL59" s="125" t="s">
        <v>19</v>
      </c>
      <c r="CM59" s="125" t="s">
        <v>80</v>
      </c>
    </row>
    <row r="60" s="4" customFormat="1" ht="16.5" customHeight="1">
      <c r="A60" s="126" t="s">
        <v>81</v>
      </c>
      <c r="B60" s="65"/>
      <c r="C60" s="127"/>
      <c r="D60" s="127"/>
      <c r="E60" s="128" t="s">
        <v>88</v>
      </c>
      <c r="F60" s="128"/>
      <c r="G60" s="128"/>
      <c r="H60" s="128"/>
      <c r="I60" s="128"/>
      <c r="J60" s="127"/>
      <c r="K60" s="128" t="s">
        <v>89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'VRN - Vedlejší rozpočtové...'!J32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82</v>
      </c>
      <c r="AR60" s="67"/>
      <c r="AS60" s="136">
        <v>0</v>
      </c>
      <c r="AT60" s="137">
        <f>ROUND(SUM(AV60:AW60),2)</f>
        <v>0</v>
      </c>
      <c r="AU60" s="138">
        <f>'VRN - Vedlejší rozpočtové...'!P88</f>
        <v>0</v>
      </c>
      <c r="AV60" s="137">
        <f>'VRN - Vedlejší rozpočtové...'!J35</f>
        <v>0</v>
      </c>
      <c r="AW60" s="137">
        <f>'VRN - Vedlejší rozpočtové...'!J36</f>
        <v>0</v>
      </c>
      <c r="AX60" s="137">
        <f>'VRN - Vedlejší rozpočtové...'!J37</f>
        <v>0</v>
      </c>
      <c r="AY60" s="137">
        <f>'VRN - Vedlejší rozpočtové...'!J38</f>
        <v>0</v>
      </c>
      <c r="AZ60" s="137">
        <f>'VRN - Vedlejší rozpočtové...'!F35</f>
        <v>0</v>
      </c>
      <c r="BA60" s="137">
        <f>'VRN - Vedlejší rozpočtové...'!F36</f>
        <v>0</v>
      </c>
      <c r="BB60" s="137">
        <f>'VRN - Vedlejší rozpočtové...'!F37</f>
        <v>0</v>
      </c>
      <c r="BC60" s="137">
        <f>'VRN - Vedlejší rozpočtové...'!F38</f>
        <v>0</v>
      </c>
      <c r="BD60" s="139">
        <f>'VRN - Vedlejší rozpočtové...'!F39</f>
        <v>0</v>
      </c>
      <c r="BE60" s="4"/>
      <c r="BT60" s="135" t="s">
        <v>80</v>
      </c>
      <c r="BV60" s="135" t="s">
        <v>73</v>
      </c>
      <c r="BW60" s="135" t="s">
        <v>91</v>
      </c>
      <c r="BX60" s="135" t="s">
        <v>90</v>
      </c>
      <c r="CL60" s="135" t="s">
        <v>19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H+gY2fCgMNeTPS2MULr/S12LRc1pwVD/qDw+WO1CO2y5FivdIpXGMibTbouWvLUzsKNem7wicx3bcarXMh5plw==" hashValue="gyMgJsLVeMMuDHozdV52Lmn87/O7SJVZj5mKy6W0gZ1OhhAELLJDtmLZUgeYiYR40IvIvgaZtM7vcxToSrHBL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1 - Úprava napojení'!C2" display="/"/>
    <hyperlink ref="A58" location="'SO 102 - Prodloužení prop...'!C2" display="/"/>
    <hyperlink ref="A6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Mikulov - bezpečnostní úprava stávajícího napojení</v>
      </c>
      <c r="F7" s="144"/>
      <c r="G7" s="144"/>
      <c r="H7" s="144"/>
      <c r="L7" s="22"/>
    </row>
    <row r="8" s="1" customFormat="1" ht="12" customHeight="1">
      <c r="B8" s="22"/>
      <c r="D8" s="144" t="s">
        <v>93</v>
      </c>
      <c r="L8" s="22"/>
    </row>
    <row r="9" s="2" customFormat="1" ht="16.5" customHeight="1">
      <c r="A9" s="40"/>
      <c r="B9" s="46"/>
      <c r="C9" s="40"/>
      <c r="D9" s="40"/>
      <c r="E9" s="145" t="s">
        <v>94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5. 3. 2025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ROUND((SUM(BE91:BE223)),  2)</f>
        <v>0</v>
      </c>
      <c r="G35" s="40"/>
      <c r="H35" s="40"/>
      <c r="I35" s="159">
        <v>0.20999999999999999</v>
      </c>
      <c r="J35" s="158">
        <f>ROUND(((SUM(BE91:BE223))*I35),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ROUND((SUM(BF91:BF223)),  2)</f>
        <v>0</v>
      </c>
      <c r="G36" s="40"/>
      <c r="H36" s="40"/>
      <c r="I36" s="159">
        <v>0.12</v>
      </c>
      <c r="J36" s="158">
        <f>ROUND(((SUM(BF91:BF223))*I36),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ROUND((SUM(BG91:BG223)),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ROUND((SUM(BH91:BH223)),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ROUND((SUM(BI91:BI223)),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Mikulov - bezpečnostní úprava stávajícího napojení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101 - Úprava napojení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5. 3. 2025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Mikulov</v>
      </c>
      <c r="G58" s="42"/>
      <c r="H58" s="42"/>
      <c r="I58" s="34" t="s">
        <v>31</v>
      </c>
      <c r="J58" s="38" t="str">
        <f>E23</f>
        <v>ViaDesigne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97</v>
      </c>
      <c r="D61" s="173"/>
      <c r="E61" s="173"/>
      <c r="F61" s="173"/>
      <c r="G61" s="173"/>
      <c r="H61" s="173"/>
      <c r="I61" s="173"/>
      <c r="J61" s="174" t="s">
        <v>98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99</v>
      </c>
    </row>
    <row r="64" s="9" customFormat="1" ht="24.96" customHeight="1">
      <c r="A64" s="9"/>
      <c r="B64" s="176"/>
      <c r="C64" s="177"/>
      <c r="D64" s="178" t="s">
        <v>100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101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102</v>
      </c>
      <c r="E66" s="184"/>
      <c r="F66" s="184"/>
      <c r="G66" s="184"/>
      <c r="H66" s="184"/>
      <c r="I66" s="184"/>
      <c r="J66" s="185">
        <f>J110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103</v>
      </c>
      <c r="E67" s="184"/>
      <c r="F67" s="184"/>
      <c r="G67" s="184"/>
      <c r="H67" s="184"/>
      <c r="I67" s="184"/>
      <c r="J67" s="185">
        <f>J135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104</v>
      </c>
      <c r="E68" s="184"/>
      <c r="F68" s="184"/>
      <c r="G68" s="184"/>
      <c r="H68" s="184"/>
      <c r="I68" s="184"/>
      <c r="J68" s="185">
        <f>J197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105</v>
      </c>
      <c r="E69" s="184"/>
      <c r="F69" s="184"/>
      <c r="G69" s="184"/>
      <c r="H69" s="184"/>
      <c r="I69" s="184"/>
      <c r="J69" s="185">
        <f>J220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Mikulov - bezpečnostní úprava stávajícího napojení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93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94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95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101 - Úprava napojení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 xml:space="preserve"> </v>
      </c>
      <c r="G85" s="42"/>
      <c r="H85" s="42"/>
      <c r="I85" s="34" t="s">
        <v>23</v>
      </c>
      <c r="J85" s="74" t="str">
        <f>IF(J14="","",J14)</f>
        <v>5. 3. 2025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město Mikulov</v>
      </c>
      <c r="G87" s="42"/>
      <c r="H87" s="42"/>
      <c r="I87" s="34" t="s">
        <v>31</v>
      </c>
      <c r="J87" s="38" t="str">
        <f>E23</f>
        <v>ViaDesigne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34</v>
      </c>
      <c r="J88" s="38" t="str">
        <f>E26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107</v>
      </c>
      <c r="D90" s="190" t="s">
        <v>56</v>
      </c>
      <c r="E90" s="190" t="s">
        <v>52</v>
      </c>
      <c r="F90" s="190" t="s">
        <v>53</v>
      </c>
      <c r="G90" s="190" t="s">
        <v>108</v>
      </c>
      <c r="H90" s="190" t="s">
        <v>109</v>
      </c>
      <c r="I90" s="190" t="s">
        <v>110</v>
      </c>
      <c r="J90" s="190" t="s">
        <v>98</v>
      </c>
      <c r="K90" s="191" t="s">
        <v>111</v>
      </c>
      <c r="L90" s="192"/>
      <c r="M90" s="94" t="s">
        <v>19</v>
      </c>
      <c r="N90" s="95" t="s">
        <v>41</v>
      </c>
      <c r="O90" s="95" t="s">
        <v>112</v>
      </c>
      <c r="P90" s="95" t="s">
        <v>113</v>
      </c>
      <c r="Q90" s="95" t="s">
        <v>114</v>
      </c>
      <c r="R90" s="95" t="s">
        <v>115</v>
      </c>
      <c r="S90" s="95" t="s">
        <v>116</v>
      </c>
      <c r="T90" s="96" t="s">
        <v>117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118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</f>
        <v>0</v>
      </c>
      <c r="Q91" s="98"/>
      <c r="R91" s="195">
        <f>R92</f>
        <v>3.7383362000000004</v>
      </c>
      <c r="S91" s="98"/>
      <c r="T91" s="196">
        <f>T92</f>
        <v>17.371000000000002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70</v>
      </c>
      <c r="AU91" s="19" t="s">
        <v>99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70</v>
      </c>
      <c r="E92" s="201" t="s">
        <v>119</v>
      </c>
      <c r="F92" s="201" t="s">
        <v>120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P93+P110+P135+P197+P220</f>
        <v>0</v>
      </c>
      <c r="Q92" s="206"/>
      <c r="R92" s="207">
        <f>R93+R110+R135+R197+R220</f>
        <v>3.7383362000000004</v>
      </c>
      <c r="S92" s="206"/>
      <c r="T92" s="208">
        <f>T93+T110+T135+T197+T220</f>
        <v>17.371000000000002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78</v>
      </c>
      <c r="AT92" s="210" t="s">
        <v>70</v>
      </c>
      <c r="AU92" s="210" t="s">
        <v>71</v>
      </c>
      <c r="AY92" s="209" t="s">
        <v>121</v>
      </c>
      <c r="BK92" s="211">
        <f>BK93+BK110+BK135+BK197+BK220</f>
        <v>0</v>
      </c>
    </row>
    <row r="93" s="12" customFormat="1" ht="22.8" customHeight="1">
      <c r="A93" s="12"/>
      <c r="B93" s="198"/>
      <c r="C93" s="199"/>
      <c r="D93" s="200" t="s">
        <v>70</v>
      </c>
      <c r="E93" s="212" t="s">
        <v>78</v>
      </c>
      <c r="F93" s="212" t="s">
        <v>122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SUM(P94:P109)</f>
        <v>0</v>
      </c>
      <c r="Q93" s="206"/>
      <c r="R93" s="207">
        <f>SUM(R94:R109)</f>
        <v>0</v>
      </c>
      <c r="S93" s="206"/>
      <c r="T93" s="208">
        <f>SUM(T94:T109)</f>
        <v>11.581000000000001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78</v>
      </c>
      <c r="AT93" s="210" t="s">
        <v>70</v>
      </c>
      <c r="AU93" s="210" t="s">
        <v>78</v>
      </c>
      <c r="AY93" s="209" t="s">
        <v>121</v>
      </c>
      <c r="BK93" s="211">
        <f>SUM(BK94:BK109)</f>
        <v>0</v>
      </c>
    </row>
    <row r="94" s="2" customFormat="1" ht="16.5" customHeight="1">
      <c r="A94" s="40"/>
      <c r="B94" s="41"/>
      <c r="C94" s="214" t="s">
        <v>78</v>
      </c>
      <c r="D94" s="214" t="s">
        <v>123</v>
      </c>
      <c r="E94" s="215" t="s">
        <v>124</v>
      </c>
      <c r="F94" s="216" t="s">
        <v>125</v>
      </c>
      <c r="G94" s="217" t="s">
        <v>126</v>
      </c>
      <c r="H94" s="218">
        <v>3.5</v>
      </c>
      <c r="I94" s="219"/>
      <c r="J94" s="220">
        <f>ROUND(I94*H94,2)</f>
        <v>0</v>
      </c>
      <c r="K94" s="216" t="s">
        <v>127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0.28999999999999998</v>
      </c>
      <c r="T94" s="224">
        <f>S94*H94</f>
        <v>1.0149999999999999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128</v>
      </c>
      <c r="AT94" s="225" t="s">
        <v>123</v>
      </c>
      <c r="AU94" s="225" t="s">
        <v>80</v>
      </c>
      <c r="AY94" s="19" t="s">
        <v>121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128</v>
      </c>
      <c r="BM94" s="225" t="s">
        <v>129</v>
      </c>
    </row>
    <row r="95" s="2" customFormat="1">
      <c r="A95" s="40"/>
      <c r="B95" s="41"/>
      <c r="C95" s="42"/>
      <c r="D95" s="227" t="s">
        <v>130</v>
      </c>
      <c r="E95" s="42"/>
      <c r="F95" s="228" t="s">
        <v>131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130</v>
      </c>
      <c r="AU95" s="19" t="s">
        <v>80</v>
      </c>
    </row>
    <row r="96" s="2" customFormat="1">
      <c r="A96" s="40"/>
      <c r="B96" s="41"/>
      <c r="C96" s="42"/>
      <c r="D96" s="232" t="s">
        <v>132</v>
      </c>
      <c r="E96" s="42"/>
      <c r="F96" s="233" t="s">
        <v>133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132</v>
      </c>
      <c r="AU96" s="19" t="s">
        <v>80</v>
      </c>
    </row>
    <row r="97" s="13" customFormat="1">
      <c r="A97" s="13"/>
      <c r="B97" s="234"/>
      <c r="C97" s="235"/>
      <c r="D97" s="227" t="s">
        <v>134</v>
      </c>
      <c r="E97" s="236" t="s">
        <v>19</v>
      </c>
      <c r="F97" s="237" t="s">
        <v>135</v>
      </c>
      <c r="G97" s="235"/>
      <c r="H97" s="238">
        <v>3.5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134</v>
      </c>
      <c r="AU97" s="244" t="s">
        <v>80</v>
      </c>
      <c r="AV97" s="13" t="s">
        <v>80</v>
      </c>
      <c r="AW97" s="13" t="s">
        <v>33</v>
      </c>
      <c r="AX97" s="13" t="s">
        <v>78</v>
      </c>
      <c r="AY97" s="244" t="s">
        <v>121</v>
      </c>
    </row>
    <row r="98" s="2" customFormat="1" ht="16.5" customHeight="1">
      <c r="A98" s="40"/>
      <c r="B98" s="41"/>
      <c r="C98" s="214" t="s">
        <v>80</v>
      </c>
      <c r="D98" s="214" t="s">
        <v>123</v>
      </c>
      <c r="E98" s="215" t="s">
        <v>136</v>
      </c>
      <c r="F98" s="216" t="s">
        <v>137</v>
      </c>
      <c r="G98" s="217" t="s">
        <v>126</v>
      </c>
      <c r="H98" s="218">
        <v>43</v>
      </c>
      <c r="I98" s="219"/>
      <c r="J98" s="220">
        <f>ROUND(I98*H98,2)</f>
        <v>0</v>
      </c>
      <c r="K98" s="216" t="s">
        <v>127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0.22</v>
      </c>
      <c r="T98" s="224">
        <f>S98*H98</f>
        <v>9.4600000000000009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128</v>
      </c>
      <c r="AT98" s="225" t="s">
        <v>123</v>
      </c>
      <c r="AU98" s="225" t="s">
        <v>80</v>
      </c>
      <c r="AY98" s="19" t="s">
        <v>121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78</v>
      </c>
      <c r="BK98" s="226">
        <f>ROUND(I98*H98,2)</f>
        <v>0</v>
      </c>
      <c r="BL98" s="19" t="s">
        <v>128</v>
      </c>
      <c r="BM98" s="225" t="s">
        <v>138</v>
      </c>
    </row>
    <row r="99" s="2" customFormat="1">
      <c r="A99" s="40"/>
      <c r="B99" s="41"/>
      <c r="C99" s="42"/>
      <c r="D99" s="227" t="s">
        <v>130</v>
      </c>
      <c r="E99" s="42"/>
      <c r="F99" s="228" t="s">
        <v>139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130</v>
      </c>
      <c r="AU99" s="19" t="s">
        <v>80</v>
      </c>
    </row>
    <row r="100" s="2" customFormat="1">
      <c r="A100" s="40"/>
      <c r="B100" s="41"/>
      <c r="C100" s="42"/>
      <c r="D100" s="232" t="s">
        <v>132</v>
      </c>
      <c r="E100" s="42"/>
      <c r="F100" s="233" t="s">
        <v>140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132</v>
      </c>
      <c r="AU100" s="19" t="s">
        <v>80</v>
      </c>
    </row>
    <row r="101" s="13" customFormat="1">
      <c r="A101" s="13"/>
      <c r="B101" s="234"/>
      <c r="C101" s="235"/>
      <c r="D101" s="227" t="s">
        <v>134</v>
      </c>
      <c r="E101" s="236" t="s">
        <v>19</v>
      </c>
      <c r="F101" s="237" t="s">
        <v>141</v>
      </c>
      <c r="G101" s="235"/>
      <c r="H101" s="238">
        <v>43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134</v>
      </c>
      <c r="AU101" s="244" t="s">
        <v>80</v>
      </c>
      <c r="AV101" s="13" t="s">
        <v>80</v>
      </c>
      <c r="AW101" s="13" t="s">
        <v>33</v>
      </c>
      <c r="AX101" s="13" t="s">
        <v>78</v>
      </c>
      <c r="AY101" s="244" t="s">
        <v>121</v>
      </c>
    </row>
    <row r="102" s="2" customFormat="1" ht="16.5" customHeight="1">
      <c r="A102" s="40"/>
      <c r="B102" s="41"/>
      <c r="C102" s="214" t="s">
        <v>142</v>
      </c>
      <c r="D102" s="214" t="s">
        <v>123</v>
      </c>
      <c r="E102" s="215" t="s">
        <v>143</v>
      </c>
      <c r="F102" s="216" t="s">
        <v>144</v>
      </c>
      <c r="G102" s="217" t="s">
        <v>126</v>
      </c>
      <c r="H102" s="218">
        <v>3.5</v>
      </c>
      <c r="I102" s="219"/>
      <c r="J102" s="220">
        <f>ROUND(I102*H102,2)</f>
        <v>0</v>
      </c>
      <c r="K102" s="216" t="s">
        <v>127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0.316</v>
      </c>
      <c r="T102" s="224">
        <f>S102*H102</f>
        <v>1.1060000000000001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128</v>
      </c>
      <c r="AT102" s="225" t="s">
        <v>123</v>
      </c>
      <c r="AU102" s="225" t="s">
        <v>80</v>
      </c>
      <c r="AY102" s="19" t="s">
        <v>121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128</v>
      </c>
      <c r="BM102" s="225" t="s">
        <v>145</v>
      </c>
    </row>
    <row r="103" s="2" customFormat="1">
      <c r="A103" s="40"/>
      <c r="B103" s="41"/>
      <c r="C103" s="42"/>
      <c r="D103" s="227" t="s">
        <v>130</v>
      </c>
      <c r="E103" s="42"/>
      <c r="F103" s="228" t="s">
        <v>146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80</v>
      </c>
    </row>
    <row r="104" s="2" customFormat="1">
      <c r="A104" s="40"/>
      <c r="B104" s="41"/>
      <c r="C104" s="42"/>
      <c r="D104" s="232" t="s">
        <v>132</v>
      </c>
      <c r="E104" s="42"/>
      <c r="F104" s="233" t="s">
        <v>147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132</v>
      </c>
      <c r="AU104" s="19" t="s">
        <v>80</v>
      </c>
    </row>
    <row r="105" s="13" customFormat="1">
      <c r="A105" s="13"/>
      <c r="B105" s="234"/>
      <c r="C105" s="235"/>
      <c r="D105" s="227" t="s">
        <v>134</v>
      </c>
      <c r="E105" s="236" t="s">
        <v>19</v>
      </c>
      <c r="F105" s="237" t="s">
        <v>148</v>
      </c>
      <c r="G105" s="235"/>
      <c r="H105" s="238">
        <v>3.5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134</v>
      </c>
      <c r="AU105" s="244" t="s">
        <v>80</v>
      </c>
      <c r="AV105" s="13" t="s">
        <v>80</v>
      </c>
      <c r="AW105" s="13" t="s">
        <v>33</v>
      </c>
      <c r="AX105" s="13" t="s">
        <v>78</v>
      </c>
      <c r="AY105" s="244" t="s">
        <v>121</v>
      </c>
    </row>
    <row r="106" s="2" customFormat="1" ht="16.5" customHeight="1">
      <c r="A106" s="40"/>
      <c r="B106" s="41"/>
      <c r="C106" s="214" t="s">
        <v>128</v>
      </c>
      <c r="D106" s="214" t="s">
        <v>123</v>
      </c>
      <c r="E106" s="215" t="s">
        <v>149</v>
      </c>
      <c r="F106" s="216" t="s">
        <v>150</v>
      </c>
      <c r="G106" s="217" t="s">
        <v>126</v>
      </c>
      <c r="H106" s="218">
        <v>50</v>
      </c>
      <c r="I106" s="219"/>
      <c r="J106" s="220">
        <f>ROUND(I106*H106,2)</f>
        <v>0</v>
      </c>
      <c r="K106" s="216" t="s">
        <v>127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128</v>
      </c>
      <c r="AT106" s="225" t="s">
        <v>123</v>
      </c>
      <c r="AU106" s="225" t="s">
        <v>80</v>
      </c>
      <c r="AY106" s="19" t="s">
        <v>121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78</v>
      </c>
      <c r="BK106" s="226">
        <f>ROUND(I106*H106,2)</f>
        <v>0</v>
      </c>
      <c r="BL106" s="19" t="s">
        <v>128</v>
      </c>
      <c r="BM106" s="225" t="s">
        <v>151</v>
      </c>
    </row>
    <row r="107" s="2" customFormat="1">
      <c r="A107" s="40"/>
      <c r="B107" s="41"/>
      <c r="C107" s="42"/>
      <c r="D107" s="227" t="s">
        <v>130</v>
      </c>
      <c r="E107" s="42"/>
      <c r="F107" s="228" t="s">
        <v>152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130</v>
      </c>
      <c r="AU107" s="19" t="s">
        <v>80</v>
      </c>
    </row>
    <row r="108" s="2" customFormat="1">
      <c r="A108" s="40"/>
      <c r="B108" s="41"/>
      <c r="C108" s="42"/>
      <c r="D108" s="232" t="s">
        <v>132</v>
      </c>
      <c r="E108" s="42"/>
      <c r="F108" s="233" t="s">
        <v>153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132</v>
      </c>
      <c r="AU108" s="19" t="s">
        <v>80</v>
      </c>
    </row>
    <row r="109" s="13" customFormat="1">
      <c r="A109" s="13"/>
      <c r="B109" s="234"/>
      <c r="C109" s="235"/>
      <c r="D109" s="227" t="s">
        <v>134</v>
      </c>
      <c r="E109" s="236" t="s">
        <v>19</v>
      </c>
      <c r="F109" s="237" t="s">
        <v>154</v>
      </c>
      <c r="G109" s="235"/>
      <c r="H109" s="238">
        <v>50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134</v>
      </c>
      <c r="AU109" s="244" t="s">
        <v>80</v>
      </c>
      <c r="AV109" s="13" t="s">
        <v>80</v>
      </c>
      <c r="AW109" s="13" t="s">
        <v>33</v>
      </c>
      <c r="AX109" s="13" t="s">
        <v>78</v>
      </c>
      <c r="AY109" s="244" t="s">
        <v>121</v>
      </c>
    </row>
    <row r="110" s="12" customFormat="1" ht="22.8" customHeight="1">
      <c r="A110" s="12"/>
      <c r="B110" s="198"/>
      <c r="C110" s="199"/>
      <c r="D110" s="200" t="s">
        <v>70</v>
      </c>
      <c r="E110" s="212" t="s">
        <v>155</v>
      </c>
      <c r="F110" s="212" t="s">
        <v>156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SUM(P111:P134)</f>
        <v>0</v>
      </c>
      <c r="Q110" s="206"/>
      <c r="R110" s="207">
        <f>SUM(R111:R134)</f>
        <v>0</v>
      </c>
      <c r="S110" s="206"/>
      <c r="T110" s="208">
        <f>SUM(T111:T134)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78</v>
      </c>
      <c r="AT110" s="210" t="s">
        <v>70</v>
      </c>
      <c r="AU110" s="210" t="s">
        <v>78</v>
      </c>
      <c r="AY110" s="209" t="s">
        <v>121</v>
      </c>
      <c r="BK110" s="211">
        <f>SUM(BK111:BK134)</f>
        <v>0</v>
      </c>
    </row>
    <row r="111" s="2" customFormat="1" ht="16.5" customHeight="1">
      <c r="A111" s="40"/>
      <c r="B111" s="41"/>
      <c r="C111" s="214" t="s">
        <v>155</v>
      </c>
      <c r="D111" s="214" t="s">
        <v>123</v>
      </c>
      <c r="E111" s="215" t="s">
        <v>157</v>
      </c>
      <c r="F111" s="216" t="s">
        <v>158</v>
      </c>
      <c r="G111" s="217" t="s">
        <v>126</v>
      </c>
      <c r="H111" s="218">
        <v>3.5</v>
      </c>
      <c r="I111" s="219"/>
      <c r="J111" s="220">
        <f>ROUND(I111*H111,2)</f>
        <v>0</v>
      </c>
      <c r="K111" s="216" t="s">
        <v>127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128</v>
      </c>
      <c r="AT111" s="225" t="s">
        <v>123</v>
      </c>
      <c r="AU111" s="225" t="s">
        <v>80</v>
      </c>
      <c r="AY111" s="19" t="s">
        <v>121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78</v>
      </c>
      <c r="BK111" s="226">
        <f>ROUND(I111*H111,2)</f>
        <v>0</v>
      </c>
      <c r="BL111" s="19" t="s">
        <v>128</v>
      </c>
      <c r="BM111" s="225" t="s">
        <v>159</v>
      </c>
    </row>
    <row r="112" s="2" customFormat="1">
      <c r="A112" s="40"/>
      <c r="B112" s="41"/>
      <c r="C112" s="42"/>
      <c r="D112" s="227" t="s">
        <v>130</v>
      </c>
      <c r="E112" s="42"/>
      <c r="F112" s="228" t="s">
        <v>160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130</v>
      </c>
      <c r="AU112" s="19" t="s">
        <v>80</v>
      </c>
    </row>
    <row r="113" s="2" customFormat="1">
      <c r="A113" s="40"/>
      <c r="B113" s="41"/>
      <c r="C113" s="42"/>
      <c r="D113" s="232" t="s">
        <v>132</v>
      </c>
      <c r="E113" s="42"/>
      <c r="F113" s="233" t="s">
        <v>161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132</v>
      </c>
      <c r="AU113" s="19" t="s">
        <v>80</v>
      </c>
    </row>
    <row r="114" s="13" customFormat="1">
      <c r="A114" s="13"/>
      <c r="B114" s="234"/>
      <c r="C114" s="235"/>
      <c r="D114" s="227" t="s">
        <v>134</v>
      </c>
      <c r="E114" s="236" t="s">
        <v>19</v>
      </c>
      <c r="F114" s="237" t="s">
        <v>162</v>
      </c>
      <c r="G114" s="235"/>
      <c r="H114" s="238">
        <v>3.5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134</v>
      </c>
      <c r="AU114" s="244" t="s">
        <v>80</v>
      </c>
      <c r="AV114" s="13" t="s">
        <v>80</v>
      </c>
      <c r="AW114" s="13" t="s">
        <v>33</v>
      </c>
      <c r="AX114" s="13" t="s">
        <v>78</v>
      </c>
      <c r="AY114" s="244" t="s">
        <v>121</v>
      </c>
    </row>
    <row r="115" s="2" customFormat="1" ht="16.5" customHeight="1">
      <c r="A115" s="40"/>
      <c r="B115" s="41"/>
      <c r="C115" s="214" t="s">
        <v>163</v>
      </c>
      <c r="D115" s="214" t="s">
        <v>123</v>
      </c>
      <c r="E115" s="215" t="s">
        <v>164</v>
      </c>
      <c r="F115" s="216" t="s">
        <v>165</v>
      </c>
      <c r="G115" s="217" t="s">
        <v>126</v>
      </c>
      <c r="H115" s="218">
        <v>43</v>
      </c>
      <c r="I115" s="219"/>
      <c r="J115" s="220">
        <f>ROUND(I115*H115,2)</f>
        <v>0</v>
      </c>
      <c r="K115" s="216" t="s">
        <v>127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128</v>
      </c>
      <c r="AT115" s="225" t="s">
        <v>123</v>
      </c>
      <c r="AU115" s="225" t="s">
        <v>80</v>
      </c>
      <c r="AY115" s="19" t="s">
        <v>121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78</v>
      </c>
      <c r="BK115" s="226">
        <f>ROUND(I115*H115,2)</f>
        <v>0</v>
      </c>
      <c r="BL115" s="19" t="s">
        <v>128</v>
      </c>
      <c r="BM115" s="225" t="s">
        <v>166</v>
      </c>
    </row>
    <row r="116" s="2" customFormat="1">
      <c r="A116" s="40"/>
      <c r="B116" s="41"/>
      <c r="C116" s="42"/>
      <c r="D116" s="227" t="s">
        <v>130</v>
      </c>
      <c r="E116" s="42"/>
      <c r="F116" s="228" t="s">
        <v>167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130</v>
      </c>
      <c r="AU116" s="19" t="s">
        <v>80</v>
      </c>
    </row>
    <row r="117" s="2" customFormat="1">
      <c r="A117" s="40"/>
      <c r="B117" s="41"/>
      <c r="C117" s="42"/>
      <c r="D117" s="232" t="s">
        <v>132</v>
      </c>
      <c r="E117" s="42"/>
      <c r="F117" s="233" t="s">
        <v>168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132</v>
      </c>
      <c r="AU117" s="19" t="s">
        <v>80</v>
      </c>
    </row>
    <row r="118" s="13" customFormat="1">
      <c r="A118" s="13"/>
      <c r="B118" s="234"/>
      <c r="C118" s="235"/>
      <c r="D118" s="227" t="s">
        <v>134</v>
      </c>
      <c r="E118" s="236" t="s">
        <v>19</v>
      </c>
      <c r="F118" s="237" t="s">
        <v>169</v>
      </c>
      <c r="G118" s="235"/>
      <c r="H118" s="238">
        <v>43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134</v>
      </c>
      <c r="AU118" s="244" t="s">
        <v>80</v>
      </c>
      <c r="AV118" s="13" t="s">
        <v>80</v>
      </c>
      <c r="AW118" s="13" t="s">
        <v>33</v>
      </c>
      <c r="AX118" s="13" t="s">
        <v>78</v>
      </c>
      <c r="AY118" s="244" t="s">
        <v>121</v>
      </c>
    </row>
    <row r="119" s="2" customFormat="1" ht="16.5" customHeight="1">
      <c r="A119" s="40"/>
      <c r="B119" s="41"/>
      <c r="C119" s="214" t="s">
        <v>170</v>
      </c>
      <c r="D119" s="214" t="s">
        <v>123</v>
      </c>
      <c r="E119" s="215" t="s">
        <v>171</v>
      </c>
      <c r="F119" s="216" t="s">
        <v>172</v>
      </c>
      <c r="G119" s="217" t="s">
        <v>126</v>
      </c>
      <c r="H119" s="218">
        <v>46.5</v>
      </c>
      <c r="I119" s="219"/>
      <c r="J119" s="220">
        <f>ROUND(I119*H119,2)</f>
        <v>0</v>
      </c>
      <c r="K119" s="216" t="s">
        <v>127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128</v>
      </c>
      <c r="AT119" s="225" t="s">
        <v>123</v>
      </c>
      <c r="AU119" s="225" t="s">
        <v>80</v>
      </c>
      <c r="AY119" s="19" t="s">
        <v>121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78</v>
      </c>
      <c r="BK119" s="226">
        <f>ROUND(I119*H119,2)</f>
        <v>0</v>
      </c>
      <c r="BL119" s="19" t="s">
        <v>128</v>
      </c>
      <c r="BM119" s="225" t="s">
        <v>173</v>
      </c>
    </row>
    <row r="120" s="2" customFormat="1">
      <c r="A120" s="40"/>
      <c r="B120" s="41"/>
      <c r="C120" s="42"/>
      <c r="D120" s="227" t="s">
        <v>130</v>
      </c>
      <c r="E120" s="42"/>
      <c r="F120" s="228" t="s">
        <v>174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130</v>
      </c>
      <c r="AU120" s="19" t="s">
        <v>80</v>
      </c>
    </row>
    <row r="121" s="2" customFormat="1">
      <c r="A121" s="40"/>
      <c r="B121" s="41"/>
      <c r="C121" s="42"/>
      <c r="D121" s="232" t="s">
        <v>132</v>
      </c>
      <c r="E121" s="42"/>
      <c r="F121" s="233" t="s">
        <v>175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132</v>
      </c>
      <c r="AU121" s="19" t="s">
        <v>80</v>
      </c>
    </row>
    <row r="122" s="13" customFormat="1">
      <c r="A122" s="13"/>
      <c r="B122" s="234"/>
      <c r="C122" s="235"/>
      <c r="D122" s="227" t="s">
        <v>134</v>
      </c>
      <c r="E122" s="236" t="s">
        <v>19</v>
      </c>
      <c r="F122" s="237" t="s">
        <v>176</v>
      </c>
      <c r="G122" s="235"/>
      <c r="H122" s="238">
        <v>46.5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134</v>
      </c>
      <c r="AU122" s="244" t="s">
        <v>80</v>
      </c>
      <c r="AV122" s="13" t="s">
        <v>80</v>
      </c>
      <c r="AW122" s="13" t="s">
        <v>33</v>
      </c>
      <c r="AX122" s="13" t="s">
        <v>78</v>
      </c>
      <c r="AY122" s="244" t="s">
        <v>121</v>
      </c>
    </row>
    <row r="123" s="2" customFormat="1" ht="16.5" customHeight="1">
      <c r="A123" s="40"/>
      <c r="B123" s="41"/>
      <c r="C123" s="214" t="s">
        <v>177</v>
      </c>
      <c r="D123" s="214" t="s">
        <v>123</v>
      </c>
      <c r="E123" s="215" t="s">
        <v>178</v>
      </c>
      <c r="F123" s="216" t="s">
        <v>179</v>
      </c>
      <c r="G123" s="217" t="s">
        <v>126</v>
      </c>
      <c r="H123" s="218">
        <v>50</v>
      </c>
      <c r="I123" s="219"/>
      <c r="J123" s="220">
        <f>ROUND(I123*H123,2)</f>
        <v>0</v>
      </c>
      <c r="K123" s="216" t="s">
        <v>127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128</v>
      </c>
      <c r="AT123" s="225" t="s">
        <v>123</v>
      </c>
      <c r="AU123" s="225" t="s">
        <v>80</v>
      </c>
      <c r="AY123" s="19" t="s">
        <v>121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78</v>
      </c>
      <c r="BK123" s="226">
        <f>ROUND(I123*H123,2)</f>
        <v>0</v>
      </c>
      <c r="BL123" s="19" t="s">
        <v>128</v>
      </c>
      <c r="BM123" s="225" t="s">
        <v>180</v>
      </c>
    </row>
    <row r="124" s="2" customFormat="1">
      <c r="A124" s="40"/>
      <c r="B124" s="41"/>
      <c r="C124" s="42"/>
      <c r="D124" s="227" t="s">
        <v>130</v>
      </c>
      <c r="E124" s="42"/>
      <c r="F124" s="228" t="s">
        <v>181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130</v>
      </c>
      <c r="AU124" s="19" t="s">
        <v>80</v>
      </c>
    </row>
    <row r="125" s="2" customFormat="1">
      <c r="A125" s="40"/>
      <c r="B125" s="41"/>
      <c r="C125" s="42"/>
      <c r="D125" s="232" t="s">
        <v>132</v>
      </c>
      <c r="E125" s="42"/>
      <c r="F125" s="233" t="s">
        <v>182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132</v>
      </c>
      <c r="AU125" s="19" t="s">
        <v>80</v>
      </c>
    </row>
    <row r="126" s="13" customFormat="1">
      <c r="A126" s="13"/>
      <c r="B126" s="234"/>
      <c r="C126" s="235"/>
      <c r="D126" s="227" t="s">
        <v>134</v>
      </c>
      <c r="E126" s="236" t="s">
        <v>19</v>
      </c>
      <c r="F126" s="237" t="s">
        <v>183</v>
      </c>
      <c r="G126" s="235"/>
      <c r="H126" s="238">
        <v>50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134</v>
      </c>
      <c r="AU126" s="244" t="s">
        <v>80</v>
      </c>
      <c r="AV126" s="13" t="s">
        <v>80</v>
      </c>
      <c r="AW126" s="13" t="s">
        <v>33</v>
      </c>
      <c r="AX126" s="13" t="s">
        <v>78</v>
      </c>
      <c r="AY126" s="244" t="s">
        <v>121</v>
      </c>
    </row>
    <row r="127" s="2" customFormat="1" ht="21.75" customHeight="1">
      <c r="A127" s="40"/>
      <c r="B127" s="41"/>
      <c r="C127" s="214" t="s">
        <v>184</v>
      </c>
      <c r="D127" s="214" t="s">
        <v>123</v>
      </c>
      <c r="E127" s="215" t="s">
        <v>185</v>
      </c>
      <c r="F127" s="216" t="s">
        <v>186</v>
      </c>
      <c r="G127" s="217" t="s">
        <v>126</v>
      </c>
      <c r="H127" s="218">
        <v>46.5</v>
      </c>
      <c r="I127" s="219"/>
      <c r="J127" s="220">
        <f>ROUND(I127*H127,2)</f>
        <v>0</v>
      </c>
      <c r="K127" s="216" t="s">
        <v>127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128</v>
      </c>
      <c r="AT127" s="225" t="s">
        <v>123</v>
      </c>
      <c r="AU127" s="225" t="s">
        <v>80</v>
      </c>
      <c r="AY127" s="19" t="s">
        <v>121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128</v>
      </c>
      <c r="BM127" s="225" t="s">
        <v>187</v>
      </c>
    </row>
    <row r="128" s="2" customFormat="1">
      <c r="A128" s="40"/>
      <c r="B128" s="41"/>
      <c r="C128" s="42"/>
      <c r="D128" s="227" t="s">
        <v>130</v>
      </c>
      <c r="E128" s="42"/>
      <c r="F128" s="228" t="s">
        <v>188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130</v>
      </c>
      <c r="AU128" s="19" t="s">
        <v>80</v>
      </c>
    </row>
    <row r="129" s="2" customFormat="1">
      <c r="A129" s="40"/>
      <c r="B129" s="41"/>
      <c r="C129" s="42"/>
      <c r="D129" s="232" t="s">
        <v>132</v>
      </c>
      <c r="E129" s="42"/>
      <c r="F129" s="233" t="s">
        <v>189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132</v>
      </c>
      <c r="AU129" s="19" t="s">
        <v>80</v>
      </c>
    </row>
    <row r="130" s="13" customFormat="1">
      <c r="A130" s="13"/>
      <c r="B130" s="234"/>
      <c r="C130" s="235"/>
      <c r="D130" s="227" t="s">
        <v>134</v>
      </c>
      <c r="E130" s="236" t="s">
        <v>19</v>
      </c>
      <c r="F130" s="237" t="s">
        <v>190</v>
      </c>
      <c r="G130" s="235"/>
      <c r="H130" s="238">
        <v>46.5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134</v>
      </c>
      <c r="AU130" s="244" t="s">
        <v>80</v>
      </c>
      <c r="AV130" s="13" t="s">
        <v>80</v>
      </c>
      <c r="AW130" s="13" t="s">
        <v>33</v>
      </c>
      <c r="AX130" s="13" t="s">
        <v>78</v>
      </c>
      <c r="AY130" s="244" t="s">
        <v>121</v>
      </c>
    </row>
    <row r="131" s="2" customFormat="1" ht="16.5" customHeight="1">
      <c r="A131" s="40"/>
      <c r="B131" s="41"/>
      <c r="C131" s="214" t="s">
        <v>191</v>
      </c>
      <c r="D131" s="214" t="s">
        <v>123</v>
      </c>
      <c r="E131" s="215" t="s">
        <v>192</v>
      </c>
      <c r="F131" s="216" t="s">
        <v>193</v>
      </c>
      <c r="G131" s="217" t="s">
        <v>126</v>
      </c>
      <c r="H131" s="218">
        <v>3.5</v>
      </c>
      <c r="I131" s="219"/>
      <c r="J131" s="220">
        <f>ROUND(I131*H131,2)</f>
        <v>0</v>
      </c>
      <c r="K131" s="216" t="s">
        <v>127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128</v>
      </c>
      <c r="AT131" s="225" t="s">
        <v>123</v>
      </c>
      <c r="AU131" s="225" t="s">
        <v>80</v>
      </c>
      <c r="AY131" s="19" t="s">
        <v>121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78</v>
      </c>
      <c r="BK131" s="226">
        <f>ROUND(I131*H131,2)</f>
        <v>0</v>
      </c>
      <c r="BL131" s="19" t="s">
        <v>128</v>
      </c>
      <c r="BM131" s="225" t="s">
        <v>194</v>
      </c>
    </row>
    <row r="132" s="2" customFormat="1">
      <c r="A132" s="40"/>
      <c r="B132" s="41"/>
      <c r="C132" s="42"/>
      <c r="D132" s="227" t="s">
        <v>130</v>
      </c>
      <c r="E132" s="42"/>
      <c r="F132" s="228" t="s">
        <v>195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130</v>
      </c>
      <c r="AU132" s="19" t="s">
        <v>80</v>
      </c>
    </row>
    <row r="133" s="2" customFormat="1">
      <c r="A133" s="40"/>
      <c r="B133" s="41"/>
      <c r="C133" s="42"/>
      <c r="D133" s="232" t="s">
        <v>132</v>
      </c>
      <c r="E133" s="42"/>
      <c r="F133" s="233" t="s">
        <v>196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132</v>
      </c>
      <c r="AU133" s="19" t="s">
        <v>80</v>
      </c>
    </row>
    <row r="134" s="13" customFormat="1">
      <c r="A134" s="13"/>
      <c r="B134" s="234"/>
      <c r="C134" s="235"/>
      <c r="D134" s="227" t="s">
        <v>134</v>
      </c>
      <c r="E134" s="236" t="s">
        <v>19</v>
      </c>
      <c r="F134" s="237" t="s">
        <v>197</v>
      </c>
      <c r="G134" s="235"/>
      <c r="H134" s="238">
        <v>3.5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134</v>
      </c>
      <c r="AU134" s="244" t="s">
        <v>80</v>
      </c>
      <c r="AV134" s="13" t="s">
        <v>80</v>
      </c>
      <c r="AW134" s="13" t="s">
        <v>33</v>
      </c>
      <c r="AX134" s="13" t="s">
        <v>78</v>
      </c>
      <c r="AY134" s="244" t="s">
        <v>121</v>
      </c>
    </row>
    <row r="135" s="12" customFormat="1" ht="22.8" customHeight="1">
      <c r="A135" s="12"/>
      <c r="B135" s="198"/>
      <c r="C135" s="199"/>
      <c r="D135" s="200" t="s">
        <v>70</v>
      </c>
      <c r="E135" s="212" t="s">
        <v>184</v>
      </c>
      <c r="F135" s="212" t="s">
        <v>198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SUM(P136:P196)</f>
        <v>0</v>
      </c>
      <c r="Q135" s="206"/>
      <c r="R135" s="207">
        <f>SUM(R136:R196)</f>
        <v>3.7383362000000004</v>
      </c>
      <c r="S135" s="206"/>
      <c r="T135" s="208">
        <f>SUM(T136:T196)</f>
        <v>5.79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78</v>
      </c>
      <c r="AT135" s="210" t="s">
        <v>70</v>
      </c>
      <c r="AU135" s="210" t="s">
        <v>78</v>
      </c>
      <c r="AY135" s="209" t="s">
        <v>121</v>
      </c>
      <c r="BK135" s="211">
        <f>SUM(BK136:BK196)</f>
        <v>0</v>
      </c>
    </row>
    <row r="136" s="2" customFormat="1" ht="16.5" customHeight="1">
      <c r="A136" s="40"/>
      <c r="B136" s="41"/>
      <c r="C136" s="214" t="s">
        <v>199</v>
      </c>
      <c r="D136" s="214" t="s">
        <v>123</v>
      </c>
      <c r="E136" s="215" t="s">
        <v>200</v>
      </c>
      <c r="F136" s="216" t="s">
        <v>201</v>
      </c>
      <c r="G136" s="217" t="s">
        <v>202</v>
      </c>
      <c r="H136" s="218">
        <v>2</v>
      </c>
      <c r="I136" s="219"/>
      <c r="J136" s="220">
        <f>ROUND(I136*H136,2)</f>
        <v>0</v>
      </c>
      <c r="K136" s="216" t="s">
        <v>127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128</v>
      </c>
      <c r="AT136" s="225" t="s">
        <v>123</v>
      </c>
      <c r="AU136" s="225" t="s">
        <v>80</v>
      </c>
      <c r="AY136" s="19" t="s">
        <v>121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78</v>
      </c>
      <c r="BK136" s="226">
        <f>ROUND(I136*H136,2)</f>
        <v>0</v>
      </c>
      <c r="BL136" s="19" t="s">
        <v>128</v>
      </c>
      <c r="BM136" s="225" t="s">
        <v>203</v>
      </c>
    </row>
    <row r="137" s="2" customFormat="1">
      <c r="A137" s="40"/>
      <c r="B137" s="41"/>
      <c r="C137" s="42"/>
      <c r="D137" s="227" t="s">
        <v>130</v>
      </c>
      <c r="E137" s="42"/>
      <c r="F137" s="228" t="s">
        <v>204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130</v>
      </c>
      <c r="AU137" s="19" t="s">
        <v>80</v>
      </c>
    </row>
    <row r="138" s="2" customFormat="1">
      <c r="A138" s="40"/>
      <c r="B138" s="41"/>
      <c r="C138" s="42"/>
      <c r="D138" s="232" t="s">
        <v>132</v>
      </c>
      <c r="E138" s="42"/>
      <c r="F138" s="233" t="s">
        <v>205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132</v>
      </c>
      <c r="AU138" s="19" t="s">
        <v>80</v>
      </c>
    </row>
    <row r="139" s="13" customFormat="1">
      <c r="A139" s="13"/>
      <c r="B139" s="234"/>
      <c r="C139" s="235"/>
      <c r="D139" s="227" t="s">
        <v>134</v>
      </c>
      <c r="E139" s="236" t="s">
        <v>19</v>
      </c>
      <c r="F139" s="237" t="s">
        <v>206</v>
      </c>
      <c r="G139" s="235"/>
      <c r="H139" s="238">
        <v>2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134</v>
      </c>
      <c r="AU139" s="244" t="s">
        <v>80</v>
      </c>
      <c r="AV139" s="13" t="s">
        <v>80</v>
      </c>
      <c r="AW139" s="13" t="s">
        <v>33</v>
      </c>
      <c r="AX139" s="13" t="s">
        <v>78</v>
      </c>
      <c r="AY139" s="244" t="s">
        <v>121</v>
      </c>
    </row>
    <row r="140" s="2" customFormat="1" ht="16.5" customHeight="1">
      <c r="A140" s="40"/>
      <c r="B140" s="41"/>
      <c r="C140" s="245" t="s">
        <v>8</v>
      </c>
      <c r="D140" s="245" t="s">
        <v>207</v>
      </c>
      <c r="E140" s="246" t="s">
        <v>208</v>
      </c>
      <c r="F140" s="247" t="s">
        <v>209</v>
      </c>
      <c r="G140" s="248" t="s">
        <v>202</v>
      </c>
      <c r="H140" s="249">
        <v>2</v>
      </c>
      <c r="I140" s="250"/>
      <c r="J140" s="251">
        <f>ROUND(I140*H140,2)</f>
        <v>0</v>
      </c>
      <c r="K140" s="247" t="s">
        <v>127</v>
      </c>
      <c r="L140" s="252"/>
      <c r="M140" s="253" t="s">
        <v>19</v>
      </c>
      <c r="N140" s="254" t="s">
        <v>42</v>
      </c>
      <c r="O140" s="86"/>
      <c r="P140" s="223">
        <f>O140*H140</f>
        <v>0</v>
      </c>
      <c r="Q140" s="223">
        <v>0.0020999999999999999</v>
      </c>
      <c r="R140" s="223">
        <f>Q140*H140</f>
        <v>0.0041999999999999997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177</v>
      </c>
      <c r="AT140" s="225" t="s">
        <v>207</v>
      </c>
      <c r="AU140" s="225" t="s">
        <v>80</v>
      </c>
      <c r="AY140" s="19" t="s">
        <v>121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78</v>
      </c>
      <c r="BK140" s="226">
        <f>ROUND(I140*H140,2)</f>
        <v>0</v>
      </c>
      <c r="BL140" s="19" t="s">
        <v>128</v>
      </c>
      <c r="BM140" s="225" t="s">
        <v>210</v>
      </c>
    </row>
    <row r="141" s="2" customFormat="1">
      <c r="A141" s="40"/>
      <c r="B141" s="41"/>
      <c r="C141" s="42"/>
      <c r="D141" s="227" t="s">
        <v>130</v>
      </c>
      <c r="E141" s="42"/>
      <c r="F141" s="228" t="s">
        <v>209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130</v>
      </c>
      <c r="AU141" s="19" t="s">
        <v>80</v>
      </c>
    </row>
    <row r="142" s="13" customFormat="1">
      <c r="A142" s="13"/>
      <c r="B142" s="234"/>
      <c r="C142" s="235"/>
      <c r="D142" s="227" t="s">
        <v>134</v>
      </c>
      <c r="E142" s="236" t="s">
        <v>19</v>
      </c>
      <c r="F142" s="237" t="s">
        <v>211</v>
      </c>
      <c r="G142" s="235"/>
      <c r="H142" s="238">
        <v>2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134</v>
      </c>
      <c r="AU142" s="244" t="s">
        <v>80</v>
      </c>
      <c r="AV142" s="13" t="s">
        <v>80</v>
      </c>
      <c r="AW142" s="13" t="s">
        <v>33</v>
      </c>
      <c r="AX142" s="13" t="s">
        <v>78</v>
      </c>
      <c r="AY142" s="244" t="s">
        <v>121</v>
      </c>
    </row>
    <row r="143" s="2" customFormat="1" ht="16.5" customHeight="1">
      <c r="A143" s="40"/>
      <c r="B143" s="41"/>
      <c r="C143" s="214" t="s">
        <v>212</v>
      </c>
      <c r="D143" s="214" t="s">
        <v>123</v>
      </c>
      <c r="E143" s="215" t="s">
        <v>213</v>
      </c>
      <c r="F143" s="216" t="s">
        <v>214</v>
      </c>
      <c r="G143" s="217" t="s">
        <v>202</v>
      </c>
      <c r="H143" s="218">
        <v>1</v>
      </c>
      <c r="I143" s="219"/>
      <c r="J143" s="220">
        <f>ROUND(I143*H143,2)</f>
        <v>0</v>
      </c>
      <c r="K143" s="216" t="s">
        <v>127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0.00069999999999999999</v>
      </c>
      <c r="R143" s="223">
        <f>Q143*H143</f>
        <v>0.00069999999999999999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128</v>
      </c>
      <c r="AT143" s="225" t="s">
        <v>123</v>
      </c>
      <c r="AU143" s="225" t="s">
        <v>80</v>
      </c>
      <c r="AY143" s="19" t="s">
        <v>121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78</v>
      </c>
      <c r="BK143" s="226">
        <f>ROUND(I143*H143,2)</f>
        <v>0</v>
      </c>
      <c r="BL143" s="19" t="s">
        <v>128</v>
      </c>
      <c r="BM143" s="225" t="s">
        <v>215</v>
      </c>
    </row>
    <row r="144" s="2" customFormat="1">
      <c r="A144" s="40"/>
      <c r="B144" s="41"/>
      <c r="C144" s="42"/>
      <c r="D144" s="227" t="s">
        <v>130</v>
      </c>
      <c r="E144" s="42"/>
      <c r="F144" s="228" t="s">
        <v>216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130</v>
      </c>
      <c r="AU144" s="19" t="s">
        <v>80</v>
      </c>
    </row>
    <row r="145" s="2" customFormat="1">
      <c r="A145" s="40"/>
      <c r="B145" s="41"/>
      <c r="C145" s="42"/>
      <c r="D145" s="232" t="s">
        <v>132</v>
      </c>
      <c r="E145" s="42"/>
      <c r="F145" s="233" t="s">
        <v>217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132</v>
      </c>
      <c r="AU145" s="19" t="s">
        <v>80</v>
      </c>
    </row>
    <row r="146" s="13" customFormat="1">
      <c r="A146" s="13"/>
      <c r="B146" s="234"/>
      <c r="C146" s="235"/>
      <c r="D146" s="227" t="s">
        <v>134</v>
      </c>
      <c r="E146" s="236" t="s">
        <v>19</v>
      </c>
      <c r="F146" s="237" t="s">
        <v>218</v>
      </c>
      <c r="G146" s="235"/>
      <c r="H146" s="238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134</v>
      </c>
      <c r="AU146" s="244" t="s">
        <v>80</v>
      </c>
      <c r="AV146" s="13" t="s">
        <v>80</v>
      </c>
      <c r="AW146" s="13" t="s">
        <v>33</v>
      </c>
      <c r="AX146" s="13" t="s">
        <v>78</v>
      </c>
      <c r="AY146" s="244" t="s">
        <v>121</v>
      </c>
    </row>
    <row r="147" s="2" customFormat="1" ht="16.5" customHeight="1">
      <c r="A147" s="40"/>
      <c r="B147" s="41"/>
      <c r="C147" s="245" t="s">
        <v>219</v>
      </c>
      <c r="D147" s="245" t="s">
        <v>207</v>
      </c>
      <c r="E147" s="246" t="s">
        <v>220</v>
      </c>
      <c r="F147" s="247" t="s">
        <v>221</v>
      </c>
      <c r="G147" s="248" t="s">
        <v>202</v>
      </c>
      <c r="H147" s="249">
        <v>1</v>
      </c>
      <c r="I147" s="250"/>
      <c r="J147" s="251">
        <f>ROUND(I147*H147,2)</f>
        <v>0</v>
      </c>
      <c r="K147" s="247" t="s">
        <v>127</v>
      </c>
      <c r="L147" s="252"/>
      <c r="M147" s="253" t="s">
        <v>19</v>
      </c>
      <c r="N147" s="254" t="s">
        <v>42</v>
      </c>
      <c r="O147" s="86"/>
      <c r="P147" s="223">
        <f>O147*H147</f>
        <v>0</v>
      </c>
      <c r="Q147" s="223">
        <v>0.0050000000000000001</v>
      </c>
      <c r="R147" s="223">
        <f>Q147*H147</f>
        <v>0.0050000000000000001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177</v>
      </c>
      <c r="AT147" s="225" t="s">
        <v>207</v>
      </c>
      <c r="AU147" s="225" t="s">
        <v>80</v>
      </c>
      <c r="AY147" s="19" t="s">
        <v>121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78</v>
      </c>
      <c r="BK147" s="226">
        <f>ROUND(I147*H147,2)</f>
        <v>0</v>
      </c>
      <c r="BL147" s="19" t="s">
        <v>128</v>
      </c>
      <c r="BM147" s="225" t="s">
        <v>222</v>
      </c>
    </row>
    <row r="148" s="2" customFormat="1">
      <c r="A148" s="40"/>
      <c r="B148" s="41"/>
      <c r="C148" s="42"/>
      <c r="D148" s="227" t="s">
        <v>130</v>
      </c>
      <c r="E148" s="42"/>
      <c r="F148" s="228" t="s">
        <v>221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130</v>
      </c>
      <c r="AU148" s="19" t="s">
        <v>80</v>
      </c>
    </row>
    <row r="149" s="2" customFormat="1" ht="16.5" customHeight="1">
      <c r="A149" s="40"/>
      <c r="B149" s="41"/>
      <c r="C149" s="214" t="s">
        <v>223</v>
      </c>
      <c r="D149" s="214" t="s">
        <v>123</v>
      </c>
      <c r="E149" s="215" t="s">
        <v>224</v>
      </c>
      <c r="F149" s="216" t="s">
        <v>225</v>
      </c>
      <c r="G149" s="217" t="s">
        <v>202</v>
      </c>
      <c r="H149" s="218">
        <v>1</v>
      </c>
      <c r="I149" s="219"/>
      <c r="J149" s="220">
        <f>ROUND(I149*H149,2)</f>
        <v>0</v>
      </c>
      <c r="K149" s="216" t="s">
        <v>127</v>
      </c>
      <c r="L149" s="46"/>
      <c r="M149" s="221" t="s">
        <v>19</v>
      </c>
      <c r="N149" s="222" t="s">
        <v>42</v>
      </c>
      <c r="O149" s="86"/>
      <c r="P149" s="223">
        <f>O149*H149</f>
        <v>0</v>
      </c>
      <c r="Q149" s="223">
        <v>0.11241</v>
      </c>
      <c r="R149" s="223">
        <f>Q149*H149</f>
        <v>0.11241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128</v>
      </c>
      <c r="AT149" s="225" t="s">
        <v>123</v>
      </c>
      <c r="AU149" s="225" t="s">
        <v>80</v>
      </c>
      <c r="AY149" s="19" t="s">
        <v>121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78</v>
      </c>
      <c r="BK149" s="226">
        <f>ROUND(I149*H149,2)</f>
        <v>0</v>
      </c>
      <c r="BL149" s="19" t="s">
        <v>128</v>
      </c>
      <c r="BM149" s="225" t="s">
        <v>226</v>
      </c>
    </row>
    <row r="150" s="2" customFormat="1">
      <c r="A150" s="40"/>
      <c r="B150" s="41"/>
      <c r="C150" s="42"/>
      <c r="D150" s="227" t="s">
        <v>130</v>
      </c>
      <c r="E150" s="42"/>
      <c r="F150" s="228" t="s">
        <v>227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130</v>
      </c>
      <c r="AU150" s="19" t="s">
        <v>80</v>
      </c>
    </row>
    <row r="151" s="2" customFormat="1">
      <c r="A151" s="40"/>
      <c r="B151" s="41"/>
      <c r="C151" s="42"/>
      <c r="D151" s="232" t="s">
        <v>132</v>
      </c>
      <c r="E151" s="42"/>
      <c r="F151" s="233" t="s">
        <v>228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132</v>
      </c>
      <c r="AU151" s="19" t="s">
        <v>80</v>
      </c>
    </row>
    <row r="152" s="2" customFormat="1" ht="16.5" customHeight="1">
      <c r="A152" s="40"/>
      <c r="B152" s="41"/>
      <c r="C152" s="245" t="s">
        <v>229</v>
      </c>
      <c r="D152" s="245" t="s">
        <v>207</v>
      </c>
      <c r="E152" s="246" t="s">
        <v>230</v>
      </c>
      <c r="F152" s="247" t="s">
        <v>231</v>
      </c>
      <c r="G152" s="248" t="s">
        <v>202</v>
      </c>
      <c r="H152" s="249">
        <v>1</v>
      </c>
      <c r="I152" s="250"/>
      <c r="J152" s="251">
        <f>ROUND(I152*H152,2)</f>
        <v>0</v>
      </c>
      <c r="K152" s="247" t="s">
        <v>127</v>
      </c>
      <c r="L152" s="252"/>
      <c r="M152" s="253" t="s">
        <v>19</v>
      </c>
      <c r="N152" s="254" t="s">
        <v>42</v>
      </c>
      <c r="O152" s="86"/>
      <c r="P152" s="223">
        <f>O152*H152</f>
        <v>0</v>
      </c>
      <c r="Q152" s="223">
        <v>0.0061000000000000004</v>
      </c>
      <c r="R152" s="223">
        <f>Q152*H152</f>
        <v>0.0061000000000000004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177</v>
      </c>
      <c r="AT152" s="225" t="s">
        <v>207</v>
      </c>
      <c r="AU152" s="225" t="s">
        <v>80</v>
      </c>
      <c r="AY152" s="19" t="s">
        <v>121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78</v>
      </c>
      <c r="BK152" s="226">
        <f>ROUND(I152*H152,2)</f>
        <v>0</v>
      </c>
      <c r="BL152" s="19" t="s">
        <v>128</v>
      </c>
      <c r="BM152" s="225" t="s">
        <v>232</v>
      </c>
    </row>
    <row r="153" s="2" customFormat="1">
      <c r="A153" s="40"/>
      <c r="B153" s="41"/>
      <c r="C153" s="42"/>
      <c r="D153" s="227" t="s">
        <v>130</v>
      </c>
      <c r="E153" s="42"/>
      <c r="F153" s="228" t="s">
        <v>231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130</v>
      </c>
      <c r="AU153" s="19" t="s">
        <v>80</v>
      </c>
    </row>
    <row r="154" s="2" customFormat="1" ht="16.5" customHeight="1">
      <c r="A154" s="40"/>
      <c r="B154" s="41"/>
      <c r="C154" s="245" t="s">
        <v>233</v>
      </c>
      <c r="D154" s="245" t="s">
        <v>207</v>
      </c>
      <c r="E154" s="246" t="s">
        <v>234</v>
      </c>
      <c r="F154" s="247" t="s">
        <v>235</v>
      </c>
      <c r="G154" s="248" t="s">
        <v>202</v>
      </c>
      <c r="H154" s="249">
        <v>1</v>
      </c>
      <c r="I154" s="250"/>
      <c r="J154" s="251">
        <f>ROUND(I154*H154,2)</f>
        <v>0</v>
      </c>
      <c r="K154" s="247" t="s">
        <v>127</v>
      </c>
      <c r="L154" s="252"/>
      <c r="M154" s="253" t="s">
        <v>19</v>
      </c>
      <c r="N154" s="254" t="s">
        <v>42</v>
      </c>
      <c r="O154" s="86"/>
      <c r="P154" s="223">
        <f>O154*H154</f>
        <v>0</v>
      </c>
      <c r="Q154" s="223">
        <v>0.0030000000000000001</v>
      </c>
      <c r="R154" s="223">
        <f>Q154*H154</f>
        <v>0.0030000000000000001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177</v>
      </c>
      <c r="AT154" s="225" t="s">
        <v>207</v>
      </c>
      <c r="AU154" s="225" t="s">
        <v>80</v>
      </c>
      <c r="AY154" s="19" t="s">
        <v>121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78</v>
      </c>
      <c r="BK154" s="226">
        <f>ROUND(I154*H154,2)</f>
        <v>0</v>
      </c>
      <c r="BL154" s="19" t="s">
        <v>128</v>
      </c>
      <c r="BM154" s="225" t="s">
        <v>236</v>
      </c>
    </row>
    <row r="155" s="2" customFormat="1">
      <c r="A155" s="40"/>
      <c r="B155" s="41"/>
      <c r="C155" s="42"/>
      <c r="D155" s="227" t="s">
        <v>130</v>
      </c>
      <c r="E155" s="42"/>
      <c r="F155" s="228" t="s">
        <v>235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130</v>
      </c>
      <c r="AU155" s="19" t="s">
        <v>80</v>
      </c>
    </row>
    <row r="156" s="2" customFormat="1" ht="16.5" customHeight="1">
      <c r="A156" s="40"/>
      <c r="B156" s="41"/>
      <c r="C156" s="245" t="s">
        <v>237</v>
      </c>
      <c r="D156" s="245" t="s">
        <v>207</v>
      </c>
      <c r="E156" s="246" t="s">
        <v>238</v>
      </c>
      <c r="F156" s="247" t="s">
        <v>239</v>
      </c>
      <c r="G156" s="248" t="s">
        <v>202</v>
      </c>
      <c r="H156" s="249">
        <v>2</v>
      </c>
      <c r="I156" s="250"/>
      <c r="J156" s="251">
        <f>ROUND(I156*H156,2)</f>
        <v>0</v>
      </c>
      <c r="K156" s="247" t="s">
        <v>127</v>
      </c>
      <c r="L156" s="252"/>
      <c r="M156" s="253" t="s">
        <v>19</v>
      </c>
      <c r="N156" s="254" t="s">
        <v>42</v>
      </c>
      <c r="O156" s="86"/>
      <c r="P156" s="223">
        <f>O156*H156</f>
        <v>0</v>
      </c>
      <c r="Q156" s="223">
        <v>0.00035</v>
      </c>
      <c r="R156" s="223">
        <f>Q156*H156</f>
        <v>0.00069999999999999999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177</v>
      </c>
      <c r="AT156" s="225" t="s">
        <v>207</v>
      </c>
      <c r="AU156" s="225" t="s">
        <v>80</v>
      </c>
      <c r="AY156" s="19" t="s">
        <v>121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78</v>
      </c>
      <c r="BK156" s="226">
        <f>ROUND(I156*H156,2)</f>
        <v>0</v>
      </c>
      <c r="BL156" s="19" t="s">
        <v>128</v>
      </c>
      <c r="BM156" s="225" t="s">
        <v>240</v>
      </c>
    </row>
    <row r="157" s="2" customFormat="1">
      <c r="A157" s="40"/>
      <c r="B157" s="41"/>
      <c r="C157" s="42"/>
      <c r="D157" s="227" t="s">
        <v>130</v>
      </c>
      <c r="E157" s="42"/>
      <c r="F157" s="228" t="s">
        <v>239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130</v>
      </c>
      <c r="AU157" s="19" t="s">
        <v>80</v>
      </c>
    </row>
    <row r="158" s="2" customFormat="1" ht="16.5" customHeight="1">
      <c r="A158" s="40"/>
      <c r="B158" s="41"/>
      <c r="C158" s="245" t="s">
        <v>241</v>
      </c>
      <c r="D158" s="245" t="s">
        <v>207</v>
      </c>
      <c r="E158" s="246" t="s">
        <v>242</v>
      </c>
      <c r="F158" s="247" t="s">
        <v>243</v>
      </c>
      <c r="G158" s="248" t="s">
        <v>202</v>
      </c>
      <c r="H158" s="249">
        <v>1</v>
      </c>
      <c r="I158" s="250"/>
      <c r="J158" s="251">
        <f>ROUND(I158*H158,2)</f>
        <v>0</v>
      </c>
      <c r="K158" s="247" t="s">
        <v>127</v>
      </c>
      <c r="L158" s="252"/>
      <c r="M158" s="253" t="s">
        <v>19</v>
      </c>
      <c r="N158" s="254" t="s">
        <v>42</v>
      </c>
      <c r="O158" s="86"/>
      <c r="P158" s="223">
        <f>O158*H158</f>
        <v>0</v>
      </c>
      <c r="Q158" s="223">
        <v>0.00010000000000000001</v>
      </c>
      <c r="R158" s="223">
        <f>Q158*H158</f>
        <v>0.00010000000000000001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177</v>
      </c>
      <c r="AT158" s="225" t="s">
        <v>207</v>
      </c>
      <c r="AU158" s="225" t="s">
        <v>80</v>
      </c>
      <c r="AY158" s="19" t="s">
        <v>121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78</v>
      </c>
      <c r="BK158" s="226">
        <f>ROUND(I158*H158,2)</f>
        <v>0</v>
      </c>
      <c r="BL158" s="19" t="s">
        <v>128</v>
      </c>
      <c r="BM158" s="225" t="s">
        <v>244</v>
      </c>
    </row>
    <row r="159" s="2" customFormat="1">
      <c r="A159" s="40"/>
      <c r="B159" s="41"/>
      <c r="C159" s="42"/>
      <c r="D159" s="227" t="s">
        <v>130</v>
      </c>
      <c r="E159" s="42"/>
      <c r="F159" s="228" t="s">
        <v>243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130</v>
      </c>
      <c r="AU159" s="19" t="s">
        <v>80</v>
      </c>
    </row>
    <row r="160" s="2" customFormat="1" ht="16.5" customHeight="1">
      <c r="A160" s="40"/>
      <c r="B160" s="41"/>
      <c r="C160" s="214" t="s">
        <v>245</v>
      </c>
      <c r="D160" s="214" t="s">
        <v>123</v>
      </c>
      <c r="E160" s="215" t="s">
        <v>246</v>
      </c>
      <c r="F160" s="216" t="s">
        <v>247</v>
      </c>
      <c r="G160" s="217" t="s">
        <v>248</v>
      </c>
      <c r="H160" s="218">
        <v>6.6500000000000004</v>
      </c>
      <c r="I160" s="219"/>
      <c r="J160" s="220">
        <f>ROUND(I160*H160,2)</f>
        <v>0</v>
      </c>
      <c r="K160" s="216" t="s">
        <v>127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0.00025999999999999998</v>
      </c>
      <c r="R160" s="223">
        <f>Q160*H160</f>
        <v>0.0017289999999999999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128</v>
      </c>
      <c r="AT160" s="225" t="s">
        <v>123</v>
      </c>
      <c r="AU160" s="225" t="s">
        <v>80</v>
      </c>
      <c r="AY160" s="19" t="s">
        <v>121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78</v>
      </c>
      <c r="BK160" s="226">
        <f>ROUND(I160*H160,2)</f>
        <v>0</v>
      </c>
      <c r="BL160" s="19" t="s">
        <v>128</v>
      </c>
      <c r="BM160" s="225" t="s">
        <v>249</v>
      </c>
    </row>
    <row r="161" s="2" customFormat="1">
      <c r="A161" s="40"/>
      <c r="B161" s="41"/>
      <c r="C161" s="42"/>
      <c r="D161" s="227" t="s">
        <v>130</v>
      </c>
      <c r="E161" s="42"/>
      <c r="F161" s="228" t="s">
        <v>250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130</v>
      </c>
      <c r="AU161" s="19" t="s">
        <v>80</v>
      </c>
    </row>
    <row r="162" s="2" customFormat="1">
      <c r="A162" s="40"/>
      <c r="B162" s="41"/>
      <c r="C162" s="42"/>
      <c r="D162" s="232" t="s">
        <v>132</v>
      </c>
      <c r="E162" s="42"/>
      <c r="F162" s="233" t="s">
        <v>251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132</v>
      </c>
      <c r="AU162" s="19" t="s">
        <v>80</v>
      </c>
    </row>
    <row r="163" s="13" customFormat="1">
      <c r="A163" s="13"/>
      <c r="B163" s="234"/>
      <c r="C163" s="235"/>
      <c r="D163" s="227" t="s">
        <v>134</v>
      </c>
      <c r="E163" s="236" t="s">
        <v>19</v>
      </c>
      <c r="F163" s="237" t="s">
        <v>252</v>
      </c>
      <c r="G163" s="235"/>
      <c r="H163" s="238">
        <v>6.6500000000000004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134</v>
      </c>
      <c r="AU163" s="244" t="s">
        <v>80</v>
      </c>
      <c r="AV163" s="13" t="s">
        <v>80</v>
      </c>
      <c r="AW163" s="13" t="s">
        <v>33</v>
      </c>
      <c r="AX163" s="13" t="s">
        <v>78</v>
      </c>
      <c r="AY163" s="244" t="s">
        <v>121</v>
      </c>
    </row>
    <row r="164" s="2" customFormat="1" ht="16.5" customHeight="1">
      <c r="A164" s="40"/>
      <c r="B164" s="41"/>
      <c r="C164" s="214" t="s">
        <v>7</v>
      </c>
      <c r="D164" s="214" t="s">
        <v>123</v>
      </c>
      <c r="E164" s="215" t="s">
        <v>253</v>
      </c>
      <c r="F164" s="216" t="s">
        <v>254</v>
      </c>
      <c r="G164" s="217" t="s">
        <v>248</v>
      </c>
      <c r="H164" s="218">
        <v>6.6500000000000004</v>
      </c>
      <c r="I164" s="219"/>
      <c r="J164" s="220">
        <f>ROUND(I164*H164,2)</f>
        <v>0</v>
      </c>
      <c r="K164" s="216" t="s">
        <v>127</v>
      </c>
      <c r="L164" s="46"/>
      <c r="M164" s="221" t="s">
        <v>19</v>
      </c>
      <c r="N164" s="222" t="s">
        <v>42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128</v>
      </c>
      <c r="AT164" s="225" t="s">
        <v>123</v>
      </c>
      <c r="AU164" s="225" t="s">
        <v>80</v>
      </c>
      <c r="AY164" s="19" t="s">
        <v>121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78</v>
      </c>
      <c r="BK164" s="226">
        <f>ROUND(I164*H164,2)</f>
        <v>0</v>
      </c>
      <c r="BL164" s="19" t="s">
        <v>128</v>
      </c>
      <c r="BM164" s="225" t="s">
        <v>255</v>
      </c>
    </row>
    <row r="165" s="2" customFormat="1">
      <c r="A165" s="40"/>
      <c r="B165" s="41"/>
      <c r="C165" s="42"/>
      <c r="D165" s="227" t="s">
        <v>130</v>
      </c>
      <c r="E165" s="42"/>
      <c r="F165" s="228" t="s">
        <v>256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130</v>
      </c>
      <c r="AU165" s="19" t="s">
        <v>80</v>
      </c>
    </row>
    <row r="166" s="2" customFormat="1">
      <c r="A166" s="40"/>
      <c r="B166" s="41"/>
      <c r="C166" s="42"/>
      <c r="D166" s="232" t="s">
        <v>132</v>
      </c>
      <c r="E166" s="42"/>
      <c r="F166" s="233" t="s">
        <v>257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132</v>
      </c>
      <c r="AU166" s="19" t="s">
        <v>80</v>
      </c>
    </row>
    <row r="167" s="2" customFormat="1" ht="16.5" customHeight="1">
      <c r="A167" s="40"/>
      <c r="B167" s="41"/>
      <c r="C167" s="214" t="s">
        <v>258</v>
      </c>
      <c r="D167" s="214" t="s">
        <v>123</v>
      </c>
      <c r="E167" s="215" t="s">
        <v>259</v>
      </c>
      <c r="F167" s="216" t="s">
        <v>260</v>
      </c>
      <c r="G167" s="217" t="s">
        <v>248</v>
      </c>
      <c r="H167" s="218">
        <v>6.6500000000000004</v>
      </c>
      <c r="I167" s="219"/>
      <c r="J167" s="220">
        <f>ROUND(I167*H167,2)</f>
        <v>0</v>
      </c>
      <c r="K167" s="216" t="s">
        <v>127</v>
      </c>
      <c r="L167" s="46"/>
      <c r="M167" s="221" t="s">
        <v>19</v>
      </c>
      <c r="N167" s="222" t="s">
        <v>42</v>
      </c>
      <c r="O167" s="86"/>
      <c r="P167" s="223">
        <f>O167*H167</f>
        <v>0</v>
      </c>
      <c r="Q167" s="223">
        <v>0.16850000000000001</v>
      </c>
      <c r="R167" s="223">
        <f>Q167*H167</f>
        <v>1.1205250000000002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128</v>
      </c>
      <c r="AT167" s="225" t="s">
        <v>123</v>
      </c>
      <c r="AU167" s="225" t="s">
        <v>80</v>
      </c>
      <c r="AY167" s="19" t="s">
        <v>121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78</v>
      </c>
      <c r="BK167" s="226">
        <f>ROUND(I167*H167,2)</f>
        <v>0</v>
      </c>
      <c r="BL167" s="19" t="s">
        <v>128</v>
      </c>
      <c r="BM167" s="225" t="s">
        <v>261</v>
      </c>
    </row>
    <row r="168" s="2" customFormat="1">
      <c r="A168" s="40"/>
      <c r="B168" s="41"/>
      <c r="C168" s="42"/>
      <c r="D168" s="227" t="s">
        <v>130</v>
      </c>
      <c r="E168" s="42"/>
      <c r="F168" s="228" t="s">
        <v>262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130</v>
      </c>
      <c r="AU168" s="19" t="s">
        <v>80</v>
      </c>
    </row>
    <row r="169" s="2" customFormat="1">
      <c r="A169" s="40"/>
      <c r="B169" s="41"/>
      <c r="C169" s="42"/>
      <c r="D169" s="232" t="s">
        <v>132</v>
      </c>
      <c r="E169" s="42"/>
      <c r="F169" s="233" t="s">
        <v>263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132</v>
      </c>
      <c r="AU169" s="19" t="s">
        <v>80</v>
      </c>
    </row>
    <row r="170" s="13" customFormat="1">
      <c r="A170" s="13"/>
      <c r="B170" s="234"/>
      <c r="C170" s="235"/>
      <c r="D170" s="227" t="s">
        <v>134</v>
      </c>
      <c r="E170" s="236" t="s">
        <v>19</v>
      </c>
      <c r="F170" s="237" t="s">
        <v>264</v>
      </c>
      <c r="G170" s="235"/>
      <c r="H170" s="238">
        <v>6.6500000000000004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134</v>
      </c>
      <c r="AU170" s="244" t="s">
        <v>80</v>
      </c>
      <c r="AV170" s="13" t="s">
        <v>80</v>
      </c>
      <c r="AW170" s="13" t="s">
        <v>33</v>
      </c>
      <c r="AX170" s="13" t="s">
        <v>78</v>
      </c>
      <c r="AY170" s="244" t="s">
        <v>121</v>
      </c>
    </row>
    <row r="171" s="2" customFormat="1" ht="16.5" customHeight="1">
      <c r="A171" s="40"/>
      <c r="B171" s="41"/>
      <c r="C171" s="245" t="s">
        <v>265</v>
      </c>
      <c r="D171" s="245" t="s">
        <v>207</v>
      </c>
      <c r="E171" s="246" t="s">
        <v>266</v>
      </c>
      <c r="F171" s="247" t="s">
        <v>267</v>
      </c>
      <c r="G171" s="248" t="s">
        <v>248</v>
      </c>
      <c r="H171" s="249">
        <v>7</v>
      </c>
      <c r="I171" s="250"/>
      <c r="J171" s="251">
        <f>ROUND(I171*H171,2)</f>
        <v>0</v>
      </c>
      <c r="K171" s="247" t="s">
        <v>127</v>
      </c>
      <c r="L171" s="252"/>
      <c r="M171" s="253" t="s">
        <v>19</v>
      </c>
      <c r="N171" s="254" t="s">
        <v>42</v>
      </c>
      <c r="O171" s="86"/>
      <c r="P171" s="223">
        <f>O171*H171</f>
        <v>0</v>
      </c>
      <c r="Q171" s="223">
        <v>0.048300000000000003</v>
      </c>
      <c r="R171" s="223">
        <f>Q171*H171</f>
        <v>0.33810000000000001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177</v>
      </c>
      <c r="AT171" s="225" t="s">
        <v>207</v>
      </c>
      <c r="AU171" s="225" t="s">
        <v>80</v>
      </c>
      <c r="AY171" s="19" t="s">
        <v>121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78</v>
      </c>
      <c r="BK171" s="226">
        <f>ROUND(I171*H171,2)</f>
        <v>0</v>
      </c>
      <c r="BL171" s="19" t="s">
        <v>128</v>
      </c>
      <c r="BM171" s="225" t="s">
        <v>268</v>
      </c>
    </row>
    <row r="172" s="2" customFormat="1">
      <c r="A172" s="40"/>
      <c r="B172" s="41"/>
      <c r="C172" s="42"/>
      <c r="D172" s="227" t="s">
        <v>130</v>
      </c>
      <c r="E172" s="42"/>
      <c r="F172" s="228" t="s">
        <v>267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130</v>
      </c>
      <c r="AU172" s="19" t="s">
        <v>80</v>
      </c>
    </row>
    <row r="173" s="2" customFormat="1" ht="21.75" customHeight="1">
      <c r="A173" s="40"/>
      <c r="B173" s="41"/>
      <c r="C173" s="214" t="s">
        <v>269</v>
      </c>
      <c r="D173" s="214" t="s">
        <v>123</v>
      </c>
      <c r="E173" s="215" t="s">
        <v>270</v>
      </c>
      <c r="F173" s="216" t="s">
        <v>271</v>
      </c>
      <c r="G173" s="217" t="s">
        <v>248</v>
      </c>
      <c r="H173" s="218">
        <v>10.02</v>
      </c>
      <c r="I173" s="219"/>
      <c r="J173" s="220">
        <f>ROUND(I173*H173,2)</f>
        <v>0</v>
      </c>
      <c r="K173" s="216" t="s">
        <v>127</v>
      </c>
      <c r="L173" s="46"/>
      <c r="M173" s="221" t="s">
        <v>19</v>
      </c>
      <c r="N173" s="222" t="s">
        <v>42</v>
      </c>
      <c r="O173" s="86"/>
      <c r="P173" s="223">
        <f>O173*H173</f>
        <v>0</v>
      </c>
      <c r="Q173" s="223">
        <v>0.00060999999999999997</v>
      </c>
      <c r="R173" s="223">
        <f>Q173*H173</f>
        <v>0.0061121999999999991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128</v>
      </c>
      <c r="AT173" s="225" t="s">
        <v>123</v>
      </c>
      <c r="AU173" s="225" t="s">
        <v>80</v>
      </c>
      <c r="AY173" s="19" t="s">
        <v>121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78</v>
      </c>
      <c r="BK173" s="226">
        <f>ROUND(I173*H173,2)</f>
        <v>0</v>
      </c>
      <c r="BL173" s="19" t="s">
        <v>128</v>
      </c>
      <c r="BM173" s="225" t="s">
        <v>272</v>
      </c>
    </row>
    <row r="174" s="2" customFormat="1">
      <c r="A174" s="40"/>
      <c r="B174" s="41"/>
      <c r="C174" s="42"/>
      <c r="D174" s="227" t="s">
        <v>130</v>
      </c>
      <c r="E174" s="42"/>
      <c r="F174" s="228" t="s">
        <v>273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130</v>
      </c>
      <c r="AU174" s="19" t="s">
        <v>80</v>
      </c>
    </row>
    <row r="175" s="2" customFormat="1">
      <c r="A175" s="40"/>
      <c r="B175" s="41"/>
      <c r="C175" s="42"/>
      <c r="D175" s="232" t="s">
        <v>132</v>
      </c>
      <c r="E175" s="42"/>
      <c r="F175" s="233" t="s">
        <v>274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132</v>
      </c>
      <c r="AU175" s="19" t="s">
        <v>80</v>
      </c>
    </row>
    <row r="176" s="13" customFormat="1">
      <c r="A176" s="13"/>
      <c r="B176" s="234"/>
      <c r="C176" s="235"/>
      <c r="D176" s="227" t="s">
        <v>134</v>
      </c>
      <c r="E176" s="236" t="s">
        <v>19</v>
      </c>
      <c r="F176" s="237" t="s">
        <v>275</v>
      </c>
      <c r="G176" s="235"/>
      <c r="H176" s="238">
        <v>10.02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134</v>
      </c>
      <c r="AU176" s="244" t="s">
        <v>80</v>
      </c>
      <c r="AV176" s="13" t="s">
        <v>80</v>
      </c>
      <c r="AW176" s="13" t="s">
        <v>33</v>
      </c>
      <c r="AX176" s="13" t="s">
        <v>78</v>
      </c>
      <c r="AY176" s="244" t="s">
        <v>121</v>
      </c>
    </row>
    <row r="177" s="2" customFormat="1" ht="16.5" customHeight="1">
      <c r="A177" s="40"/>
      <c r="B177" s="41"/>
      <c r="C177" s="214" t="s">
        <v>276</v>
      </c>
      <c r="D177" s="214" t="s">
        <v>123</v>
      </c>
      <c r="E177" s="215" t="s">
        <v>277</v>
      </c>
      <c r="F177" s="216" t="s">
        <v>278</v>
      </c>
      <c r="G177" s="217" t="s">
        <v>248</v>
      </c>
      <c r="H177" s="218">
        <v>2.3700000000000001</v>
      </c>
      <c r="I177" s="219"/>
      <c r="J177" s="220">
        <f>ROUND(I177*H177,2)</f>
        <v>0</v>
      </c>
      <c r="K177" s="216" t="s">
        <v>127</v>
      </c>
      <c r="L177" s="46"/>
      <c r="M177" s="221" t="s">
        <v>19</v>
      </c>
      <c r="N177" s="222" t="s">
        <v>42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128</v>
      </c>
      <c r="AT177" s="225" t="s">
        <v>123</v>
      </c>
      <c r="AU177" s="225" t="s">
        <v>80</v>
      </c>
      <c r="AY177" s="19" t="s">
        <v>121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78</v>
      </c>
      <c r="BK177" s="226">
        <f>ROUND(I177*H177,2)</f>
        <v>0</v>
      </c>
      <c r="BL177" s="19" t="s">
        <v>128</v>
      </c>
      <c r="BM177" s="225" t="s">
        <v>279</v>
      </c>
    </row>
    <row r="178" s="2" customFormat="1">
      <c r="A178" s="40"/>
      <c r="B178" s="41"/>
      <c r="C178" s="42"/>
      <c r="D178" s="227" t="s">
        <v>130</v>
      </c>
      <c r="E178" s="42"/>
      <c r="F178" s="228" t="s">
        <v>280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130</v>
      </c>
      <c r="AU178" s="19" t="s">
        <v>80</v>
      </c>
    </row>
    <row r="179" s="2" customFormat="1">
      <c r="A179" s="40"/>
      <c r="B179" s="41"/>
      <c r="C179" s="42"/>
      <c r="D179" s="232" t="s">
        <v>132</v>
      </c>
      <c r="E179" s="42"/>
      <c r="F179" s="233" t="s">
        <v>281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132</v>
      </c>
      <c r="AU179" s="19" t="s">
        <v>80</v>
      </c>
    </row>
    <row r="180" s="2" customFormat="1" ht="16.5" customHeight="1">
      <c r="A180" s="40"/>
      <c r="B180" s="41"/>
      <c r="C180" s="214" t="s">
        <v>282</v>
      </c>
      <c r="D180" s="214" t="s">
        <v>123</v>
      </c>
      <c r="E180" s="215" t="s">
        <v>283</v>
      </c>
      <c r="F180" s="216" t="s">
        <v>284</v>
      </c>
      <c r="G180" s="217" t="s">
        <v>248</v>
      </c>
      <c r="H180" s="218">
        <v>7.6500000000000004</v>
      </c>
      <c r="I180" s="219"/>
      <c r="J180" s="220">
        <f>ROUND(I180*H180,2)</f>
        <v>0</v>
      </c>
      <c r="K180" s="216" t="s">
        <v>127</v>
      </c>
      <c r="L180" s="46"/>
      <c r="M180" s="221" t="s">
        <v>19</v>
      </c>
      <c r="N180" s="222" t="s">
        <v>42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128</v>
      </c>
      <c r="AT180" s="225" t="s">
        <v>123</v>
      </c>
      <c r="AU180" s="225" t="s">
        <v>80</v>
      </c>
      <c r="AY180" s="19" t="s">
        <v>121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78</v>
      </c>
      <c r="BK180" s="226">
        <f>ROUND(I180*H180,2)</f>
        <v>0</v>
      </c>
      <c r="BL180" s="19" t="s">
        <v>128</v>
      </c>
      <c r="BM180" s="225" t="s">
        <v>285</v>
      </c>
    </row>
    <row r="181" s="2" customFormat="1">
      <c r="A181" s="40"/>
      <c r="B181" s="41"/>
      <c r="C181" s="42"/>
      <c r="D181" s="227" t="s">
        <v>130</v>
      </c>
      <c r="E181" s="42"/>
      <c r="F181" s="228" t="s">
        <v>286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130</v>
      </c>
      <c r="AU181" s="19" t="s">
        <v>80</v>
      </c>
    </row>
    <row r="182" s="2" customFormat="1">
      <c r="A182" s="40"/>
      <c r="B182" s="41"/>
      <c r="C182" s="42"/>
      <c r="D182" s="232" t="s">
        <v>132</v>
      </c>
      <c r="E182" s="42"/>
      <c r="F182" s="233" t="s">
        <v>287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132</v>
      </c>
      <c r="AU182" s="19" t="s">
        <v>80</v>
      </c>
    </row>
    <row r="183" s="2" customFormat="1" ht="16.5" customHeight="1">
      <c r="A183" s="40"/>
      <c r="B183" s="41"/>
      <c r="C183" s="214" t="s">
        <v>288</v>
      </c>
      <c r="D183" s="214" t="s">
        <v>123</v>
      </c>
      <c r="E183" s="215" t="s">
        <v>289</v>
      </c>
      <c r="F183" s="216" t="s">
        <v>290</v>
      </c>
      <c r="G183" s="217" t="s">
        <v>248</v>
      </c>
      <c r="H183" s="218">
        <v>6</v>
      </c>
      <c r="I183" s="219"/>
      <c r="J183" s="220">
        <f>ROUND(I183*H183,2)</f>
        <v>0</v>
      </c>
      <c r="K183" s="216" t="s">
        <v>127</v>
      </c>
      <c r="L183" s="46"/>
      <c r="M183" s="221" t="s">
        <v>19</v>
      </c>
      <c r="N183" s="222" t="s">
        <v>42</v>
      </c>
      <c r="O183" s="86"/>
      <c r="P183" s="223">
        <f>O183*H183</f>
        <v>0</v>
      </c>
      <c r="Q183" s="223">
        <v>0.29221000000000003</v>
      </c>
      <c r="R183" s="223">
        <f>Q183*H183</f>
        <v>1.75326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128</v>
      </c>
      <c r="AT183" s="225" t="s">
        <v>123</v>
      </c>
      <c r="AU183" s="225" t="s">
        <v>80</v>
      </c>
      <c r="AY183" s="19" t="s">
        <v>121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78</v>
      </c>
      <c r="BK183" s="226">
        <f>ROUND(I183*H183,2)</f>
        <v>0</v>
      </c>
      <c r="BL183" s="19" t="s">
        <v>128</v>
      </c>
      <c r="BM183" s="225" t="s">
        <v>291</v>
      </c>
    </row>
    <row r="184" s="2" customFormat="1">
      <c r="A184" s="40"/>
      <c r="B184" s="41"/>
      <c r="C184" s="42"/>
      <c r="D184" s="227" t="s">
        <v>130</v>
      </c>
      <c r="E184" s="42"/>
      <c r="F184" s="228" t="s">
        <v>292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130</v>
      </c>
      <c r="AU184" s="19" t="s">
        <v>80</v>
      </c>
    </row>
    <row r="185" s="2" customFormat="1">
      <c r="A185" s="40"/>
      <c r="B185" s="41"/>
      <c r="C185" s="42"/>
      <c r="D185" s="232" t="s">
        <v>132</v>
      </c>
      <c r="E185" s="42"/>
      <c r="F185" s="233" t="s">
        <v>293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132</v>
      </c>
      <c r="AU185" s="19" t="s">
        <v>80</v>
      </c>
    </row>
    <row r="186" s="2" customFormat="1" ht="16.5" customHeight="1">
      <c r="A186" s="40"/>
      <c r="B186" s="41"/>
      <c r="C186" s="245" t="s">
        <v>294</v>
      </c>
      <c r="D186" s="245" t="s">
        <v>207</v>
      </c>
      <c r="E186" s="246" t="s">
        <v>295</v>
      </c>
      <c r="F186" s="247" t="s">
        <v>296</v>
      </c>
      <c r="G186" s="248" t="s">
        <v>248</v>
      </c>
      <c r="H186" s="249">
        <v>6</v>
      </c>
      <c r="I186" s="250"/>
      <c r="J186" s="251">
        <f>ROUND(I186*H186,2)</f>
        <v>0</v>
      </c>
      <c r="K186" s="247" t="s">
        <v>127</v>
      </c>
      <c r="L186" s="252"/>
      <c r="M186" s="253" t="s">
        <v>19</v>
      </c>
      <c r="N186" s="254" t="s">
        <v>42</v>
      </c>
      <c r="O186" s="86"/>
      <c r="P186" s="223">
        <f>O186*H186</f>
        <v>0</v>
      </c>
      <c r="Q186" s="223">
        <v>0.047500000000000001</v>
      </c>
      <c r="R186" s="223">
        <f>Q186*H186</f>
        <v>0.28500000000000003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177</v>
      </c>
      <c r="AT186" s="225" t="s">
        <v>207</v>
      </c>
      <c r="AU186" s="225" t="s">
        <v>80</v>
      </c>
      <c r="AY186" s="19" t="s">
        <v>121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78</v>
      </c>
      <c r="BK186" s="226">
        <f>ROUND(I186*H186,2)</f>
        <v>0</v>
      </c>
      <c r="BL186" s="19" t="s">
        <v>128</v>
      </c>
      <c r="BM186" s="225" t="s">
        <v>297</v>
      </c>
    </row>
    <row r="187" s="2" customFormat="1">
      <c r="A187" s="40"/>
      <c r="B187" s="41"/>
      <c r="C187" s="42"/>
      <c r="D187" s="227" t="s">
        <v>130</v>
      </c>
      <c r="E187" s="42"/>
      <c r="F187" s="228" t="s">
        <v>296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130</v>
      </c>
      <c r="AU187" s="19" t="s">
        <v>80</v>
      </c>
    </row>
    <row r="188" s="2" customFormat="1" ht="16.5" customHeight="1">
      <c r="A188" s="40"/>
      <c r="B188" s="41"/>
      <c r="C188" s="245" t="s">
        <v>298</v>
      </c>
      <c r="D188" s="245" t="s">
        <v>207</v>
      </c>
      <c r="E188" s="246" t="s">
        <v>299</v>
      </c>
      <c r="F188" s="247" t="s">
        <v>300</v>
      </c>
      <c r="G188" s="248" t="s">
        <v>248</v>
      </c>
      <c r="H188" s="249">
        <v>6</v>
      </c>
      <c r="I188" s="250"/>
      <c r="J188" s="251">
        <f>ROUND(I188*H188,2)</f>
        <v>0</v>
      </c>
      <c r="K188" s="247" t="s">
        <v>127</v>
      </c>
      <c r="L188" s="252"/>
      <c r="M188" s="253" t="s">
        <v>19</v>
      </c>
      <c r="N188" s="254" t="s">
        <v>42</v>
      </c>
      <c r="O188" s="86"/>
      <c r="P188" s="223">
        <f>O188*H188</f>
        <v>0</v>
      </c>
      <c r="Q188" s="223">
        <v>0.016899999999999998</v>
      </c>
      <c r="R188" s="223">
        <f>Q188*H188</f>
        <v>0.10139999999999999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177</v>
      </c>
      <c r="AT188" s="225" t="s">
        <v>207</v>
      </c>
      <c r="AU188" s="225" t="s">
        <v>80</v>
      </c>
      <c r="AY188" s="19" t="s">
        <v>121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78</v>
      </c>
      <c r="BK188" s="226">
        <f>ROUND(I188*H188,2)</f>
        <v>0</v>
      </c>
      <c r="BL188" s="19" t="s">
        <v>128</v>
      </c>
      <c r="BM188" s="225" t="s">
        <v>301</v>
      </c>
    </row>
    <row r="189" s="2" customFormat="1">
      <c r="A189" s="40"/>
      <c r="B189" s="41"/>
      <c r="C189" s="42"/>
      <c r="D189" s="227" t="s">
        <v>130</v>
      </c>
      <c r="E189" s="42"/>
      <c r="F189" s="228" t="s">
        <v>300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130</v>
      </c>
      <c r="AU189" s="19" t="s">
        <v>80</v>
      </c>
    </row>
    <row r="190" s="2" customFormat="1" ht="16.5" customHeight="1">
      <c r="A190" s="40"/>
      <c r="B190" s="41"/>
      <c r="C190" s="214" t="s">
        <v>302</v>
      </c>
      <c r="D190" s="214" t="s">
        <v>123</v>
      </c>
      <c r="E190" s="215" t="s">
        <v>303</v>
      </c>
      <c r="F190" s="216" t="s">
        <v>304</v>
      </c>
      <c r="G190" s="217" t="s">
        <v>248</v>
      </c>
      <c r="H190" s="218">
        <v>15</v>
      </c>
      <c r="I190" s="219"/>
      <c r="J190" s="220">
        <f>ROUND(I190*H190,2)</f>
        <v>0</v>
      </c>
      <c r="K190" s="216" t="s">
        <v>127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0.32400000000000001</v>
      </c>
      <c r="T190" s="224">
        <f>S190*H190</f>
        <v>4.8600000000000003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128</v>
      </c>
      <c r="AT190" s="225" t="s">
        <v>123</v>
      </c>
      <c r="AU190" s="225" t="s">
        <v>80</v>
      </c>
      <c r="AY190" s="19" t="s">
        <v>121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78</v>
      </c>
      <c r="BK190" s="226">
        <f>ROUND(I190*H190,2)</f>
        <v>0</v>
      </c>
      <c r="BL190" s="19" t="s">
        <v>128</v>
      </c>
      <c r="BM190" s="225" t="s">
        <v>305</v>
      </c>
    </row>
    <row r="191" s="2" customFormat="1">
      <c r="A191" s="40"/>
      <c r="B191" s="41"/>
      <c r="C191" s="42"/>
      <c r="D191" s="227" t="s">
        <v>130</v>
      </c>
      <c r="E191" s="42"/>
      <c r="F191" s="228" t="s">
        <v>306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130</v>
      </c>
      <c r="AU191" s="19" t="s">
        <v>80</v>
      </c>
    </row>
    <row r="192" s="2" customFormat="1">
      <c r="A192" s="40"/>
      <c r="B192" s="41"/>
      <c r="C192" s="42"/>
      <c r="D192" s="232" t="s">
        <v>132</v>
      </c>
      <c r="E192" s="42"/>
      <c r="F192" s="233" t="s">
        <v>307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132</v>
      </c>
      <c r="AU192" s="19" t="s">
        <v>80</v>
      </c>
    </row>
    <row r="193" s="2" customFormat="1" ht="16.5" customHeight="1">
      <c r="A193" s="40"/>
      <c r="B193" s="41"/>
      <c r="C193" s="214" t="s">
        <v>308</v>
      </c>
      <c r="D193" s="214" t="s">
        <v>123</v>
      </c>
      <c r="E193" s="215" t="s">
        <v>309</v>
      </c>
      <c r="F193" s="216" t="s">
        <v>310</v>
      </c>
      <c r="G193" s="217" t="s">
        <v>126</v>
      </c>
      <c r="H193" s="218">
        <v>46.5</v>
      </c>
      <c r="I193" s="219"/>
      <c r="J193" s="220">
        <f>ROUND(I193*H193,2)</f>
        <v>0</v>
      </c>
      <c r="K193" s="216" t="s">
        <v>127</v>
      </c>
      <c r="L193" s="46"/>
      <c r="M193" s="221" t="s">
        <v>19</v>
      </c>
      <c r="N193" s="222" t="s">
        <v>42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0.02</v>
      </c>
      <c r="T193" s="224">
        <f>S193*H193</f>
        <v>0.93000000000000005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128</v>
      </c>
      <c r="AT193" s="225" t="s">
        <v>123</v>
      </c>
      <c r="AU193" s="225" t="s">
        <v>80</v>
      </c>
      <c r="AY193" s="19" t="s">
        <v>121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78</v>
      </c>
      <c r="BK193" s="226">
        <f>ROUND(I193*H193,2)</f>
        <v>0</v>
      </c>
      <c r="BL193" s="19" t="s">
        <v>128</v>
      </c>
      <c r="BM193" s="225" t="s">
        <v>311</v>
      </c>
    </row>
    <row r="194" s="2" customFormat="1">
      <c r="A194" s="40"/>
      <c r="B194" s="41"/>
      <c r="C194" s="42"/>
      <c r="D194" s="227" t="s">
        <v>130</v>
      </c>
      <c r="E194" s="42"/>
      <c r="F194" s="228" t="s">
        <v>312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130</v>
      </c>
      <c r="AU194" s="19" t="s">
        <v>80</v>
      </c>
    </row>
    <row r="195" s="2" customFormat="1">
      <c r="A195" s="40"/>
      <c r="B195" s="41"/>
      <c r="C195" s="42"/>
      <c r="D195" s="232" t="s">
        <v>132</v>
      </c>
      <c r="E195" s="42"/>
      <c r="F195" s="233" t="s">
        <v>313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132</v>
      </c>
      <c r="AU195" s="19" t="s">
        <v>80</v>
      </c>
    </row>
    <row r="196" s="13" customFormat="1">
      <c r="A196" s="13"/>
      <c r="B196" s="234"/>
      <c r="C196" s="235"/>
      <c r="D196" s="227" t="s">
        <v>134</v>
      </c>
      <c r="E196" s="236" t="s">
        <v>19</v>
      </c>
      <c r="F196" s="237" t="s">
        <v>314</v>
      </c>
      <c r="G196" s="235"/>
      <c r="H196" s="238">
        <v>46.5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134</v>
      </c>
      <c r="AU196" s="244" t="s">
        <v>80</v>
      </c>
      <c r="AV196" s="13" t="s">
        <v>80</v>
      </c>
      <c r="AW196" s="13" t="s">
        <v>33</v>
      </c>
      <c r="AX196" s="13" t="s">
        <v>78</v>
      </c>
      <c r="AY196" s="244" t="s">
        <v>121</v>
      </c>
    </row>
    <row r="197" s="12" customFormat="1" ht="22.8" customHeight="1">
      <c r="A197" s="12"/>
      <c r="B197" s="198"/>
      <c r="C197" s="199"/>
      <c r="D197" s="200" t="s">
        <v>70</v>
      </c>
      <c r="E197" s="212" t="s">
        <v>315</v>
      </c>
      <c r="F197" s="212" t="s">
        <v>316</v>
      </c>
      <c r="G197" s="199"/>
      <c r="H197" s="199"/>
      <c r="I197" s="202"/>
      <c r="J197" s="213">
        <f>BK197</f>
        <v>0</v>
      </c>
      <c r="K197" s="199"/>
      <c r="L197" s="204"/>
      <c r="M197" s="205"/>
      <c r="N197" s="206"/>
      <c r="O197" s="206"/>
      <c r="P197" s="207">
        <f>SUM(P198:P219)</f>
        <v>0</v>
      </c>
      <c r="Q197" s="206"/>
      <c r="R197" s="207">
        <f>SUM(R198:R219)</f>
        <v>0</v>
      </c>
      <c r="S197" s="206"/>
      <c r="T197" s="208">
        <f>SUM(T198:T219)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78</v>
      </c>
      <c r="AT197" s="210" t="s">
        <v>70</v>
      </c>
      <c r="AU197" s="210" t="s">
        <v>78</v>
      </c>
      <c r="AY197" s="209" t="s">
        <v>121</v>
      </c>
      <c r="BK197" s="211">
        <f>SUM(BK198:BK219)</f>
        <v>0</v>
      </c>
    </row>
    <row r="198" s="2" customFormat="1" ht="16.5" customHeight="1">
      <c r="A198" s="40"/>
      <c r="B198" s="41"/>
      <c r="C198" s="214" t="s">
        <v>317</v>
      </c>
      <c r="D198" s="214" t="s">
        <v>123</v>
      </c>
      <c r="E198" s="215" t="s">
        <v>318</v>
      </c>
      <c r="F198" s="216" t="s">
        <v>319</v>
      </c>
      <c r="G198" s="217" t="s">
        <v>320</v>
      </c>
      <c r="H198" s="218">
        <v>25.989999999999998</v>
      </c>
      <c r="I198" s="219"/>
      <c r="J198" s="220">
        <f>ROUND(I198*H198,2)</f>
        <v>0</v>
      </c>
      <c r="K198" s="216" t="s">
        <v>127</v>
      </c>
      <c r="L198" s="46"/>
      <c r="M198" s="221" t="s">
        <v>19</v>
      </c>
      <c r="N198" s="222" t="s">
        <v>42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128</v>
      </c>
      <c r="AT198" s="225" t="s">
        <v>123</v>
      </c>
      <c r="AU198" s="225" t="s">
        <v>80</v>
      </c>
      <c r="AY198" s="19" t="s">
        <v>121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78</v>
      </c>
      <c r="BK198" s="226">
        <f>ROUND(I198*H198,2)</f>
        <v>0</v>
      </c>
      <c r="BL198" s="19" t="s">
        <v>128</v>
      </c>
      <c r="BM198" s="225" t="s">
        <v>321</v>
      </c>
    </row>
    <row r="199" s="2" customFormat="1">
      <c r="A199" s="40"/>
      <c r="B199" s="41"/>
      <c r="C199" s="42"/>
      <c r="D199" s="227" t="s">
        <v>130</v>
      </c>
      <c r="E199" s="42"/>
      <c r="F199" s="228" t="s">
        <v>322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130</v>
      </c>
      <c r="AU199" s="19" t="s">
        <v>80</v>
      </c>
    </row>
    <row r="200" s="2" customFormat="1">
      <c r="A200" s="40"/>
      <c r="B200" s="41"/>
      <c r="C200" s="42"/>
      <c r="D200" s="232" t="s">
        <v>132</v>
      </c>
      <c r="E200" s="42"/>
      <c r="F200" s="233" t="s">
        <v>323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132</v>
      </c>
      <c r="AU200" s="19" t="s">
        <v>80</v>
      </c>
    </row>
    <row r="201" s="14" customFormat="1">
      <c r="A201" s="14"/>
      <c r="B201" s="255"/>
      <c r="C201" s="256"/>
      <c r="D201" s="227" t="s">
        <v>134</v>
      </c>
      <c r="E201" s="257" t="s">
        <v>19</v>
      </c>
      <c r="F201" s="258" t="s">
        <v>324</v>
      </c>
      <c r="G201" s="256"/>
      <c r="H201" s="257" t="s">
        <v>19</v>
      </c>
      <c r="I201" s="259"/>
      <c r="J201" s="256"/>
      <c r="K201" s="256"/>
      <c r="L201" s="260"/>
      <c r="M201" s="261"/>
      <c r="N201" s="262"/>
      <c r="O201" s="262"/>
      <c r="P201" s="262"/>
      <c r="Q201" s="262"/>
      <c r="R201" s="262"/>
      <c r="S201" s="262"/>
      <c r="T201" s="26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4" t="s">
        <v>134</v>
      </c>
      <c r="AU201" s="264" t="s">
        <v>80</v>
      </c>
      <c r="AV201" s="14" t="s">
        <v>78</v>
      </c>
      <c r="AW201" s="14" t="s">
        <v>33</v>
      </c>
      <c r="AX201" s="14" t="s">
        <v>71</v>
      </c>
      <c r="AY201" s="264" t="s">
        <v>121</v>
      </c>
    </row>
    <row r="202" s="13" customFormat="1">
      <c r="A202" s="13"/>
      <c r="B202" s="234"/>
      <c r="C202" s="235"/>
      <c r="D202" s="227" t="s">
        <v>134</v>
      </c>
      <c r="E202" s="236" t="s">
        <v>19</v>
      </c>
      <c r="F202" s="237" t="s">
        <v>325</v>
      </c>
      <c r="G202" s="235"/>
      <c r="H202" s="238">
        <v>0.91000000000000003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134</v>
      </c>
      <c r="AU202" s="244" t="s">
        <v>80</v>
      </c>
      <c r="AV202" s="13" t="s">
        <v>80</v>
      </c>
      <c r="AW202" s="13" t="s">
        <v>33</v>
      </c>
      <c r="AX202" s="13" t="s">
        <v>71</v>
      </c>
      <c r="AY202" s="244" t="s">
        <v>121</v>
      </c>
    </row>
    <row r="203" s="13" customFormat="1">
      <c r="A203" s="13"/>
      <c r="B203" s="234"/>
      <c r="C203" s="235"/>
      <c r="D203" s="227" t="s">
        <v>134</v>
      </c>
      <c r="E203" s="236" t="s">
        <v>19</v>
      </c>
      <c r="F203" s="237" t="s">
        <v>326</v>
      </c>
      <c r="G203" s="235"/>
      <c r="H203" s="238">
        <v>13.5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134</v>
      </c>
      <c r="AU203" s="244" t="s">
        <v>80</v>
      </c>
      <c r="AV203" s="13" t="s">
        <v>80</v>
      </c>
      <c r="AW203" s="13" t="s">
        <v>33</v>
      </c>
      <c r="AX203" s="13" t="s">
        <v>71</v>
      </c>
      <c r="AY203" s="244" t="s">
        <v>121</v>
      </c>
    </row>
    <row r="204" s="14" customFormat="1">
      <c r="A204" s="14"/>
      <c r="B204" s="255"/>
      <c r="C204" s="256"/>
      <c r="D204" s="227" t="s">
        <v>134</v>
      </c>
      <c r="E204" s="257" t="s">
        <v>19</v>
      </c>
      <c r="F204" s="258" t="s">
        <v>327</v>
      </c>
      <c r="G204" s="256"/>
      <c r="H204" s="257" t="s">
        <v>19</v>
      </c>
      <c r="I204" s="259"/>
      <c r="J204" s="256"/>
      <c r="K204" s="256"/>
      <c r="L204" s="260"/>
      <c r="M204" s="261"/>
      <c r="N204" s="262"/>
      <c r="O204" s="262"/>
      <c r="P204" s="262"/>
      <c r="Q204" s="262"/>
      <c r="R204" s="262"/>
      <c r="S204" s="262"/>
      <c r="T204" s="26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4" t="s">
        <v>134</v>
      </c>
      <c r="AU204" s="264" t="s">
        <v>80</v>
      </c>
      <c r="AV204" s="14" t="s">
        <v>78</v>
      </c>
      <c r="AW204" s="14" t="s">
        <v>33</v>
      </c>
      <c r="AX204" s="14" t="s">
        <v>71</v>
      </c>
      <c r="AY204" s="264" t="s">
        <v>121</v>
      </c>
    </row>
    <row r="205" s="13" customFormat="1">
      <c r="A205" s="13"/>
      <c r="B205" s="234"/>
      <c r="C205" s="235"/>
      <c r="D205" s="227" t="s">
        <v>134</v>
      </c>
      <c r="E205" s="236" t="s">
        <v>19</v>
      </c>
      <c r="F205" s="237" t="s">
        <v>328</v>
      </c>
      <c r="G205" s="235"/>
      <c r="H205" s="238">
        <v>10.32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134</v>
      </c>
      <c r="AU205" s="244" t="s">
        <v>80</v>
      </c>
      <c r="AV205" s="13" t="s">
        <v>80</v>
      </c>
      <c r="AW205" s="13" t="s">
        <v>33</v>
      </c>
      <c r="AX205" s="13" t="s">
        <v>71</v>
      </c>
      <c r="AY205" s="244" t="s">
        <v>121</v>
      </c>
    </row>
    <row r="206" s="13" customFormat="1">
      <c r="A206" s="13"/>
      <c r="B206" s="234"/>
      <c r="C206" s="235"/>
      <c r="D206" s="227" t="s">
        <v>134</v>
      </c>
      <c r="E206" s="236" t="s">
        <v>19</v>
      </c>
      <c r="F206" s="237" t="s">
        <v>329</v>
      </c>
      <c r="G206" s="235"/>
      <c r="H206" s="238">
        <v>1.26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134</v>
      </c>
      <c r="AU206" s="244" t="s">
        <v>80</v>
      </c>
      <c r="AV206" s="13" t="s">
        <v>80</v>
      </c>
      <c r="AW206" s="13" t="s">
        <v>33</v>
      </c>
      <c r="AX206" s="13" t="s">
        <v>71</v>
      </c>
      <c r="AY206" s="244" t="s">
        <v>121</v>
      </c>
    </row>
    <row r="207" s="15" customFormat="1">
      <c r="A207" s="15"/>
      <c r="B207" s="265"/>
      <c r="C207" s="266"/>
      <c r="D207" s="227" t="s">
        <v>134</v>
      </c>
      <c r="E207" s="267" t="s">
        <v>19</v>
      </c>
      <c r="F207" s="268" t="s">
        <v>330</v>
      </c>
      <c r="G207" s="266"/>
      <c r="H207" s="269">
        <v>25.989999999999998</v>
      </c>
      <c r="I207" s="270"/>
      <c r="J207" s="266"/>
      <c r="K207" s="266"/>
      <c r="L207" s="271"/>
      <c r="M207" s="272"/>
      <c r="N207" s="273"/>
      <c r="O207" s="273"/>
      <c r="P207" s="273"/>
      <c r="Q207" s="273"/>
      <c r="R207" s="273"/>
      <c r="S207" s="273"/>
      <c r="T207" s="27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5" t="s">
        <v>134</v>
      </c>
      <c r="AU207" s="275" t="s">
        <v>80</v>
      </c>
      <c r="AV207" s="15" t="s">
        <v>128</v>
      </c>
      <c r="AW207" s="15" t="s">
        <v>33</v>
      </c>
      <c r="AX207" s="15" t="s">
        <v>78</v>
      </c>
      <c r="AY207" s="275" t="s">
        <v>121</v>
      </c>
    </row>
    <row r="208" s="2" customFormat="1" ht="16.5" customHeight="1">
      <c r="A208" s="40"/>
      <c r="B208" s="41"/>
      <c r="C208" s="214" t="s">
        <v>331</v>
      </c>
      <c r="D208" s="214" t="s">
        <v>123</v>
      </c>
      <c r="E208" s="215" t="s">
        <v>332</v>
      </c>
      <c r="F208" s="216" t="s">
        <v>333</v>
      </c>
      <c r="G208" s="217" t="s">
        <v>320</v>
      </c>
      <c r="H208" s="218">
        <v>699.29999999999995</v>
      </c>
      <c r="I208" s="219"/>
      <c r="J208" s="220">
        <f>ROUND(I208*H208,2)</f>
        <v>0</v>
      </c>
      <c r="K208" s="216" t="s">
        <v>127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128</v>
      </c>
      <c r="AT208" s="225" t="s">
        <v>123</v>
      </c>
      <c r="AU208" s="225" t="s">
        <v>80</v>
      </c>
      <c r="AY208" s="19" t="s">
        <v>121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78</v>
      </c>
      <c r="BK208" s="226">
        <f>ROUND(I208*H208,2)</f>
        <v>0</v>
      </c>
      <c r="BL208" s="19" t="s">
        <v>128</v>
      </c>
      <c r="BM208" s="225" t="s">
        <v>334</v>
      </c>
    </row>
    <row r="209" s="2" customFormat="1">
      <c r="A209" s="40"/>
      <c r="B209" s="41"/>
      <c r="C209" s="42"/>
      <c r="D209" s="227" t="s">
        <v>130</v>
      </c>
      <c r="E209" s="42"/>
      <c r="F209" s="228" t="s">
        <v>335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130</v>
      </c>
      <c r="AU209" s="19" t="s">
        <v>80</v>
      </c>
    </row>
    <row r="210" s="2" customFormat="1">
      <c r="A210" s="40"/>
      <c r="B210" s="41"/>
      <c r="C210" s="42"/>
      <c r="D210" s="232" t="s">
        <v>132</v>
      </c>
      <c r="E210" s="42"/>
      <c r="F210" s="233" t="s">
        <v>336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132</v>
      </c>
      <c r="AU210" s="19" t="s">
        <v>80</v>
      </c>
    </row>
    <row r="211" s="13" customFormat="1">
      <c r="A211" s="13"/>
      <c r="B211" s="234"/>
      <c r="C211" s="235"/>
      <c r="D211" s="227" t="s">
        <v>134</v>
      </c>
      <c r="E211" s="236" t="s">
        <v>19</v>
      </c>
      <c r="F211" s="237" t="s">
        <v>337</v>
      </c>
      <c r="G211" s="235"/>
      <c r="H211" s="238">
        <v>699.29999999999995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134</v>
      </c>
      <c r="AU211" s="244" t="s">
        <v>80</v>
      </c>
      <c r="AV211" s="13" t="s">
        <v>80</v>
      </c>
      <c r="AW211" s="13" t="s">
        <v>33</v>
      </c>
      <c r="AX211" s="13" t="s">
        <v>78</v>
      </c>
      <c r="AY211" s="244" t="s">
        <v>121</v>
      </c>
    </row>
    <row r="212" s="2" customFormat="1" ht="24.15" customHeight="1">
      <c r="A212" s="40"/>
      <c r="B212" s="41"/>
      <c r="C212" s="214" t="s">
        <v>338</v>
      </c>
      <c r="D212" s="214" t="s">
        <v>123</v>
      </c>
      <c r="E212" s="215" t="s">
        <v>339</v>
      </c>
      <c r="F212" s="216" t="s">
        <v>340</v>
      </c>
      <c r="G212" s="217" t="s">
        <v>320</v>
      </c>
      <c r="H212" s="218">
        <v>14.41</v>
      </c>
      <c r="I212" s="219"/>
      <c r="J212" s="220">
        <f>ROUND(I212*H212,2)</f>
        <v>0</v>
      </c>
      <c r="K212" s="216" t="s">
        <v>127</v>
      </c>
      <c r="L212" s="46"/>
      <c r="M212" s="221" t="s">
        <v>19</v>
      </c>
      <c r="N212" s="222" t="s">
        <v>42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128</v>
      </c>
      <c r="AT212" s="225" t="s">
        <v>123</v>
      </c>
      <c r="AU212" s="225" t="s">
        <v>80</v>
      </c>
      <c r="AY212" s="19" t="s">
        <v>121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78</v>
      </c>
      <c r="BK212" s="226">
        <f>ROUND(I212*H212,2)</f>
        <v>0</v>
      </c>
      <c r="BL212" s="19" t="s">
        <v>128</v>
      </c>
      <c r="BM212" s="225" t="s">
        <v>341</v>
      </c>
    </row>
    <row r="213" s="2" customFormat="1">
      <c r="A213" s="40"/>
      <c r="B213" s="41"/>
      <c r="C213" s="42"/>
      <c r="D213" s="227" t="s">
        <v>130</v>
      </c>
      <c r="E213" s="42"/>
      <c r="F213" s="228" t="s">
        <v>342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130</v>
      </c>
      <c r="AU213" s="19" t="s">
        <v>80</v>
      </c>
    </row>
    <row r="214" s="2" customFormat="1">
      <c r="A214" s="40"/>
      <c r="B214" s="41"/>
      <c r="C214" s="42"/>
      <c r="D214" s="232" t="s">
        <v>132</v>
      </c>
      <c r="E214" s="42"/>
      <c r="F214" s="233" t="s">
        <v>343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132</v>
      </c>
      <c r="AU214" s="19" t="s">
        <v>80</v>
      </c>
    </row>
    <row r="215" s="13" customFormat="1">
      <c r="A215" s="13"/>
      <c r="B215" s="234"/>
      <c r="C215" s="235"/>
      <c r="D215" s="227" t="s">
        <v>134</v>
      </c>
      <c r="E215" s="236" t="s">
        <v>19</v>
      </c>
      <c r="F215" s="237" t="s">
        <v>344</v>
      </c>
      <c r="G215" s="235"/>
      <c r="H215" s="238">
        <v>14.41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134</v>
      </c>
      <c r="AU215" s="244" t="s">
        <v>80</v>
      </c>
      <c r="AV215" s="13" t="s">
        <v>80</v>
      </c>
      <c r="AW215" s="13" t="s">
        <v>33</v>
      </c>
      <c r="AX215" s="13" t="s">
        <v>78</v>
      </c>
      <c r="AY215" s="244" t="s">
        <v>121</v>
      </c>
    </row>
    <row r="216" s="2" customFormat="1" ht="24.15" customHeight="1">
      <c r="A216" s="40"/>
      <c r="B216" s="41"/>
      <c r="C216" s="214" t="s">
        <v>345</v>
      </c>
      <c r="D216" s="214" t="s">
        <v>123</v>
      </c>
      <c r="E216" s="215" t="s">
        <v>346</v>
      </c>
      <c r="F216" s="216" t="s">
        <v>347</v>
      </c>
      <c r="G216" s="217" t="s">
        <v>320</v>
      </c>
      <c r="H216" s="218">
        <v>11.58</v>
      </c>
      <c r="I216" s="219"/>
      <c r="J216" s="220">
        <f>ROUND(I216*H216,2)</f>
        <v>0</v>
      </c>
      <c r="K216" s="216" t="s">
        <v>127</v>
      </c>
      <c r="L216" s="46"/>
      <c r="M216" s="221" t="s">
        <v>19</v>
      </c>
      <c r="N216" s="222" t="s">
        <v>42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128</v>
      </c>
      <c r="AT216" s="225" t="s">
        <v>123</v>
      </c>
      <c r="AU216" s="225" t="s">
        <v>80</v>
      </c>
      <c r="AY216" s="19" t="s">
        <v>121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78</v>
      </c>
      <c r="BK216" s="226">
        <f>ROUND(I216*H216,2)</f>
        <v>0</v>
      </c>
      <c r="BL216" s="19" t="s">
        <v>128</v>
      </c>
      <c r="BM216" s="225" t="s">
        <v>348</v>
      </c>
    </row>
    <row r="217" s="2" customFormat="1">
      <c r="A217" s="40"/>
      <c r="B217" s="41"/>
      <c r="C217" s="42"/>
      <c r="D217" s="227" t="s">
        <v>130</v>
      </c>
      <c r="E217" s="42"/>
      <c r="F217" s="228" t="s">
        <v>349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130</v>
      </c>
      <c r="AU217" s="19" t="s">
        <v>80</v>
      </c>
    </row>
    <row r="218" s="2" customFormat="1">
      <c r="A218" s="40"/>
      <c r="B218" s="41"/>
      <c r="C218" s="42"/>
      <c r="D218" s="232" t="s">
        <v>132</v>
      </c>
      <c r="E218" s="42"/>
      <c r="F218" s="233" t="s">
        <v>350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132</v>
      </c>
      <c r="AU218" s="19" t="s">
        <v>80</v>
      </c>
    </row>
    <row r="219" s="13" customFormat="1">
      <c r="A219" s="13"/>
      <c r="B219" s="234"/>
      <c r="C219" s="235"/>
      <c r="D219" s="227" t="s">
        <v>134</v>
      </c>
      <c r="E219" s="236" t="s">
        <v>19</v>
      </c>
      <c r="F219" s="237" t="s">
        <v>351</v>
      </c>
      <c r="G219" s="235"/>
      <c r="H219" s="238">
        <v>11.58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134</v>
      </c>
      <c r="AU219" s="244" t="s">
        <v>80</v>
      </c>
      <c r="AV219" s="13" t="s">
        <v>80</v>
      </c>
      <c r="AW219" s="13" t="s">
        <v>33</v>
      </c>
      <c r="AX219" s="13" t="s">
        <v>78</v>
      </c>
      <c r="AY219" s="244" t="s">
        <v>121</v>
      </c>
    </row>
    <row r="220" s="12" customFormat="1" ht="22.8" customHeight="1">
      <c r="A220" s="12"/>
      <c r="B220" s="198"/>
      <c r="C220" s="199"/>
      <c r="D220" s="200" t="s">
        <v>70</v>
      </c>
      <c r="E220" s="212" t="s">
        <v>352</v>
      </c>
      <c r="F220" s="212" t="s">
        <v>353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SUM(P221:P223)</f>
        <v>0</v>
      </c>
      <c r="Q220" s="206"/>
      <c r="R220" s="207">
        <f>SUM(R221:R223)</f>
        <v>0</v>
      </c>
      <c r="S220" s="206"/>
      <c r="T220" s="208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78</v>
      </c>
      <c r="AT220" s="210" t="s">
        <v>70</v>
      </c>
      <c r="AU220" s="210" t="s">
        <v>78</v>
      </c>
      <c r="AY220" s="209" t="s">
        <v>121</v>
      </c>
      <c r="BK220" s="211">
        <f>SUM(BK221:BK223)</f>
        <v>0</v>
      </c>
    </row>
    <row r="221" s="2" customFormat="1" ht="21.75" customHeight="1">
      <c r="A221" s="40"/>
      <c r="B221" s="41"/>
      <c r="C221" s="214" t="s">
        <v>354</v>
      </c>
      <c r="D221" s="214" t="s">
        <v>123</v>
      </c>
      <c r="E221" s="215" t="s">
        <v>355</v>
      </c>
      <c r="F221" s="216" t="s">
        <v>356</v>
      </c>
      <c r="G221" s="217" t="s">
        <v>320</v>
      </c>
      <c r="H221" s="218">
        <v>3.738</v>
      </c>
      <c r="I221" s="219"/>
      <c r="J221" s="220">
        <f>ROUND(I221*H221,2)</f>
        <v>0</v>
      </c>
      <c r="K221" s="216" t="s">
        <v>127</v>
      </c>
      <c r="L221" s="46"/>
      <c r="M221" s="221" t="s">
        <v>19</v>
      </c>
      <c r="N221" s="222" t="s">
        <v>42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128</v>
      </c>
      <c r="AT221" s="225" t="s">
        <v>123</v>
      </c>
      <c r="AU221" s="225" t="s">
        <v>80</v>
      </c>
      <c r="AY221" s="19" t="s">
        <v>121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78</v>
      </c>
      <c r="BK221" s="226">
        <f>ROUND(I221*H221,2)</f>
        <v>0</v>
      </c>
      <c r="BL221" s="19" t="s">
        <v>128</v>
      </c>
      <c r="BM221" s="225" t="s">
        <v>357</v>
      </c>
    </row>
    <row r="222" s="2" customFormat="1">
      <c r="A222" s="40"/>
      <c r="B222" s="41"/>
      <c r="C222" s="42"/>
      <c r="D222" s="227" t="s">
        <v>130</v>
      </c>
      <c r="E222" s="42"/>
      <c r="F222" s="228" t="s">
        <v>358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130</v>
      </c>
      <c r="AU222" s="19" t="s">
        <v>80</v>
      </c>
    </row>
    <row r="223" s="2" customFormat="1">
      <c r="A223" s="40"/>
      <c r="B223" s="41"/>
      <c r="C223" s="42"/>
      <c r="D223" s="232" t="s">
        <v>132</v>
      </c>
      <c r="E223" s="42"/>
      <c r="F223" s="233" t="s">
        <v>359</v>
      </c>
      <c r="G223" s="42"/>
      <c r="H223" s="42"/>
      <c r="I223" s="229"/>
      <c r="J223" s="42"/>
      <c r="K223" s="42"/>
      <c r="L223" s="46"/>
      <c r="M223" s="276"/>
      <c r="N223" s="277"/>
      <c r="O223" s="278"/>
      <c r="P223" s="278"/>
      <c r="Q223" s="278"/>
      <c r="R223" s="278"/>
      <c r="S223" s="278"/>
      <c r="T223" s="279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132</v>
      </c>
      <c r="AU223" s="19" t="s">
        <v>80</v>
      </c>
    </row>
    <row r="224" s="2" customFormat="1" ht="6.96" customHeight="1">
      <c r="A224" s="40"/>
      <c r="B224" s="61"/>
      <c r="C224" s="62"/>
      <c r="D224" s="62"/>
      <c r="E224" s="62"/>
      <c r="F224" s="62"/>
      <c r="G224" s="62"/>
      <c r="H224" s="62"/>
      <c r="I224" s="62"/>
      <c r="J224" s="62"/>
      <c r="K224" s="62"/>
      <c r="L224" s="46"/>
      <c r="M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</row>
  </sheetData>
  <sheetProtection sheet="1" autoFilter="0" formatColumns="0" formatRows="0" objects="1" scenarios="1" spinCount="100000" saltValue="uIsLJQMO3vldKHu7y12kpBJ7b2HS06+YNBhu1eCv9HUuWm2G5oYWL5nxi/Sm2kmdaFh1ulrDi+mNwU7TwRp0Xw==" hashValue="sIkcR9IW3iHh1GsbiSqRZTG+WzrmCkXM+6NdLuxhQeXUpGdznfGyNSa+kx1EIfkEV/+zTd41/kuxYDBK/1GDLg==" algorithmName="SHA-512" password="CC35"/>
  <autoFilter ref="C90:K2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1/113107322"/>
    <hyperlink ref="F100" r:id="rId2" display="https://podminky.urs.cz/item/CS_URS_2025_01/113107342"/>
    <hyperlink ref="F104" r:id="rId3" display="https://podminky.urs.cz/item/CS_URS_2025_01/113107343"/>
    <hyperlink ref="F108" r:id="rId4" display="https://podminky.urs.cz/item/CS_URS_2025_01/181951112"/>
    <hyperlink ref="F113" r:id="rId5" display="https://podminky.urs.cz/item/CS_URS_2025_01/565135111"/>
    <hyperlink ref="F117" r:id="rId6" display="https://podminky.urs.cz/item/CS_URS_2025_01/565145111"/>
    <hyperlink ref="F121" r:id="rId7" display="https://podminky.urs.cz/item/CS_URS_2025_01/573191111"/>
    <hyperlink ref="F125" r:id="rId8" display="https://podminky.urs.cz/item/CS_URS_2025_01/573231106"/>
    <hyperlink ref="F129" r:id="rId9" display="https://podminky.urs.cz/item/CS_URS_2025_01/577134111"/>
    <hyperlink ref="F133" r:id="rId10" display="https://podminky.urs.cz/item/CS_URS_2025_01/577155112"/>
    <hyperlink ref="F138" r:id="rId11" display="https://podminky.urs.cz/item/CS_URS_2025_01/912211111"/>
    <hyperlink ref="F145" r:id="rId12" display="https://podminky.urs.cz/item/CS_URS_2025_01/914111111"/>
    <hyperlink ref="F151" r:id="rId13" display="https://podminky.urs.cz/item/CS_URS_2025_01/914511112"/>
    <hyperlink ref="F162" r:id="rId14" display="https://podminky.urs.cz/item/CS_URS_2025_01/915121112"/>
    <hyperlink ref="F166" r:id="rId15" display="https://podminky.urs.cz/item/CS_URS_2025_01/915611111"/>
    <hyperlink ref="F169" r:id="rId16" display="https://podminky.urs.cz/item/CS_URS_2025_01/916131213"/>
    <hyperlink ref="F175" r:id="rId17" display="https://podminky.urs.cz/item/CS_URS_2025_01/919732211"/>
    <hyperlink ref="F179" r:id="rId18" display="https://podminky.urs.cz/item/CS_URS_2025_01/919735112"/>
    <hyperlink ref="F182" r:id="rId19" display="https://podminky.urs.cz/item/CS_URS_2025_01/919735113"/>
    <hyperlink ref="F185" r:id="rId20" display="https://podminky.urs.cz/item/CS_URS_2025_01/935113111"/>
    <hyperlink ref="F192" r:id="rId21" display="https://podminky.urs.cz/item/CS_URS_2025_01/938902113"/>
    <hyperlink ref="F195" r:id="rId22" display="https://podminky.urs.cz/item/CS_URS_2025_01/938909311"/>
    <hyperlink ref="F200" r:id="rId23" display="https://podminky.urs.cz/item/CS_URS_2025_01/997211511"/>
    <hyperlink ref="F210" r:id="rId24" display="https://podminky.urs.cz/item/CS_URS_2025_01/997211519"/>
    <hyperlink ref="F214" r:id="rId25" display="https://podminky.urs.cz/item/CS_URS_2025_01/997221873"/>
    <hyperlink ref="F218" r:id="rId26" display="https://podminky.urs.cz/item/CS_URS_2025_01/997221875"/>
    <hyperlink ref="F223" r:id="rId27" display="https://podminky.urs.cz/item/CS_URS_2025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Mikulov - bezpečnostní úprava stávajícího napojení</v>
      </c>
      <c r="F7" s="144"/>
      <c r="G7" s="144"/>
      <c r="H7" s="144"/>
      <c r="L7" s="22"/>
    </row>
    <row r="8" s="1" customFormat="1" ht="12" customHeight="1">
      <c r="B8" s="22"/>
      <c r="D8" s="144" t="s">
        <v>93</v>
      </c>
      <c r="L8" s="22"/>
    </row>
    <row r="9" s="2" customFormat="1" ht="16.5" customHeight="1">
      <c r="A9" s="40"/>
      <c r="B9" s="46"/>
      <c r="C9" s="40"/>
      <c r="D9" s="40"/>
      <c r="E9" s="145" t="s">
        <v>360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360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5. 3. 2025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ROUND((SUM(BE91:BE150)),  2)</f>
        <v>0</v>
      </c>
      <c r="G35" s="40"/>
      <c r="H35" s="40"/>
      <c r="I35" s="159">
        <v>0.20999999999999999</v>
      </c>
      <c r="J35" s="158">
        <f>ROUND(((SUM(BE91:BE150))*I35),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ROUND((SUM(BF91:BF150)),  2)</f>
        <v>0</v>
      </c>
      <c r="G36" s="40"/>
      <c r="H36" s="40"/>
      <c r="I36" s="159">
        <v>0.12</v>
      </c>
      <c r="J36" s="158">
        <f>ROUND(((SUM(BF91:BF150))*I36),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ROUND((SUM(BG91:BG150)),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ROUND((SUM(BH91:BH150)),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ROUND((SUM(BI91:BI150)),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Mikulov - bezpečnostní úprava stávajícího napojení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360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102 - Prodloužení propustku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5. 3. 2025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Mikulov</v>
      </c>
      <c r="G58" s="42"/>
      <c r="H58" s="42"/>
      <c r="I58" s="34" t="s">
        <v>31</v>
      </c>
      <c r="J58" s="38" t="str">
        <f>E23</f>
        <v>ViaDesigne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97</v>
      </c>
      <c r="D61" s="173"/>
      <c r="E61" s="173"/>
      <c r="F61" s="173"/>
      <c r="G61" s="173"/>
      <c r="H61" s="173"/>
      <c r="I61" s="173"/>
      <c r="J61" s="174" t="s">
        <v>98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99</v>
      </c>
    </row>
    <row r="64" s="9" customFormat="1" ht="24.96" customHeight="1">
      <c r="A64" s="9"/>
      <c r="B64" s="176"/>
      <c r="C64" s="177"/>
      <c r="D64" s="178" t="s">
        <v>100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101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361</v>
      </c>
      <c r="E66" s="184"/>
      <c r="F66" s="184"/>
      <c r="G66" s="184"/>
      <c r="H66" s="184"/>
      <c r="I66" s="184"/>
      <c r="J66" s="185">
        <f>J106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103</v>
      </c>
      <c r="E67" s="184"/>
      <c r="F67" s="184"/>
      <c r="G67" s="184"/>
      <c r="H67" s="184"/>
      <c r="I67" s="184"/>
      <c r="J67" s="185">
        <f>J111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104</v>
      </c>
      <c r="E68" s="184"/>
      <c r="F68" s="184"/>
      <c r="G68" s="184"/>
      <c r="H68" s="184"/>
      <c r="I68" s="184"/>
      <c r="J68" s="185">
        <f>J130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105</v>
      </c>
      <c r="E69" s="184"/>
      <c r="F69" s="184"/>
      <c r="G69" s="184"/>
      <c r="H69" s="184"/>
      <c r="I69" s="184"/>
      <c r="J69" s="185">
        <f>J147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Mikulov - bezpečnostní úprava stávajícího napojení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93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360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95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102 - Prodloužení propustku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 xml:space="preserve"> </v>
      </c>
      <c r="G85" s="42"/>
      <c r="H85" s="42"/>
      <c r="I85" s="34" t="s">
        <v>23</v>
      </c>
      <c r="J85" s="74" t="str">
        <f>IF(J14="","",J14)</f>
        <v>5. 3. 2025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město Mikulov</v>
      </c>
      <c r="G87" s="42"/>
      <c r="H87" s="42"/>
      <c r="I87" s="34" t="s">
        <v>31</v>
      </c>
      <c r="J87" s="38" t="str">
        <f>E23</f>
        <v>ViaDesigne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34</v>
      </c>
      <c r="J88" s="38" t="str">
        <f>E26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107</v>
      </c>
      <c r="D90" s="190" t="s">
        <v>56</v>
      </c>
      <c r="E90" s="190" t="s">
        <v>52</v>
      </c>
      <c r="F90" s="190" t="s">
        <v>53</v>
      </c>
      <c r="G90" s="190" t="s">
        <v>108</v>
      </c>
      <c r="H90" s="190" t="s">
        <v>109</v>
      </c>
      <c r="I90" s="190" t="s">
        <v>110</v>
      </c>
      <c r="J90" s="190" t="s">
        <v>98</v>
      </c>
      <c r="K90" s="191" t="s">
        <v>111</v>
      </c>
      <c r="L90" s="192"/>
      <c r="M90" s="94" t="s">
        <v>19</v>
      </c>
      <c r="N90" s="95" t="s">
        <v>41</v>
      </c>
      <c r="O90" s="95" t="s">
        <v>112</v>
      </c>
      <c r="P90" s="95" t="s">
        <v>113</v>
      </c>
      <c r="Q90" s="95" t="s">
        <v>114</v>
      </c>
      <c r="R90" s="95" t="s">
        <v>115</v>
      </c>
      <c r="S90" s="95" t="s">
        <v>116</v>
      </c>
      <c r="T90" s="96" t="s">
        <v>117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118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</f>
        <v>0</v>
      </c>
      <c r="Q91" s="98"/>
      <c r="R91" s="195">
        <f>R92</f>
        <v>44.1583708</v>
      </c>
      <c r="S91" s="98"/>
      <c r="T91" s="196">
        <f>T92</f>
        <v>0.77400000000000002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70</v>
      </c>
      <c r="AU91" s="19" t="s">
        <v>99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70</v>
      </c>
      <c r="E92" s="201" t="s">
        <v>119</v>
      </c>
      <c r="F92" s="201" t="s">
        <v>120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P93+P106+P111+P130+P147</f>
        <v>0</v>
      </c>
      <c r="Q92" s="206"/>
      <c r="R92" s="207">
        <f>R93+R106+R111+R130+R147</f>
        <v>44.1583708</v>
      </c>
      <c r="S92" s="206"/>
      <c r="T92" s="208">
        <f>T93+T106+T111+T130+T147</f>
        <v>0.77400000000000002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78</v>
      </c>
      <c r="AT92" s="210" t="s">
        <v>70</v>
      </c>
      <c r="AU92" s="210" t="s">
        <v>71</v>
      </c>
      <c r="AY92" s="209" t="s">
        <v>121</v>
      </c>
      <c r="BK92" s="211">
        <f>BK93+BK106+BK111+BK130+BK147</f>
        <v>0</v>
      </c>
    </row>
    <row r="93" s="12" customFormat="1" ht="22.8" customHeight="1">
      <c r="A93" s="12"/>
      <c r="B93" s="198"/>
      <c r="C93" s="199"/>
      <c r="D93" s="200" t="s">
        <v>70</v>
      </c>
      <c r="E93" s="212" t="s">
        <v>78</v>
      </c>
      <c r="F93" s="212" t="s">
        <v>122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SUM(P94:P105)</f>
        <v>0</v>
      </c>
      <c r="Q93" s="206"/>
      <c r="R93" s="207">
        <f>SUM(R94:R105)</f>
        <v>0</v>
      </c>
      <c r="S93" s="206"/>
      <c r="T93" s="208">
        <f>SUM(T94:T105)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78</v>
      </c>
      <c r="AT93" s="210" t="s">
        <v>70</v>
      </c>
      <c r="AU93" s="210" t="s">
        <v>78</v>
      </c>
      <c r="AY93" s="209" t="s">
        <v>121</v>
      </c>
      <c r="BK93" s="211">
        <f>SUM(BK94:BK105)</f>
        <v>0</v>
      </c>
    </row>
    <row r="94" s="2" customFormat="1" ht="21.75" customHeight="1">
      <c r="A94" s="40"/>
      <c r="B94" s="41"/>
      <c r="C94" s="214" t="s">
        <v>78</v>
      </c>
      <c r="D94" s="214" t="s">
        <v>123</v>
      </c>
      <c r="E94" s="215" t="s">
        <v>362</v>
      </c>
      <c r="F94" s="216" t="s">
        <v>363</v>
      </c>
      <c r="G94" s="217" t="s">
        <v>364</v>
      </c>
      <c r="H94" s="218">
        <v>6.2999999999999998</v>
      </c>
      <c r="I94" s="219"/>
      <c r="J94" s="220">
        <f>ROUND(I94*H94,2)</f>
        <v>0</v>
      </c>
      <c r="K94" s="216" t="s">
        <v>127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128</v>
      </c>
      <c r="AT94" s="225" t="s">
        <v>123</v>
      </c>
      <c r="AU94" s="225" t="s">
        <v>80</v>
      </c>
      <c r="AY94" s="19" t="s">
        <v>121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128</v>
      </c>
      <c r="BM94" s="225" t="s">
        <v>365</v>
      </c>
    </row>
    <row r="95" s="2" customFormat="1">
      <c r="A95" s="40"/>
      <c r="B95" s="41"/>
      <c r="C95" s="42"/>
      <c r="D95" s="227" t="s">
        <v>130</v>
      </c>
      <c r="E95" s="42"/>
      <c r="F95" s="228" t="s">
        <v>366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130</v>
      </c>
      <c r="AU95" s="19" t="s">
        <v>80</v>
      </c>
    </row>
    <row r="96" s="2" customFormat="1">
      <c r="A96" s="40"/>
      <c r="B96" s="41"/>
      <c r="C96" s="42"/>
      <c r="D96" s="232" t="s">
        <v>132</v>
      </c>
      <c r="E96" s="42"/>
      <c r="F96" s="233" t="s">
        <v>367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132</v>
      </c>
      <c r="AU96" s="19" t="s">
        <v>80</v>
      </c>
    </row>
    <row r="97" s="13" customFormat="1">
      <c r="A97" s="13"/>
      <c r="B97" s="234"/>
      <c r="C97" s="235"/>
      <c r="D97" s="227" t="s">
        <v>134</v>
      </c>
      <c r="E97" s="236" t="s">
        <v>19</v>
      </c>
      <c r="F97" s="237" t="s">
        <v>368</v>
      </c>
      <c r="G97" s="235"/>
      <c r="H97" s="238">
        <v>6.2999999999999998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134</v>
      </c>
      <c r="AU97" s="244" t="s">
        <v>80</v>
      </c>
      <c r="AV97" s="13" t="s">
        <v>80</v>
      </c>
      <c r="AW97" s="13" t="s">
        <v>33</v>
      </c>
      <c r="AX97" s="13" t="s">
        <v>78</v>
      </c>
      <c r="AY97" s="244" t="s">
        <v>121</v>
      </c>
    </row>
    <row r="98" s="2" customFormat="1" ht="21.75" customHeight="1">
      <c r="A98" s="40"/>
      <c r="B98" s="41"/>
      <c r="C98" s="214" t="s">
        <v>80</v>
      </c>
      <c r="D98" s="214" t="s">
        <v>123</v>
      </c>
      <c r="E98" s="215" t="s">
        <v>369</v>
      </c>
      <c r="F98" s="216" t="s">
        <v>370</v>
      </c>
      <c r="G98" s="217" t="s">
        <v>364</v>
      </c>
      <c r="H98" s="218">
        <v>1.44</v>
      </c>
      <c r="I98" s="219"/>
      <c r="J98" s="220">
        <f>ROUND(I98*H98,2)</f>
        <v>0</v>
      </c>
      <c r="K98" s="216" t="s">
        <v>127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128</v>
      </c>
      <c r="AT98" s="225" t="s">
        <v>123</v>
      </c>
      <c r="AU98" s="225" t="s">
        <v>80</v>
      </c>
      <c r="AY98" s="19" t="s">
        <v>121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78</v>
      </c>
      <c r="BK98" s="226">
        <f>ROUND(I98*H98,2)</f>
        <v>0</v>
      </c>
      <c r="BL98" s="19" t="s">
        <v>128</v>
      </c>
      <c r="BM98" s="225" t="s">
        <v>371</v>
      </c>
    </row>
    <row r="99" s="2" customFormat="1">
      <c r="A99" s="40"/>
      <c r="B99" s="41"/>
      <c r="C99" s="42"/>
      <c r="D99" s="227" t="s">
        <v>130</v>
      </c>
      <c r="E99" s="42"/>
      <c r="F99" s="228" t="s">
        <v>372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130</v>
      </c>
      <c r="AU99" s="19" t="s">
        <v>80</v>
      </c>
    </row>
    <row r="100" s="2" customFormat="1">
      <c r="A100" s="40"/>
      <c r="B100" s="41"/>
      <c r="C100" s="42"/>
      <c r="D100" s="232" t="s">
        <v>132</v>
      </c>
      <c r="E100" s="42"/>
      <c r="F100" s="233" t="s">
        <v>373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132</v>
      </c>
      <c r="AU100" s="19" t="s">
        <v>80</v>
      </c>
    </row>
    <row r="101" s="13" customFormat="1">
      <c r="A101" s="13"/>
      <c r="B101" s="234"/>
      <c r="C101" s="235"/>
      <c r="D101" s="227" t="s">
        <v>134</v>
      </c>
      <c r="E101" s="236" t="s">
        <v>19</v>
      </c>
      <c r="F101" s="237" t="s">
        <v>374</v>
      </c>
      <c r="G101" s="235"/>
      <c r="H101" s="238">
        <v>1.44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134</v>
      </c>
      <c r="AU101" s="244" t="s">
        <v>80</v>
      </c>
      <c r="AV101" s="13" t="s">
        <v>80</v>
      </c>
      <c r="AW101" s="13" t="s">
        <v>33</v>
      </c>
      <c r="AX101" s="13" t="s">
        <v>78</v>
      </c>
      <c r="AY101" s="244" t="s">
        <v>121</v>
      </c>
    </row>
    <row r="102" s="2" customFormat="1" ht="16.5" customHeight="1">
      <c r="A102" s="40"/>
      <c r="B102" s="41"/>
      <c r="C102" s="214" t="s">
        <v>142</v>
      </c>
      <c r="D102" s="214" t="s">
        <v>123</v>
      </c>
      <c r="E102" s="215" t="s">
        <v>149</v>
      </c>
      <c r="F102" s="216" t="s">
        <v>150</v>
      </c>
      <c r="G102" s="217" t="s">
        <v>126</v>
      </c>
      <c r="H102" s="218">
        <v>18</v>
      </c>
      <c r="I102" s="219"/>
      <c r="J102" s="220">
        <f>ROUND(I102*H102,2)</f>
        <v>0</v>
      </c>
      <c r="K102" s="216" t="s">
        <v>127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128</v>
      </c>
      <c r="AT102" s="225" t="s">
        <v>123</v>
      </c>
      <c r="AU102" s="225" t="s">
        <v>80</v>
      </c>
      <c r="AY102" s="19" t="s">
        <v>121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128</v>
      </c>
      <c r="BM102" s="225" t="s">
        <v>375</v>
      </c>
    </row>
    <row r="103" s="2" customFormat="1">
      <c r="A103" s="40"/>
      <c r="B103" s="41"/>
      <c r="C103" s="42"/>
      <c r="D103" s="227" t="s">
        <v>130</v>
      </c>
      <c r="E103" s="42"/>
      <c r="F103" s="228" t="s">
        <v>152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80</v>
      </c>
    </row>
    <row r="104" s="2" customFormat="1">
      <c r="A104" s="40"/>
      <c r="B104" s="41"/>
      <c r="C104" s="42"/>
      <c r="D104" s="232" t="s">
        <v>132</v>
      </c>
      <c r="E104" s="42"/>
      <c r="F104" s="233" t="s">
        <v>153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132</v>
      </c>
      <c r="AU104" s="19" t="s">
        <v>80</v>
      </c>
    </row>
    <row r="105" s="13" customFormat="1">
      <c r="A105" s="13"/>
      <c r="B105" s="234"/>
      <c r="C105" s="235"/>
      <c r="D105" s="227" t="s">
        <v>134</v>
      </c>
      <c r="E105" s="236" t="s">
        <v>19</v>
      </c>
      <c r="F105" s="237" t="s">
        <v>376</v>
      </c>
      <c r="G105" s="235"/>
      <c r="H105" s="238">
        <v>18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134</v>
      </c>
      <c r="AU105" s="244" t="s">
        <v>80</v>
      </c>
      <c r="AV105" s="13" t="s">
        <v>80</v>
      </c>
      <c r="AW105" s="13" t="s">
        <v>33</v>
      </c>
      <c r="AX105" s="13" t="s">
        <v>78</v>
      </c>
      <c r="AY105" s="244" t="s">
        <v>121</v>
      </c>
    </row>
    <row r="106" s="12" customFormat="1" ht="22.8" customHeight="1">
      <c r="A106" s="12"/>
      <c r="B106" s="198"/>
      <c r="C106" s="199"/>
      <c r="D106" s="200" t="s">
        <v>70</v>
      </c>
      <c r="E106" s="212" t="s">
        <v>80</v>
      </c>
      <c r="F106" s="212" t="s">
        <v>377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SUM(P107:P110)</f>
        <v>0</v>
      </c>
      <c r="Q106" s="206"/>
      <c r="R106" s="207">
        <f>SUM(R107:R110)</f>
        <v>3.6026927999999998</v>
      </c>
      <c r="S106" s="206"/>
      <c r="T106" s="208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78</v>
      </c>
      <c r="AT106" s="210" t="s">
        <v>70</v>
      </c>
      <c r="AU106" s="210" t="s">
        <v>78</v>
      </c>
      <c r="AY106" s="209" t="s">
        <v>121</v>
      </c>
      <c r="BK106" s="211">
        <f>SUM(BK107:BK110)</f>
        <v>0</v>
      </c>
    </row>
    <row r="107" s="2" customFormat="1" ht="16.5" customHeight="1">
      <c r="A107" s="40"/>
      <c r="B107" s="41"/>
      <c r="C107" s="214" t="s">
        <v>128</v>
      </c>
      <c r="D107" s="214" t="s">
        <v>123</v>
      </c>
      <c r="E107" s="215" t="s">
        <v>378</v>
      </c>
      <c r="F107" s="216" t="s">
        <v>379</v>
      </c>
      <c r="G107" s="217" t="s">
        <v>364</v>
      </c>
      <c r="H107" s="218">
        <v>1.44</v>
      </c>
      <c r="I107" s="219"/>
      <c r="J107" s="220">
        <f>ROUND(I107*H107,2)</f>
        <v>0</v>
      </c>
      <c r="K107" s="216" t="s">
        <v>127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2.5018699999999998</v>
      </c>
      <c r="R107" s="223">
        <f>Q107*H107</f>
        <v>3.6026927999999998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128</v>
      </c>
      <c r="AT107" s="225" t="s">
        <v>123</v>
      </c>
      <c r="AU107" s="225" t="s">
        <v>80</v>
      </c>
      <c r="AY107" s="19" t="s">
        <v>121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78</v>
      </c>
      <c r="BK107" s="226">
        <f>ROUND(I107*H107,2)</f>
        <v>0</v>
      </c>
      <c r="BL107" s="19" t="s">
        <v>128</v>
      </c>
      <c r="BM107" s="225" t="s">
        <v>380</v>
      </c>
    </row>
    <row r="108" s="2" customFormat="1">
      <c r="A108" s="40"/>
      <c r="B108" s="41"/>
      <c r="C108" s="42"/>
      <c r="D108" s="227" t="s">
        <v>130</v>
      </c>
      <c r="E108" s="42"/>
      <c r="F108" s="228" t="s">
        <v>381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130</v>
      </c>
      <c r="AU108" s="19" t="s">
        <v>80</v>
      </c>
    </row>
    <row r="109" s="2" customFormat="1">
      <c r="A109" s="40"/>
      <c r="B109" s="41"/>
      <c r="C109" s="42"/>
      <c r="D109" s="232" t="s">
        <v>132</v>
      </c>
      <c r="E109" s="42"/>
      <c r="F109" s="233" t="s">
        <v>382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132</v>
      </c>
      <c r="AU109" s="19" t="s">
        <v>80</v>
      </c>
    </row>
    <row r="110" s="13" customFormat="1">
      <c r="A110" s="13"/>
      <c r="B110" s="234"/>
      <c r="C110" s="235"/>
      <c r="D110" s="227" t="s">
        <v>134</v>
      </c>
      <c r="E110" s="236" t="s">
        <v>19</v>
      </c>
      <c r="F110" s="237" t="s">
        <v>383</v>
      </c>
      <c r="G110" s="235"/>
      <c r="H110" s="238">
        <v>1.44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134</v>
      </c>
      <c r="AU110" s="244" t="s">
        <v>80</v>
      </c>
      <c r="AV110" s="13" t="s">
        <v>80</v>
      </c>
      <c r="AW110" s="13" t="s">
        <v>33</v>
      </c>
      <c r="AX110" s="13" t="s">
        <v>78</v>
      </c>
      <c r="AY110" s="244" t="s">
        <v>121</v>
      </c>
    </row>
    <row r="111" s="12" customFormat="1" ht="22.8" customHeight="1">
      <c r="A111" s="12"/>
      <c r="B111" s="198"/>
      <c r="C111" s="199"/>
      <c r="D111" s="200" t="s">
        <v>70</v>
      </c>
      <c r="E111" s="212" t="s">
        <v>184</v>
      </c>
      <c r="F111" s="212" t="s">
        <v>198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SUM(P112:P129)</f>
        <v>0</v>
      </c>
      <c r="Q111" s="206"/>
      <c r="R111" s="207">
        <f>SUM(R112:R129)</f>
        <v>40.555678</v>
      </c>
      <c r="S111" s="206"/>
      <c r="T111" s="208">
        <f>SUM(T112:T129)</f>
        <v>0.77400000000000002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78</v>
      </c>
      <c r="AT111" s="210" t="s">
        <v>70</v>
      </c>
      <c r="AU111" s="210" t="s">
        <v>78</v>
      </c>
      <c r="AY111" s="209" t="s">
        <v>121</v>
      </c>
      <c r="BK111" s="211">
        <f>SUM(BK112:BK129)</f>
        <v>0</v>
      </c>
    </row>
    <row r="112" s="2" customFormat="1" ht="16.5" customHeight="1">
      <c r="A112" s="40"/>
      <c r="B112" s="41"/>
      <c r="C112" s="214" t="s">
        <v>155</v>
      </c>
      <c r="D112" s="214" t="s">
        <v>123</v>
      </c>
      <c r="E112" s="215" t="s">
        <v>384</v>
      </c>
      <c r="F112" s="216" t="s">
        <v>385</v>
      </c>
      <c r="G112" s="217" t="s">
        <v>202</v>
      </c>
      <c r="H112" s="218">
        <v>2</v>
      </c>
      <c r="I112" s="219"/>
      <c r="J112" s="220">
        <f>ROUND(I112*H112,2)</f>
        <v>0</v>
      </c>
      <c r="K112" s="216" t="s">
        <v>127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16.75142</v>
      </c>
      <c r="R112" s="223">
        <f>Q112*H112</f>
        <v>33.502839999999999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128</v>
      </c>
      <c r="AT112" s="225" t="s">
        <v>123</v>
      </c>
      <c r="AU112" s="225" t="s">
        <v>80</v>
      </c>
      <c r="AY112" s="19" t="s">
        <v>121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78</v>
      </c>
      <c r="BK112" s="226">
        <f>ROUND(I112*H112,2)</f>
        <v>0</v>
      </c>
      <c r="BL112" s="19" t="s">
        <v>128</v>
      </c>
      <c r="BM112" s="225" t="s">
        <v>386</v>
      </c>
    </row>
    <row r="113" s="2" customFormat="1">
      <c r="A113" s="40"/>
      <c r="B113" s="41"/>
      <c r="C113" s="42"/>
      <c r="D113" s="227" t="s">
        <v>130</v>
      </c>
      <c r="E113" s="42"/>
      <c r="F113" s="228" t="s">
        <v>387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130</v>
      </c>
      <c r="AU113" s="19" t="s">
        <v>80</v>
      </c>
    </row>
    <row r="114" s="2" customFormat="1">
      <c r="A114" s="40"/>
      <c r="B114" s="41"/>
      <c r="C114" s="42"/>
      <c r="D114" s="232" t="s">
        <v>132</v>
      </c>
      <c r="E114" s="42"/>
      <c r="F114" s="233" t="s">
        <v>388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80</v>
      </c>
    </row>
    <row r="115" s="13" customFormat="1">
      <c r="A115" s="13"/>
      <c r="B115" s="234"/>
      <c r="C115" s="235"/>
      <c r="D115" s="227" t="s">
        <v>134</v>
      </c>
      <c r="E115" s="236" t="s">
        <v>19</v>
      </c>
      <c r="F115" s="237" t="s">
        <v>389</v>
      </c>
      <c r="G115" s="235"/>
      <c r="H115" s="238">
        <v>2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134</v>
      </c>
      <c r="AU115" s="244" t="s">
        <v>80</v>
      </c>
      <c r="AV115" s="13" t="s">
        <v>80</v>
      </c>
      <c r="AW115" s="13" t="s">
        <v>33</v>
      </c>
      <c r="AX115" s="13" t="s">
        <v>78</v>
      </c>
      <c r="AY115" s="244" t="s">
        <v>121</v>
      </c>
    </row>
    <row r="116" s="2" customFormat="1" ht="16.5" customHeight="1">
      <c r="A116" s="40"/>
      <c r="B116" s="41"/>
      <c r="C116" s="214" t="s">
        <v>163</v>
      </c>
      <c r="D116" s="214" t="s">
        <v>123</v>
      </c>
      <c r="E116" s="215" t="s">
        <v>390</v>
      </c>
      <c r="F116" s="216" t="s">
        <v>391</v>
      </c>
      <c r="G116" s="217" t="s">
        <v>248</v>
      </c>
      <c r="H116" s="218">
        <v>2.6000000000000001</v>
      </c>
      <c r="I116" s="219"/>
      <c r="J116" s="220">
        <f>ROUND(I116*H116,2)</f>
        <v>0</v>
      </c>
      <c r="K116" s="216" t="s">
        <v>127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0.88534999999999997</v>
      </c>
      <c r="R116" s="223">
        <f>Q116*H116</f>
        <v>2.3019099999999999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128</v>
      </c>
      <c r="AT116" s="225" t="s">
        <v>123</v>
      </c>
      <c r="AU116" s="225" t="s">
        <v>80</v>
      </c>
      <c r="AY116" s="19" t="s">
        <v>121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78</v>
      </c>
      <c r="BK116" s="226">
        <f>ROUND(I116*H116,2)</f>
        <v>0</v>
      </c>
      <c r="BL116" s="19" t="s">
        <v>128</v>
      </c>
      <c r="BM116" s="225" t="s">
        <v>392</v>
      </c>
    </row>
    <row r="117" s="2" customFormat="1">
      <c r="A117" s="40"/>
      <c r="B117" s="41"/>
      <c r="C117" s="42"/>
      <c r="D117" s="227" t="s">
        <v>130</v>
      </c>
      <c r="E117" s="42"/>
      <c r="F117" s="228" t="s">
        <v>393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130</v>
      </c>
      <c r="AU117" s="19" t="s">
        <v>80</v>
      </c>
    </row>
    <row r="118" s="2" customFormat="1">
      <c r="A118" s="40"/>
      <c r="B118" s="41"/>
      <c r="C118" s="42"/>
      <c r="D118" s="232" t="s">
        <v>132</v>
      </c>
      <c r="E118" s="42"/>
      <c r="F118" s="233" t="s">
        <v>394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132</v>
      </c>
      <c r="AU118" s="19" t="s">
        <v>80</v>
      </c>
    </row>
    <row r="119" s="13" customFormat="1">
      <c r="A119" s="13"/>
      <c r="B119" s="234"/>
      <c r="C119" s="235"/>
      <c r="D119" s="227" t="s">
        <v>134</v>
      </c>
      <c r="E119" s="236" t="s">
        <v>19</v>
      </c>
      <c r="F119" s="237" t="s">
        <v>395</v>
      </c>
      <c r="G119" s="235"/>
      <c r="H119" s="238">
        <v>2.6000000000000001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134</v>
      </c>
      <c r="AU119" s="244" t="s">
        <v>80</v>
      </c>
      <c r="AV119" s="13" t="s">
        <v>80</v>
      </c>
      <c r="AW119" s="13" t="s">
        <v>33</v>
      </c>
      <c r="AX119" s="13" t="s">
        <v>78</v>
      </c>
      <c r="AY119" s="244" t="s">
        <v>121</v>
      </c>
    </row>
    <row r="120" s="2" customFormat="1" ht="16.5" customHeight="1">
      <c r="A120" s="40"/>
      <c r="B120" s="41"/>
      <c r="C120" s="245" t="s">
        <v>170</v>
      </c>
      <c r="D120" s="245" t="s">
        <v>207</v>
      </c>
      <c r="E120" s="246" t="s">
        <v>396</v>
      </c>
      <c r="F120" s="247" t="s">
        <v>397</v>
      </c>
      <c r="G120" s="248" t="s">
        <v>248</v>
      </c>
      <c r="H120" s="249">
        <v>2.6259999999999999</v>
      </c>
      <c r="I120" s="250"/>
      <c r="J120" s="251">
        <f>ROUND(I120*H120,2)</f>
        <v>0</v>
      </c>
      <c r="K120" s="247" t="s">
        <v>127</v>
      </c>
      <c r="L120" s="252"/>
      <c r="M120" s="253" t="s">
        <v>19</v>
      </c>
      <c r="N120" s="254" t="s">
        <v>42</v>
      </c>
      <c r="O120" s="86"/>
      <c r="P120" s="223">
        <f>O120*H120</f>
        <v>0</v>
      </c>
      <c r="Q120" s="223">
        <v>0.5655</v>
      </c>
      <c r="R120" s="223">
        <f>Q120*H120</f>
        <v>1.4850029999999999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177</v>
      </c>
      <c r="AT120" s="225" t="s">
        <v>207</v>
      </c>
      <c r="AU120" s="225" t="s">
        <v>80</v>
      </c>
      <c r="AY120" s="19" t="s">
        <v>121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78</v>
      </c>
      <c r="BK120" s="226">
        <f>ROUND(I120*H120,2)</f>
        <v>0</v>
      </c>
      <c r="BL120" s="19" t="s">
        <v>128</v>
      </c>
      <c r="BM120" s="225" t="s">
        <v>398</v>
      </c>
    </row>
    <row r="121" s="2" customFormat="1">
      <c r="A121" s="40"/>
      <c r="B121" s="41"/>
      <c r="C121" s="42"/>
      <c r="D121" s="227" t="s">
        <v>130</v>
      </c>
      <c r="E121" s="42"/>
      <c r="F121" s="228" t="s">
        <v>397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130</v>
      </c>
      <c r="AU121" s="19" t="s">
        <v>80</v>
      </c>
    </row>
    <row r="122" s="13" customFormat="1">
      <c r="A122" s="13"/>
      <c r="B122" s="234"/>
      <c r="C122" s="235"/>
      <c r="D122" s="227" t="s">
        <v>134</v>
      </c>
      <c r="E122" s="235"/>
      <c r="F122" s="237" t="s">
        <v>399</v>
      </c>
      <c r="G122" s="235"/>
      <c r="H122" s="238">
        <v>2.6259999999999999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134</v>
      </c>
      <c r="AU122" s="244" t="s">
        <v>80</v>
      </c>
      <c r="AV122" s="13" t="s">
        <v>80</v>
      </c>
      <c r="AW122" s="13" t="s">
        <v>4</v>
      </c>
      <c r="AX122" s="13" t="s">
        <v>78</v>
      </c>
      <c r="AY122" s="244" t="s">
        <v>121</v>
      </c>
    </row>
    <row r="123" s="2" customFormat="1" ht="16.5" customHeight="1">
      <c r="A123" s="40"/>
      <c r="B123" s="41"/>
      <c r="C123" s="214" t="s">
        <v>177</v>
      </c>
      <c r="D123" s="214" t="s">
        <v>123</v>
      </c>
      <c r="E123" s="215" t="s">
        <v>400</v>
      </c>
      <c r="F123" s="216" t="s">
        <v>401</v>
      </c>
      <c r="G123" s="217" t="s">
        <v>364</v>
      </c>
      <c r="H123" s="218">
        <v>1.3</v>
      </c>
      <c r="I123" s="219"/>
      <c r="J123" s="220">
        <f>ROUND(I123*H123,2)</f>
        <v>0</v>
      </c>
      <c r="K123" s="216" t="s">
        <v>127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2.5122499999999999</v>
      </c>
      <c r="R123" s="223">
        <f>Q123*H123</f>
        <v>3.2659249999999997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128</v>
      </c>
      <c r="AT123" s="225" t="s">
        <v>123</v>
      </c>
      <c r="AU123" s="225" t="s">
        <v>80</v>
      </c>
      <c r="AY123" s="19" t="s">
        <v>121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78</v>
      </c>
      <c r="BK123" s="226">
        <f>ROUND(I123*H123,2)</f>
        <v>0</v>
      </c>
      <c r="BL123" s="19" t="s">
        <v>128</v>
      </c>
      <c r="BM123" s="225" t="s">
        <v>402</v>
      </c>
    </row>
    <row r="124" s="2" customFormat="1">
      <c r="A124" s="40"/>
      <c r="B124" s="41"/>
      <c r="C124" s="42"/>
      <c r="D124" s="227" t="s">
        <v>130</v>
      </c>
      <c r="E124" s="42"/>
      <c r="F124" s="228" t="s">
        <v>403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130</v>
      </c>
      <c r="AU124" s="19" t="s">
        <v>80</v>
      </c>
    </row>
    <row r="125" s="2" customFormat="1">
      <c r="A125" s="40"/>
      <c r="B125" s="41"/>
      <c r="C125" s="42"/>
      <c r="D125" s="232" t="s">
        <v>132</v>
      </c>
      <c r="E125" s="42"/>
      <c r="F125" s="233" t="s">
        <v>404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132</v>
      </c>
      <c r="AU125" s="19" t="s">
        <v>80</v>
      </c>
    </row>
    <row r="126" s="13" customFormat="1">
      <c r="A126" s="13"/>
      <c r="B126" s="234"/>
      <c r="C126" s="235"/>
      <c r="D126" s="227" t="s">
        <v>134</v>
      </c>
      <c r="E126" s="236" t="s">
        <v>19</v>
      </c>
      <c r="F126" s="237" t="s">
        <v>405</v>
      </c>
      <c r="G126" s="235"/>
      <c r="H126" s="238">
        <v>1.3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134</v>
      </c>
      <c r="AU126" s="244" t="s">
        <v>80</v>
      </c>
      <c r="AV126" s="13" t="s">
        <v>80</v>
      </c>
      <c r="AW126" s="13" t="s">
        <v>33</v>
      </c>
      <c r="AX126" s="13" t="s">
        <v>78</v>
      </c>
      <c r="AY126" s="244" t="s">
        <v>121</v>
      </c>
    </row>
    <row r="127" s="2" customFormat="1" ht="21.75" customHeight="1">
      <c r="A127" s="40"/>
      <c r="B127" s="41"/>
      <c r="C127" s="214" t="s">
        <v>184</v>
      </c>
      <c r="D127" s="214" t="s">
        <v>123</v>
      </c>
      <c r="E127" s="215" t="s">
        <v>406</v>
      </c>
      <c r="F127" s="216" t="s">
        <v>407</v>
      </c>
      <c r="G127" s="217" t="s">
        <v>248</v>
      </c>
      <c r="H127" s="218">
        <v>6</v>
      </c>
      <c r="I127" s="219"/>
      <c r="J127" s="220">
        <f>ROUND(I127*H127,2)</f>
        <v>0</v>
      </c>
      <c r="K127" s="216" t="s">
        <v>127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0.129</v>
      </c>
      <c r="T127" s="224">
        <f>S127*H127</f>
        <v>0.77400000000000002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128</v>
      </c>
      <c r="AT127" s="225" t="s">
        <v>123</v>
      </c>
      <c r="AU127" s="225" t="s">
        <v>80</v>
      </c>
      <c r="AY127" s="19" t="s">
        <v>121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128</v>
      </c>
      <c r="BM127" s="225" t="s">
        <v>408</v>
      </c>
    </row>
    <row r="128" s="2" customFormat="1">
      <c r="A128" s="40"/>
      <c r="B128" s="41"/>
      <c r="C128" s="42"/>
      <c r="D128" s="227" t="s">
        <v>130</v>
      </c>
      <c r="E128" s="42"/>
      <c r="F128" s="228" t="s">
        <v>409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130</v>
      </c>
      <c r="AU128" s="19" t="s">
        <v>80</v>
      </c>
    </row>
    <row r="129" s="2" customFormat="1">
      <c r="A129" s="40"/>
      <c r="B129" s="41"/>
      <c r="C129" s="42"/>
      <c r="D129" s="232" t="s">
        <v>132</v>
      </c>
      <c r="E129" s="42"/>
      <c r="F129" s="233" t="s">
        <v>410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132</v>
      </c>
      <c r="AU129" s="19" t="s">
        <v>80</v>
      </c>
    </row>
    <row r="130" s="12" customFormat="1" ht="22.8" customHeight="1">
      <c r="A130" s="12"/>
      <c r="B130" s="198"/>
      <c r="C130" s="199"/>
      <c r="D130" s="200" t="s">
        <v>70</v>
      </c>
      <c r="E130" s="212" t="s">
        <v>315</v>
      </c>
      <c r="F130" s="212" t="s">
        <v>316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SUM(P131:P146)</f>
        <v>0</v>
      </c>
      <c r="Q130" s="206"/>
      <c r="R130" s="207">
        <f>SUM(R131:R146)</f>
        <v>0</v>
      </c>
      <c r="S130" s="206"/>
      <c r="T130" s="208">
        <f>SUM(T131:T146)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78</v>
      </c>
      <c r="AT130" s="210" t="s">
        <v>70</v>
      </c>
      <c r="AU130" s="210" t="s">
        <v>78</v>
      </c>
      <c r="AY130" s="209" t="s">
        <v>121</v>
      </c>
      <c r="BK130" s="211">
        <f>SUM(BK131:BK146)</f>
        <v>0</v>
      </c>
    </row>
    <row r="131" s="2" customFormat="1" ht="16.5" customHeight="1">
      <c r="A131" s="40"/>
      <c r="B131" s="41"/>
      <c r="C131" s="214" t="s">
        <v>191</v>
      </c>
      <c r="D131" s="214" t="s">
        <v>123</v>
      </c>
      <c r="E131" s="215" t="s">
        <v>318</v>
      </c>
      <c r="F131" s="216" t="s">
        <v>319</v>
      </c>
      <c r="G131" s="217" t="s">
        <v>320</v>
      </c>
      <c r="H131" s="218">
        <v>16.931999999999999</v>
      </c>
      <c r="I131" s="219"/>
      <c r="J131" s="220">
        <f>ROUND(I131*H131,2)</f>
        <v>0</v>
      </c>
      <c r="K131" s="216" t="s">
        <v>127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128</v>
      </c>
      <c r="AT131" s="225" t="s">
        <v>123</v>
      </c>
      <c r="AU131" s="225" t="s">
        <v>80</v>
      </c>
      <c r="AY131" s="19" t="s">
        <v>121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78</v>
      </c>
      <c r="BK131" s="226">
        <f>ROUND(I131*H131,2)</f>
        <v>0</v>
      </c>
      <c r="BL131" s="19" t="s">
        <v>128</v>
      </c>
      <c r="BM131" s="225" t="s">
        <v>411</v>
      </c>
    </row>
    <row r="132" s="2" customFormat="1">
      <c r="A132" s="40"/>
      <c r="B132" s="41"/>
      <c r="C132" s="42"/>
      <c r="D132" s="227" t="s">
        <v>130</v>
      </c>
      <c r="E132" s="42"/>
      <c r="F132" s="228" t="s">
        <v>322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130</v>
      </c>
      <c r="AU132" s="19" t="s">
        <v>80</v>
      </c>
    </row>
    <row r="133" s="2" customFormat="1">
      <c r="A133" s="40"/>
      <c r="B133" s="41"/>
      <c r="C133" s="42"/>
      <c r="D133" s="232" t="s">
        <v>132</v>
      </c>
      <c r="E133" s="42"/>
      <c r="F133" s="233" t="s">
        <v>323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132</v>
      </c>
      <c r="AU133" s="19" t="s">
        <v>80</v>
      </c>
    </row>
    <row r="134" s="14" customFormat="1">
      <c r="A134" s="14"/>
      <c r="B134" s="255"/>
      <c r="C134" s="256"/>
      <c r="D134" s="227" t="s">
        <v>134</v>
      </c>
      <c r="E134" s="257" t="s">
        <v>19</v>
      </c>
      <c r="F134" s="258" t="s">
        <v>412</v>
      </c>
      <c r="G134" s="256"/>
      <c r="H134" s="257" t="s">
        <v>19</v>
      </c>
      <c r="I134" s="259"/>
      <c r="J134" s="256"/>
      <c r="K134" s="256"/>
      <c r="L134" s="260"/>
      <c r="M134" s="261"/>
      <c r="N134" s="262"/>
      <c r="O134" s="262"/>
      <c r="P134" s="262"/>
      <c r="Q134" s="262"/>
      <c r="R134" s="262"/>
      <c r="S134" s="262"/>
      <c r="T134" s="26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4" t="s">
        <v>134</v>
      </c>
      <c r="AU134" s="264" t="s">
        <v>80</v>
      </c>
      <c r="AV134" s="14" t="s">
        <v>78</v>
      </c>
      <c r="AW134" s="14" t="s">
        <v>33</v>
      </c>
      <c r="AX134" s="14" t="s">
        <v>71</v>
      </c>
      <c r="AY134" s="264" t="s">
        <v>121</v>
      </c>
    </row>
    <row r="135" s="13" customFormat="1">
      <c r="A135" s="13"/>
      <c r="B135" s="234"/>
      <c r="C135" s="235"/>
      <c r="D135" s="227" t="s">
        <v>134</v>
      </c>
      <c r="E135" s="236" t="s">
        <v>19</v>
      </c>
      <c r="F135" s="237" t="s">
        <v>413</v>
      </c>
      <c r="G135" s="235"/>
      <c r="H135" s="238">
        <v>11.34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134</v>
      </c>
      <c r="AU135" s="244" t="s">
        <v>80</v>
      </c>
      <c r="AV135" s="13" t="s">
        <v>80</v>
      </c>
      <c r="AW135" s="13" t="s">
        <v>33</v>
      </c>
      <c r="AX135" s="13" t="s">
        <v>71</v>
      </c>
      <c r="AY135" s="244" t="s">
        <v>121</v>
      </c>
    </row>
    <row r="136" s="13" customFormat="1">
      <c r="A136" s="13"/>
      <c r="B136" s="234"/>
      <c r="C136" s="235"/>
      <c r="D136" s="227" t="s">
        <v>134</v>
      </c>
      <c r="E136" s="236" t="s">
        <v>19</v>
      </c>
      <c r="F136" s="237" t="s">
        <v>414</v>
      </c>
      <c r="G136" s="235"/>
      <c r="H136" s="238">
        <v>2.5920000000000001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134</v>
      </c>
      <c r="AU136" s="244" t="s">
        <v>80</v>
      </c>
      <c r="AV136" s="13" t="s">
        <v>80</v>
      </c>
      <c r="AW136" s="13" t="s">
        <v>33</v>
      </c>
      <c r="AX136" s="13" t="s">
        <v>71</v>
      </c>
      <c r="AY136" s="244" t="s">
        <v>121</v>
      </c>
    </row>
    <row r="137" s="13" customFormat="1">
      <c r="A137" s="13"/>
      <c r="B137" s="234"/>
      <c r="C137" s="235"/>
      <c r="D137" s="227" t="s">
        <v>134</v>
      </c>
      <c r="E137" s="236" t="s">
        <v>19</v>
      </c>
      <c r="F137" s="237" t="s">
        <v>415</v>
      </c>
      <c r="G137" s="235"/>
      <c r="H137" s="238">
        <v>3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134</v>
      </c>
      <c r="AU137" s="244" t="s">
        <v>80</v>
      </c>
      <c r="AV137" s="13" t="s">
        <v>80</v>
      </c>
      <c r="AW137" s="13" t="s">
        <v>33</v>
      </c>
      <c r="AX137" s="13" t="s">
        <v>71</v>
      </c>
      <c r="AY137" s="244" t="s">
        <v>121</v>
      </c>
    </row>
    <row r="138" s="15" customFormat="1">
      <c r="A138" s="15"/>
      <c r="B138" s="265"/>
      <c r="C138" s="266"/>
      <c r="D138" s="227" t="s">
        <v>134</v>
      </c>
      <c r="E138" s="267" t="s">
        <v>19</v>
      </c>
      <c r="F138" s="268" t="s">
        <v>330</v>
      </c>
      <c r="G138" s="266"/>
      <c r="H138" s="269">
        <v>16.931999999999999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5" t="s">
        <v>134</v>
      </c>
      <c r="AU138" s="275" t="s">
        <v>80</v>
      </c>
      <c r="AV138" s="15" t="s">
        <v>128</v>
      </c>
      <c r="AW138" s="15" t="s">
        <v>33</v>
      </c>
      <c r="AX138" s="15" t="s">
        <v>78</v>
      </c>
      <c r="AY138" s="275" t="s">
        <v>121</v>
      </c>
    </row>
    <row r="139" s="2" customFormat="1" ht="16.5" customHeight="1">
      <c r="A139" s="40"/>
      <c r="B139" s="41"/>
      <c r="C139" s="214" t="s">
        <v>199</v>
      </c>
      <c r="D139" s="214" t="s">
        <v>123</v>
      </c>
      <c r="E139" s="215" t="s">
        <v>332</v>
      </c>
      <c r="F139" s="216" t="s">
        <v>333</v>
      </c>
      <c r="G139" s="217" t="s">
        <v>320</v>
      </c>
      <c r="H139" s="218">
        <v>457.16399999999999</v>
      </c>
      <c r="I139" s="219"/>
      <c r="J139" s="220">
        <f>ROUND(I139*H139,2)</f>
        <v>0</v>
      </c>
      <c r="K139" s="216" t="s">
        <v>127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128</v>
      </c>
      <c r="AT139" s="225" t="s">
        <v>123</v>
      </c>
      <c r="AU139" s="225" t="s">
        <v>80</v>
      </c>
      <c r="AY139" s="19" t="s">
        <v>121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78</v>
      </c>
      <c r="BK139" s="226">
        <f>ROUND(I139*H139,2)</f>
        <v>0</v>
      </c>
      <c r="BL139" s="19" t="s">
        <v>128</v>
      </c>
      <c r="BM139" s="225" t="s">
        <v>416</v>
      </c>
    </row>
    <row r="140" s="2" customFormat="1">
      <c r="A140" s="40"/>
      <c r="B140" s="41"/>
      <c r="C140" s="42"/>
      <c r="D140" s="227" t="s">
        <v>130</v>
      </c>
      <c r="E140" s="42"/>
      <c r="F140" s="228" t="s">
        <v>335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130</v>
      </c>
      <c r="AU140" s="19" t="s">
        <v>80</v>
      </c>
    </row>
    <row r="141" s="2" customFormat="1">
      <c r="A141" s="40"/>
      <c r="B141" s="41"/>
      <c r="C141" s="42"/>
      <c r="D141" s="232" t="s">
        <v>132</v>
      </c>
      <c r="E141" s="42"/>
      <c r="F141" s="233" t="s">
        <v>336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132</v>
      </c>
      <c r="AU141" s="19" t="s">
        <v>80</v>
      </c>
    </row>
    <row r="142" s="13" customFormat="1">
      <c r="A142" s="13"/>
      <c r="B142" s="234"/>
      <c r="C142" s="235"/>
      <c r="D142" s="227" t="s">
        <v>134</v>
      </c>
      <c r="E142" s="236" t="s">
        <v>19</v>
      </c>
      <c r="F142" s="237" t="s">
        <v>417</v>
      </c>
      <c r="G142" s="235"/>
      <c r="H142" s="238">
        <v>457.16399999999999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134</v>
      </c>
      <c r="AU142" s="244" t="s">
        <v>80</v>
      </c>
      <c r="AV142" s="13" t="s">
        <v>80</v>
      </c>
      <c r="AW142" s="13" t="s">
        <v>33</v>
      </c>
      <c r="AX142" s="13" t="s">
        <v>78</v>
      </c>
      <c r="AY142" s="244" t="s">
        <v>121</v>
      </c>
    </row>
    <row r="143" s="2" customFormat="1" ht="24.15" customHeight="1">
      <c r="A143" s="40"/>
      <c r="B143" s="41"/>
      <c r="C143" s="214" t="s">
        <v>8</v>
      </c>
      <c r="D143" s="214" t="s">
        <v>123</v>
      </c>
      <c r="E143" s="215" t="s">
        <v>339</v>
      </c>
      <c r="F143" s="216" t="s">
        <v>340</v>
      </c>
      <c r="G143" s="217" t="s">
        <v>320</v>
      </c>
      <c r="H143" s="218">
        <v>16.931999999999999</v>
      </c>
      <c r="I143" s="219"/>
      <c r="J143" s="220">
        <f>ROUND(I143*H143,2)</f>
        <v>0</v>
      </c>
      <c r="K143" s="216" t="s">
        <v>127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128</v>
      </c>
      <c r="AT143" s="225" t="s">
        <v>123</v>
      </c>
      <c r="AU143" s="225" t="s">
        <v>80</v>
      </c>
      <c r="AY143" s="19" t="s">
        <v>121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78</v>
      </c>
      <c r="BK143" s="226">
        <f>ROUND(I143*H143,2)</f>
        <v>0</v>
      </c>
      <c r="BL143" s="19" t="s">
        <v>128</v>
      </c>
      <c r="BM143" s="225" t="s">
        <v>418</v>
      </c>
    </row>
    <row r="144" s="2" customFormat="1">
      <c r="A144" s="40"/>
      <c r="B144" s="41"/>
      <c r="C144" s="42"/>
      <c r="D144" s="227" t="s">
        <v>130</v>
      </c>
      <c r="E144" s="42"/>
      <c r="F144" s="228" t="s">
        <v>342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130</v>
      </c>
      <c r="AU144" s="19" t="s">
        <v>80</v>
      </c>
    </row>
    <row r="145" s="2" customFormat="1">
      <c r="A145" s="40"/>
      <c r="B145" s="41"/>
      <c r="C145" s="42"/>
      <c r="D145" s="232" t="s">
        <v>132</v>
      </c>
      <c r="E145" s="42"/>
      <c r="F145" s="233" t="s">
        <v>343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132</v>
      </c>
      <c r="AU145" s="19" t="s">
        <v>80</v>
      </c>
    </row>
    <row r="146" s="13" customFormat="1">
      <c r="A146" s="13"/>
      <c r="B146" s="234"/>
      <c r="C146" s="235"/>
      <c r="D146" s="227" t="s">
        <v>134</v>
      </c>
      <c r="E146" s="236" t="s">
        <v>19</v>
      </c>
      <c r="F146" s="237" t="s">
        <v>419</v>
      </c>
      <c r="G146" s="235"/>
      <c r="H146" s="238">
        <v>16.931999999999999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134</v>
      </c>
      <c r="AU146" s="244" t="s">
        <v>80</v>
      </c>
      <c r="AV146" s="13" t="s">
        <v>80</v>
      </c>
      <c r="AW146" s="13" t="s">
        <v>33</v>
      </c>
      <c r="AX146" s="13" t="s">
        <v>78</v>
      </c>
      <c r="AY146" s="244" t="s">
        <v>121</v>
      </c>
    </row>
    <row r="147" s="12" customFormat="1" ht="22.8" customHeight="1">
      <c r="A147" s="12"/>
      <c r="B147" s="198"/>
      <c r="C147" s="199"/>
      <c r="D147" s="200" t="s">
        <v>70</v>
      </c>
      <c r="E147" s="212" t="s">
        <v>352</v>
      </c>
      <c r="F147" s="212" t="s">
        <v>353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SUM(P148:P150)</f>
        <v>0</v>
      </c>
      <c r="Q147" s="206"/>
      <c r="R147" s="207">
        <f>SUM(R148:R150)</f>
        <v>0</v>
      </c>
      <c r="S147" s="206"/>
      <c r="T147" s="208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78</v>
      </c>
      <c r="AT147" s="210" t="s">
        <v>70</v>
      </c>
      <c r="AU147" s="210" t="s">
        <v>78</v>
      </c>
      <c r="AY147" s="209" t="s">
        <v>121</v>
      </c>
      <c r="BK147" s="211">
        <f>SUM(BK148:BK150)</f>
        <v>0</v>
      </c>
    </row>
    <row r="148" s="2" customFormat="1" ht="21.75" customHeight="1">
      <c r="A148" s="40"/>
      <c r="B148" s="41"/>
      <c r="C148" s="214" t="s">
        <v>212</v>
      </c>
      <c r="D148" s="214" t="s">
        <v>123</v>
      </c>
      <c r="E148" s="215" t="s">
        <v>355</v>
      </c>
      <c r="F148" s="216" t="s">
        <v>356</v>
      </c>
      <c r="G148" s="217" t="s">
        <v>320</v>
      </c>
      <c r="H148" s="218">
        <v>44.158000000000001</v>
      </c>
      <c r="I148" s="219"/>
      <c r="J148" s="220">
        <f>ROUND(I148*H148,2)</f>
        <v>0</v>
      </c>
      <c r="K148" s="216" t="s">
        <v>127</v>
      </c>
      <c r="L148" s="46"/>
      <c r="M148" s="221" t="s">
        <v>19</v>
      </c>
      <c r="N148" s="222" t="s">
        <v>42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128</v>
      </c>
      <c r="AT148" s="225" t="s">
        <v>123</v>
      </c>
      <c r="AU148" s="225" t="s">
        <v>80</v>
      </c>
      <c r="AY148" s="19" t="s">
        <v>121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78</v>
      </c>
      <c r="BK148" s="226">
        <f>ROUND(I148*H148,2)</f>
        <v>0</v>
      </c>
      <c r="BL148" s="19" t="s">
        <v>128</v>
      </c>
      <c r="BM148" s="225" t="s">
        <v>420</v>
      </c>
    </row>
    <row r="149" s="2" customFormat="1">
      <c r="A149" s="40"/>
      <c r="B149" s="41"/>
      <c r="C149" s="42"/>
      <c r="D149" s="227" t="s">
        <v>130</v>
      </c>
      <c r="E149" s="42"/>
      <c r="F149" s="228" t="s">
        <v>358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130</v>
      </c>
      <c r="AU149" s="19" t="s">
        <v>80</v>
      </c>
    </row>
    <row r="150" s="2" customFormat="1">
      <c r="A150" s="40"/>
      <c r="B150" s="41"/>
      <c r="C150" s="42"/>
      <c r="D150" s="232" t="s">
        <v>132</v>
      </c>
      <c r="E150" s="42"/>
      <c r="F150" s="233" t="s">
        <v>359</v>
      </c>
      <c r="G150" s="42"/>
      <c r="H150" s="42"/>
      <c r="I150" s="229"/>
      <c r="J150" s="42"/>
      <c r="K150" s="42"/>
      <c r="L150" s="46"/>
      <c r="M150" s="276"/>
      <c r="N150" s="277"/>
      <c r="O150" s="278"/>
      <c r="P150" s="278"/>
      <c r="Q150" s="278"/>
      <c r="R150" s="278"/>
      <c r="S150" s="278"/>
      <c r="T150" s="279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132</v>
      </c>
      <c r="AU150" s="19" t="s">
        <v>80</v>
      </c>
    </row>
    <row r="151" s="2" customFormat="1" ht="6.96" customHeight="1">
      <c r="A151" s="40"/>
      <c r="B151" s="61"/>
      <c r="C151" s="62"/>
      <c r="D151" s="62"/>
      <c r="E151" s="62"/>
      <c r="F151" s="62"/>
      <c r="G151" s="62"/>
      <c r="H151" s="62"/>
      <c r="I151" s="62"/>
      <c r="J151" s="62"/>
      <c r="K151" s="62"/>
      <c r="L151" s="46"/>
      <c r="M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</sheetData>
  <sheetProtection sheet="1" autoFilter="0" formatColumns="0" formatRows="0" objects="1" scenarios="1" spinCount="100000" saltValue="dBa+1eKXL/VlBKOVgceVdqMEt4WI1Qn4P/j+/xHKhMakNzsBGwj7ePSFG3rmP015PdM2Q7VsFOKnsKQdrCv6zg==" hashValue="7AU2/z9ICviDm5c2IiDmWZeNVoF+DbwDkRj59op7ULwnveDscOp16arj1Dx1vnB+5emjaXVuanrC4CRpifjz5Q==" algorithmName="SHA-512" password="CC35"/>
  <autoFilter ref="C90:K15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1/122251101"/>
    <hyperlink ref="F100" r:id="rId2" display="https://podminky.urs.cz/item/CS_URS_2025_01/132251101"/>
    <hyperlink ref="F104" r:id="rId3" display="https://podminky.urs.cz/item/CS_URS_2025_01/181951112"/>
    <hyperlink ref="F109" r:id="rId4" display="https://podminky.urs.cz/item/CS_URS_2025_01/275313711"/>
    <hyperlink ref="F114" r:id="rId5" display="https://podminky.urs.cz/item/CS_URS_2025_01/919441221"/>
    <hyperlink ref="F118" r:id="rId6" display="https://podminky.urs.cz/item/CS_URS_2025_01/919521140"/>
    <hyperlink ref="F125" r:id="rId7" display="https://podminky.urs.cz/item/CS_URS_2025_01/919535558"/>
    <hyperlink ref="F129" r:id="rId8" display="https://podminky.urs.cz/item/CS_URS_2025_01/938902422"/>
    <hyperlink ref="F133" r:id="rId9" display="https://podminky.urs.cz/item/CS_URS_2025_01/997211511"/>
    <hyperlink ref="F141" r:id="rId10" display="https://podminky.urs.cz/item/CS_URS_2025_01/997211519"/>
    <hyperlink ref="F145" r:id="rId11" display="https://podminky.urs.cz/item/CS_URS_2025_01/997221873"/>
    <hyperlink ref="F150" r:id="rId12" display="https://podminky.urs.cz/item/CS_URS_2025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Mikulov - bezpečnostní úprava stávajícího napojení</v>
      </c>
      <c r="F7" s="144"/>
      <c r="G7" s="144"/>
      <c r="H7" s="144"/>
      <c r="L7" s="22"/>
    </row>
    <row r="8" s="1" customFormat="1" ht="12" customHeight="1">
      <c r="B8" s="22"/>
      <c r="D8" s="144" t="s">
        <v>93</v>
      </c>
      <c r="L8" s="22"/>
    </row>
    <row r="9" s="2" customFormat="1" ht="16.5" customHeight="1">
      <c r="A9" s="40"/>
      <c r="B9" s="46"/>
      <c r="C9" s="40"/>
      <c r="D9" s="40"/>
      <c r="E9" s="145" t="s">
        <v>421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421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5. 3. 2025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ROUND((SUM(BE88:BE107)),  2)</f>
        <v>0</v>
      </c>
      <c r="G35" s="40"/>
      <c r="H35" s="40"/>
      <c r="I35" s="159">
        <v>0.20999999999999999</v>
      </c>
      <c r="J35" s="158">
        <f>ROUND(((SUM(BE88:BE107))*I35),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ROUND((SUM(BF88:BF107)),  2)</f>
        <v>0</v>
      </c>
      <c r="G36" s="40"/>
      <c r="H36" s="40"/>
      <c r="I36" s="159">
        <v>0.12</v>
      </c>
      <c r="J36" s="158">
        <f>ROUND(((SUM(BF88:BF107))*I36),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ROUND((SUM(BG88:BG107)),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ROUND((SUM(BH88:BH107)),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ROUND((SUM(BI88:BI107)),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Mikulov - bezpečnostní úprava stávajícího napojení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421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VRN - Vedlejší rozpočtové náklady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5. 3. 2025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Mikulov</v>
      </c>
      <c r="G58" s="42"/>
      <c r="H58" s="42"/>
      <c r="I58" s="34" t="s">
        <v>31</v>
      </c>
      <c r="J58" s="38" t="str">
        <f>E23</f>
        <v>ViaDesigne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97</v>
      </c>
      <c r="D61" s="173"/>
      <c r="E61" s="173"/>
      <c r="F61" s="173"/>
      <c r="G61" s="173"/>
      <c r="H61" s="173"/>
      <c r="I61" s="173"/>
      <c r="J61" s="174" t="s">
        <v>98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99</v>
      </c>
    </row>
    <row r="64" s="9" customFormat="1" ht="24.96" customHeight="1">
      <c r="A64" s="9"/>
      <c r="B64" s="176"/>
      <c r="C64" s="177"/>
      <c r="D64" s="178" t="s">
        <v>422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423</v>
      </c>
      <c r="E65" s="179"/>
      <c r="F65" s="179"/>
      <c r="G65" s="179"/>
      <c r="H65" s="179"/>
      <c r="I65" s="179"/>
      <c r="J65" s="180">
        <f>J98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424</v>
      </c>
      <c r="E66" s="179"/>
      <c r="F66" s="179"/>
      <c r="G66" s="179"/>
      <c r="H66" s="179"/>
      <c r="I66" s="179"/>
      <c r="J66" s="180">
        <f>J105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Mikulov - bezpečnostní úprava stávajícího napojení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93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421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95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VRN - Vedlejší rozpočtové náklady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 xml:space="preserve"> </v>
      </c>
      <c r="G82" s="42"/>
      <c r="H82" s="42"/>
      <c r="I82" s="34" t="s">
        <v>23</v>
      </c>
      <c r="J82" s="74" t="str">
        <f>IF(J14="","",J14)</f>
        <v>5. 3. 2025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město Mikulov</v>
      </c>
      <c r="G84" s="42"/>
      <c r="H84" s="42"/>
      <c r="I84" s="34" t="s">
        <v>31</v>
      </c>
      <c r="J84" s="38" t="str">
        <f>E23</f>
        <v>ViaDesigne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107</v>
      </c>
      <c r="D87" s="190" t="s">
        <v>56</v>
      </c>
      <c r="E87" s="190" t="s">
        <v>52</v>
      </c>
      <c r="F87" s="190" t="s">
        <v>53</v>
      </c>
      <c r="G87" s="190" t="s">
        <v>108</v>
      </c>
      <c r="H87" s="190" t="s">
        <v>109</v>
      </c>
      <c r="I87" s="190" t="s">
        <v>110</v>
      </c>
      <c r="J87" s="190" t="s">
        <v>98</v>
      </c>
      <c r="K87" s="191" t="s">
        <v>111</v>
      </c>
      <c r="L87" s="192"/>
      <c r="M87" s="94" t="s">
        <v>19</v>
      </c>
      <c r="N87" s="95" t="s">
        <v>41</v>
      </c>
      <c r="O87" s="95" t="s">
        <v>112</v>
      </c>
      <c r="P87" s="95" t="s">
        <v>113</v>
      </c>
      <c r="Q87" s="95" t="s">
        <v>114</v>
      </c>
      <c r="R87" s="95" t="s">
        <v>115</v>
      </c>
      <c r="S87" s="95" t="s">
        <v>116</v>
      </c>
      <c r="T87" s="96" t="s">
        <v>117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118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P89+P98+P105</f>
        <v>0</v>
      </c>
      <c r="Q88" s="98"/>
      <c r="R88" s="195">
        <f>R89+R98+R105</f>
        <v>0</v>
      </c>
      <c r="S88" s="98"/>
      <c r="T88" s="196">
        <f>T89+T98+T105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70</v>
      </c>
      <c r="AU88" s="19" t="s">
        <v>99</v>
      </c>
      <c r="BK88" s="197">
        <f>BK89+BK98+BK105</f>
        <v>0</v>
      </c>
    </row>
    <row r="89" s="12" customFormat="1" ht="25.92" customHeight="1">
      <c r="A89" s="12"/>
      <c r="B89" s="198"/>
      <c r="C89" s="199"/>
      <c r="D89" s="200" t="s">
        <v>70</v>
      </c>
      <c r="E89" s="201" t="s">
        <v>425</v>
      </c>
      <c r="F89" s="201" t="s">
        <v>426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SUM(P90:P97)</f>
        <v>0</v>
      </c>
      <c r="Q89" s="206"/>
      <c r="R89" s="207">
        <f>SUM(R90:R97)</f>
        <v>0</v>
      </c>
      <c r="S89" s="206"/>
      <c r="T89" s="208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155</v>
      </c>
      <c r="AT89" s="210" t="s">
        <v>70</v>
      </c>
      <c r="AU89" s="210" t="s">
        <v>71</v>
      </c>
      <c r="AY89" s="209" t="s">
        <v>121</v>
      </c>
      <c r="BK89" s="211">
        <f>SUM(BK90:BK97)</f>
        <v>0</v>
      </c>
    </row>
    <row r="90" s="2" customFormat="1" ht="16.5" customHeight="1">
      <c r="A90" s="40"/>
      <c r="B90" s="41"/>
      <c r="C90" s="214" t="s">
        <v>78</v>
      </c>
      <c r="D90" s="214" t="s">
        <v>123</v>
      </c>
      <c r="E90" s="215" t="s">
        <v>427</v>
      </c>
      <c r="F90" s="216" t="s">
        <v>428</v>
      </c>
      <c r="G90" s="217" t="s">
        <v>429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430</v>
      </c>
      <c r="AT90" s="225" t="s">
        <v>123</v>
      </c>
      <c r="AU90" s="225" t="s">
        <v>78</v>
      </c>
      <c r="AY90" s="19" t="s">
        <v>121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78</v>
      </c>
      <c r="BK90" s="226">
        <f>ROUND(I90*H90,2)</f>
        <v>0</v>
      </c>
      <c r="BL90" s="19" t="s">
        <v>430</v>
      </c>
      <c r="BM90" s="225" t="s">
        <v>431</v>
      </c>
    </row>
    <row r="91" s="2" customFormat="1">
      <c r="A91" s="40"/>
      <c r="B91" s="41"/>
      <c r="C91" s="42"/>
      <c r="D91" s="227" t="s">
        <v>130</v>
      </c>
      <c r="E91" s="42"/>
      <c r="F91" s="228" t="s">
        <v>428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130</v>
      </c>
      <c r="AU91" s="19" t="s">
        <v>78</v>
      </c>
    </row>
    <row r="92" s="2" customFormat="1" ht="16.5" customHeight="1">
      <c r="A92" s="40"/>
      <c r="B92" s="41"/>
      <c r="C92" s="214" t="s">
        <v>80</v>
      </c>
      <c r="D92" s="214" t="s">
        <v>123</v>
      </c>
      <c r="E92" s="215" t="s">
        <v>432</v>
      </c>
      <c r="F92" s="216" t="s">
        <v>433</v>
      </c>
      <c r="G92" s="217" t="s">
        <v>429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430</v>
      </c>
      <c r="AT92" s="225" t="s">
        <v>123</v>
      </c>
      <c r="AU92" s="225" t="s">
        <v>78</v>
      </c>
      <c r="AY92" s="19" t="s">
        <v>121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78</v>
      </c>
      <c r="BK92" s="226">
        <f>ROUND(I92*H92,2)</f>
        <v>0</v>
      </c>
      <c r="BL92" s="19" t="s">
        <v>430</v>
      </c>
      <c r="BM92" s="225" t="s">
        <v>434</v>
      </c>
    </row>
    <row r="93" s="2" customFormat="1">
      <c r="A93" s="40"/>
      <c r="B93" s="41"/>
      <c r="C93" s="42"/>
      <c r="D93" s="227" t="s">
        <v>130</v>
      </c>
      <c r="E93" s="42"/>
      <c r="F93" s="228" t="s">
        <v>433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130</v>
      </c>
      <c r="AU93" s="19" t="s">
        <v>78</v>
      </c>
    </row>
    <row r="94" s="2" customFormat="1" ht="16.5" customHeight="1">
      <c r="A94" s="40"/>
      <c r="B94" s="41"/>
      <c r="C94" s="214" t="s">
        <v>142</v>
      </c>
      <c r="D94" s="214" t="s">
        <v>123</v>
      </c>
      <c r="E94" s="215" t="s">
        <v>435</v>
      </c>
      <c r="F94" s="216" t="s">
        <v>436</v>
      </c>
      <c r="G94" s="217" t="s">
        <v>429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430</v>
      </c>
      <c r="AT94" s="225" t="s">
        <v>123</v>
      </c>
      <c r="AU94" s="225" t="s">
        <v>78</v>
      </c>
      <c r="AY94" s="19" t="s">
        <v>121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430</v>
      </c>
      <c r="BM94" s="225" t="s">
        <v>437</v>
      </c>
    </row>
    <row r="95" s="2" customFormat="1">
      <c r="A95" s="40"/>
      <c r="B95" s="41"/>
      <c r="C95" s="42"/>
      <c r="D95" s="227" t="s">
        <v>130</v>
      </c>
      <c r="E95" s="42"/>
      <c r="F95" s="228" t="s">
        <v>436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130</v>
      </c>
      <c r="AU95" s="19" t="s">
        <v>78</v>
      </c>
    </row>
    <row r="96" s="2" customFormat="1" ht="16.5" customHeight="1">
      <c r="A96" s="40"/>
      <c r="B96" s="41"/>
      <c r="C96" s="214" t="s">
        <v>128</v>
      </c>
      <c r="D96" s="214" t="s">
        <v>123</v>
      </c>
      <c r="E96" s="215" t="s">
        <v>438</v>
      </c>
      <c r="F96" s="216" t="s">
        <v>439</v>
      </c>
      <c r="G96" s="217" t="s">
        <v>429</v>
      </c>
      <c r="H96" s="218">
        <v>1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430</v>
      </c>
      <c r="AT96" s="225" t="s">
        <v>123</v>
      </c>
      <c r="AU96" s="225" t="s">
        <v>78</v>
      </c>
      <c r="AY96" s="19" t="s">
        <v>121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430</v>
      </c>
      <c r="BM96" s="225" t="s">
        <v>440</v>
      </c>
    </row>
    <row r="97" s="2" customFormat="1">
      <c r="A97" s="40"/>
      <c r="B97" s="41"/>
      <c r="C97" s="42"/>
      <c r="D97" s="227" t="s">
        <v>130</v>
      </c>
      <c r="E97" s="42"/>
      <c r="F97" s="228" t="s">
        <v>439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130</v>
      </c>
      <c r="AU97" s="19" t="s">
        <v>78</v>
      </c>
    </row>
    <row r="98" s="12" customFormat="1" ht="25.92" customHeight="1">
      <c r="A98" s="12"/>
      <c r="B98" s="198"/>
      <c r="C98" s="199"/>
      <c r="D98" s="200" t="s">
        <v>70</v>
      </c>
      <c r="E98" s="201" t="s">
        <v>441</v>
      </c>
      <c r="F98" s="201" t="s">
        <v>442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SUM(P99:P104)</f>
        <v>0</v>
      </c>
      <c r="Q98" s="206"/>
      <c r="R98" s="207">
        <f>SUM(R99:R104)</f>
        <v>0</v>
      </c>
      <c r="S98" s="206"/>
      <c r="T98" s="208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155</v>
      </c>
      <c r="AT98" s="210" t="s">
        <v>70</v>
      </c>
      <c r="AU98" s="210" t="s">
        <v>71</v>
      </c>
      <c r="AY98" s="209" t="s">
        <v>121</v>
      </c>
      <c r="BK98" s="211">
        <f>SUM(BK99:BK104)</f>
        <v>0</v>
      </c>
    </row>
    <row r="99" s="2" customFormat="1" ht="16.5" customHeight="1">
      <c r="A99" s="40"/>
      <c r="B99" s="41"/>
      <c r="C99" s="214" t="s">
        <v>155</v>
      </c>
      <c r="D99" s="214" t="s">
        <v>123</v>
      </c>
      <c r="E99" s="215" t="s">
        <v>443</v>
      </c>
      <c r="F99" s="216" t="s">
        <v>444</v>
      </c>
      <c r="G99" s="217" t="s">
        <v>429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430</v>
      </c>
      <c r="AT99" s="225" t="s">
        <v>123</v>
      </c>
      <c r="AU99" s="225" t="s">
        <v>78</v>
      </c>
      <c r="AY99" s="19" t="s">
        <v>121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78</v>
      </c>
      <c r="BK99" s="226">
        <f>ROUND(I99*H99,2)</f>
        <v>0</v>
      </c>
      <c r="BL99" s="19" t="s">
        <v>430</v>
      </c>
      <c r="BM99" s="225" t="s">
        <v>445</v>
      </c>
    </row>
    <row r="100" s="2" customFormat="1">
      <c r="A100" s="40"/>
      <c r="B100" s="41"/>
      <c r="C100" s="42"/>
      <c r="D100" s="227" t="s">
        <v>130</v>
      </c>
      <c r="E100" s="42"/>
      <c r="F100" s="228" t="s">
        <v>444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130</v>
      </c>
      <c r="AU100" s="19" t="s">
        <v>78</v>
      </c>
    </row>
    <row r="101" s="2" customFormat="1" ht="16.5" customHeight="1">
      <c r="A101" s="40"/>
      <c r="B101" s="41"/>
      <c r="C101" s="214" t="s">
        <v>163</v>
      </c>
      <c r="D101" s="214" t="s">
        <v>123</v>
      </c>
      <c r="E101" s="215" t="s">
        <v>446</v>
      </c>
      <c r="F101" s="216" t="s">
        <v>447</v>
      </c>
      <c r="G101" s="217" t="s">
        <v>429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430</v>
      </c>
      <c r="AT101" s="225" t="s">
        <v>123</v>
      </c>
      <c r="AU101" s="225" t="s">
        <v>78</v>
      </c>
      <c r="AY101" s="19" t="s">
        <v>121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430</v>
      </c>
      <c r="BM101" s="225" t="s">
        <v>448</v>
      </c>
    </row>
    <row r="102" s="2" customFormat="1">
      <c r="A102" s="40"/>
      <c r="B102" s="41"/>
      <c r="C102" s="42"/>
      <c r="D102" s="227" t="s">
        <v>130</v>
      </c>
      <c r="E102" s="42"/>
      <c r="F102" s="228" t="s">
        <v>447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130</v>
      </c>
      <c r="AU102" s="19" t="s">
        <v>78</v>
      </c>
    </row>
    <row r="103" s="2" customFormat="1" ht="16.5" customHeight="1">
      <c r="A103" s="40"/>
      <c r="B103" s="41"/>
      <c r="C103" s="214" t="s">
        <v>170</v>
      </c>
      <c r="D103" s="214" t="s">
        <v>123</v>
      </c>
      <c r="E103" s="215" t="s">
        <v>449</v>
      </c>
      <c r="F103" s="216" t="s">
        <v>450</v>
      </c>
      <c r="G103" s="217" t="s">
        <v>429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430</v>
      </c>
      <c r="AT103" s="225" t="s">
        <v>123</v>
      </c>
      <c r="AU103" s="225" t="s">
        <v>78</v>
      </c>
      <c r="AY103" s="19" t="s">
        <v>121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78</v>
      </c>
      <c r="BK103" s="226">
        <f>ROUND(I103*H103,2)</f>
        <v>0</v>
      </c>
      <c r="BL103" s="19" t="s">
        <v>430</v>
      </c>
      <c r="BM103" s="225" t="s">
        <v>451</v>
      </c>
    </row>
    <row r="104" s="2" customFormat="1">
      <c r="A104" s="40"/>
      <c r="B104" s="41"/>
      <c r="C104" s="42"/>
      <c r="D104" s="227" t="s">
        <v>130</v>
      </c>
      <c r="E104" s="42"/>
      <c r="F104" s="228" t="s">
        <v>450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130</v>
      </c>
      <c r="AU104" s="19" t="s">
        <v>78</v>
      </c>
    </row>
    <row r="105" s="12" customFormat="1" ht="25.92" customHeight="1">
      <c r="A105" s="12"/>
      <c r="B105" s="198"/>
      <c r="C105" s="199"/>
      <c r="D105" s="200" t="s">
        <v>70</v>
      </c>
      <c r="E105" s="201" t="s">
        <v>452</v>
      </c>
      <c r="F105" s="201" t="s">
        <v>453</v>
      </c>
      <c r="G105" s="199"/>
      <c r="H105" s="199"/>
      <c r="I105" s="202"/>
      <c r="J105" s="203">
        <f>BK105</f>
        <v>0</v>
      </c>
      <c r="K105" s="199"/>
      <c r="L105" s="204"/>
      <c r="M105" s="205"/>
      <c r="N105" s="206"/>
      <c r="O105" s="206"/>
      <c r="P105" s="207">
        <f>SUM(P106:P107)</f>
        <v>0</v>
      </c>
      <c r="Q105" s="206"/>
      <c r="R105" s="207">
        <f>SUM(R106:R107)</f>
        <v>0</v>
      </c>
      <c r="S105" s="206"/>
      <c r="T105" s="208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155</v>
      </c>
      <c r="AT105" s="210" t="s">
        <v>70</v>
      </c>
      <c r="AU105" s="210" t="s">
        <v>71</v>
      </c>
      <c r="AY105" s="209" t="s">
        <v>121</v>
      </c>
      <c r="BK105" s="211">
        <f>SUM(BK106:BK107)</f>
        <v>0</v>
      </c>
    </row>
    <row r="106" s="2" customFormat="1" ht="16.5" customHeight="1">
      <c r="A106" s="40"/>
      <c r="B106" s="41"/>
      <c r="C106" s="214" t="s">
        <v>177</v>
      </c>
      <c r="D106" s="214" t="s">
        <v>123</v>
      </c>
      <c r="E106" s="215" t="s">
        <v>454</v>
      </c>
      <c r="F106" s="216" t="s">
        <v>455</v>
      </c>
      <c r="G106" s="217" t="s">
        <v>429</v>
      </c>
      <c r="H106" s="218">
        <v>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430</v>
      </c>
      <c r="AT106" s="225" t="s">
        <v>123</v>
      </c>
      <c r="AU106" s="225" t="s">
        <v>78</v>
      </c>
      <c r="AY106" s="19" t="s">
        <v>121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78</v>
      </c>
      <c r="BK106" s="226">
        <f>ROUND(I106*H106,2)</f>
        <v>0</v>
      </c>
      <c r="BL106" s="19" t="s">
        <v>430</v>
      </c>
      <c r="BM106" s="225" t="s">
        <v>456</v>
      </c>
    </row>
    <row r="107" s="2" customFormat="1">
      <c r="A107" s="40"/>
      <c r="B107" s="41"/>
      <c r="C107" s="42"/>
      <c r="D107" s="227" t="s">
        <v>130</v>
      </c>
      <c r="E107" s="42"/>
      <c r="F107" s="228" t="s">
        <v>455</v>
      </c>
      <c r="G107" s="42"/>
      <c r="H107" s="42"/>
      <c r="I107" s="229"/>
      <c r="J107" s="42"/>
      <c r="K107" s="42"/>
      <c r="L107" s="46"/>
      <c r="M107" s="276"/>
      <c r="N107" s="277"/>
      <c r="O107" s="278"/>
      <c r="P107" s="278"/>
      <c r="Q107" s="278"/>
      <c r="R107" s="278"/>
      <c r="S107" s="278"/>
      <c r="T107" s="279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130</v>
      </c>
      <c r="AU107" s="19" t="s">
        <v>78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r095P+iG/byFvKVHKzDqYZs/0av7N6P6gob0vnZAK6i2/b6b75cPmqt8m9kdZ3382OBZvmLTbRT9C0FJGJcJzg==" hashValue="ad2Rum8jxs9yFELNr0J9Zh/bo7ly6j/ZFgPaJfjgklG33zr2j3ooMfiljdKNGb2i/gNgLzpYwuet3f6QXTWasw==" algorithmName="SHA-512" password="CC35"/>
  <autoFilter ref="C87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457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458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459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460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461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462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463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464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465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466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467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77</v>
      </c>
      <c r="F18" s="291" t="s">
        <v>468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469</v>
      </c>
      <c r="F19" s="291" t="s">
        <v>470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471</v>
      </c>
      <c r="F20" s="291" t="s">
        <v>472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473</v>
      </c>
      <c r="F21" s="291" t="s">
        <v>474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475</v>
      </c>
      <c r="F22" s="291" t="s">
        <v>476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82</v>
      </c>
      <c r="F23" s="291" t="s">
        <v>477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478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479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480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481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482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483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484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485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486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107</v>
      </c>
      <c r="F36" s="291"/>
      <c r="G36" s="291" t="s">
        <v>487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488</v>
      </c>
      <c r="F37" s="291"/>
      <c r="G37" s="291" t="s">
        <v>489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52</v>
      </c>
      <c r="F38" s="291"/>
      <c r="G38" s="291" t="s">
        <v>490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53</v>
      </c>
      <c r="F39" s="291"/>
      <c r="G39" s="291" t="s">
        <v>491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108</v>
      </c>
      <c r="F40" s="291"/>
      <c r="G40" s="291" t="s">
        <v>492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109</v>
      </c>
      <c r="F41" s="291"/>
      <c r="G41" s="291" t="s">
        <v>493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494</v>
      </c>
      <c r="F42" s="291"/>
      <c r="G42" s="291" t="s">
        <v>495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496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497</v>
      </c>
      <c r="F44" s="291"/>
      <c r="G44" s="291" t="s">
        <v>498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111</v>
      </c>
      <c r="F45" s="291"/>
      <c r="G45" s="291" t="s">
        <v>499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500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501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502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503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504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505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506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507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508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509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510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511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512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513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514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515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516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517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518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519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520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521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522</v>
      </c>
      <c r="D76" s="309"/>
      <c r="E76" s="309"/>
      <c r="F76" s="309" t="s">
        <v>523</v>
      </c>
      <c r="G76" s="310"/>
      <c r="H76" s="309" t="s">
        <v>53</v>
      </c>
      <c r="I76" s="309" t="s">
        <v>56</v>
      </c>
      <c r="J76" s="309" t="s">
        <v>524</v>
      </c>
      <c r="K76" s="308"/>
    </row>
    <row r="77" s="1" customFormat="1" ht="17.25" customHeight="1">
      <c r="B77" s="306"/>
      <c r="C77" s="311" t="s">
        <v>525</v>
      </c>
      <c r="D77" s="311"/>
      <c r="E77" s="311"/>
      <c r="F77" s="312" t="s">
        <v>526</v>
      </c>
      <c r="G77" s="313"/>
      <c r="H77" s="311"/>
      <c r="I77" s="311"/>
      <c r="J77" s="311" t="s">
        <v>527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52</v>
      </c>
      <c r="D79" s="316"/>
      <c r="E79" s="316"/>
      <c r="F79" s="317" t="s">
        <v>528</v>
      </c>
      <c r="G79" s="318"/>
      <c r="H79" s="294" t="s">
        <v>529</v>
      </c>
      <c r="I79" s="294" t="s">
        <v>530</v>
      </c>
      <c r="J79" s="294">
        <v>20</v>
      </c>
      <c r="K79" s="308"/>
    </row>
    <row r="80" s="1" customFormat="1" ht="15" customHeight="1">
      <c r="B80" s="306"/>
      <c r="C80" s="294" t="s">
        <v>531</v>
      </c>
      <c r="D80" s="294"/>
      <c r="E80" s="294"/>
      <c r="F80" s="317" t="s">
        <v>528</v>
      </c>
      <c r="G80" s="318"/>
      <c r="H80" s="294" t="s">
        <v>532</v>
      </c>
      <c r="I80" s="294" t="s">
        <v>530</v>
      </c>
      <c r="J80" s="294">
        <v>120</v>
      </c>
      <c r="K80" s="308"/>
    </row>
    <row r="81" s="1" customFormat="1" ht="15" customHeight="1">
      <c r="B81" s="319"/>
      <c r="C81" s="294" t="s">
        <v>533</v>
      </c>
      <c r="D81" s="294"/>
      <c r="E81" s="294"/>
      <c r="F81" s="317" t="s">
        <v>534</v>
      </c>
      <c r="G81" s="318"/>
      <c r="H81" s="294" t="s">
        <v>535</v>
      </c>
      <c r="I81" s="294" t="s">
        <v>530</v>
      </c>
      <c r="J81" s="294">
        <v>50</v>
      </c>
      <c r="K81" s="308"/>
    </row>
    <row r="82" s="1" customFormat="1" ht="15" customHeight="1">
      <c r="B82" s="319"/>
      <c r="C82" s="294" t="s">
        <v>536</v>
      </c>
      <c r="D82" s="294"/>
      <c r="E82" s="294"/>
      <c r="F82" s="317" t="s">
        <v>528</v>
      </c>
      <c r="G82" s="318"/>
      <c r="H82" s="294" t="s">
        <v>537</v>
      </c>
      <c r="I82" s="294" t="s">
        <v>538</v>
      </c>
      <c r="J82" s="294"/>
      <c r="K82" s="308"/>
    </row>
    <row r="83" s="1" customFormat="1" ht="15" customHeight="1">
      <c r="B83" s="319"/>
      <c r="C83" s="320" t="s">
        <v>539</v>
      </c>
      <c r="D83" s="320"/>
      <c r="E83" s="320"/>
      <c r="F83" s="321" t="s">
        <v>534</v>
      </c>
      <c r="G83" s="320"/>
      <c r="H83" s="320" t="s">
        <v>540</v>
      </c>
      <c r="I83" s="320" t="s">
        <v>530</v>
      </c>
      <c r="J83" s="320">
        <v>15</v>
      </c>
      <c r="K83" s="308"/>
    </row>
    <row r="84" s="1" customFormat="1" ht="15" customHeight="1">
      <c r="B84" s="319"/>
      <c r="C84" s="320" t="s">
        <v>541</v>
      </c>
      <c r="D84" s="320"/>
      <c r="E84" s="320"/>
      <c r="F84" s="321" t="s">
        <v>534</v>
      </c>
      <c r="G84" s="320"/>
      <c r="H84" s="320" t="s">
        <v>542</v>
      </c>
      <c r="I84" s="320" t="s">
        <v>530</v>
      </c>
      <c r="J84" s="320">
        <v>15</v>
      </c>
      <c r="K84" s="308"/>
    </row>
    <row r="85" s="1" customFormat="1" ht="15" customHeight="1">
      <c r="B85" s="319"/>
      <c r="C85" s="320" t="s">
        <v>543</v>
      </c>
      <c r="D85" s="320"/>
      <c r="E85" s="320"/>
      <c r="F85" s="321" t="s">
        <v>534</v>
      </c>
      <c r="G85" s="320"/>
      <c r="H85" s="320" t="s">
        <v>544</v>
      </c>
      <c r="I85" s="320" t="s">
        <v>530</v>
      </c>
      <c r="J85" s="320">
        <v>20</v>
      </c>
      <c r="K85" s="308"/>
    </row>
    <row r="86" s="1" customFormat="1" ht="15" customHeight="1">
      <c r="B86" s="319"/>
      <c r="C86" s="320" t="s">
        <v>545</v>
      </c>
      <c r="D86" s="320"/>
      <c r="E86" s="320"/>
      <c r="F86" s="321" t="s">
        <v>534</v>
      </c>
      <c r="G86" s="320"/>
      <c r="H86" s="320" t="s">
        <v>546</v>
      </c>
      <c r="I86" s="320" t="s">
        <v>530</v>
      </c>
      <c r="J86" s="320">
        <v>20</v>
      </c>
      <c r="K86" s="308"/>
    </row>
    <row r="87" s="1" customFormat="1" ht="15" customHeight="1">
      <c r="B87" s="319"/>
      <c r="C87" s="294" t="s">
        <v>547</v>
      </c>
      <c r="D87" s="294"/>
      <c r="E87" s="294"/>
      <c r="F87" s="317" t="s">
        <v>534</v>
      </c>
      <c r="G87" s="318"/>
      <c r="H87" s="294" t="s">
        <v>548</v>
      </c>
      <c r="I87" s="294" t="s">
        <v>530</v>
      </c>
      <c r="J87" s="294">
        <v>50</v>
      </c>
      <c r="K87" s="308"/>
    </row>
    <row r="88" s="1" customFormat="1" ht="15" customHeight="1">
      <c r="B88" s="319"/>
      <c r="C88" s="294" t="s">
        <v>549</v>
      </c>
      <c r="D88" s="294"/>
      <c r="E88" s="294"/>
      <c r="F88" s="317" t="s">
        <v>534</v>
      </c>
      <c r="G88" s="318"/>
      <c r="H88" s="294" t="s">
        <v>550</v>
      </c>
      <c r="I88" s="294" t="s">
        <v>530</v>
      </c>
      <c r="J88" s="294">
        <v>20</v>
      </c>
      <c r="K88" s="308"/>
    </row>
    <row r="89" s="1" customFormat="1" ht="15" customHeight="1">
      <c r="B89" s="319"/>
      <c r="C89" s="294" t="s">
        <v>551</v>
      </c>
      <c r="D89" s="294"/>
      <c r="E89" s="294"/>
      <c r="F89" s="317" t="s">
        <v>534</v>
      </c>
      <c r="G89" s="318"/>
      <c r="H89" s="294" t="s">
        <v>552</v>
      </c>
      <c r="I89" s="294" t="s">
        <v>530</v>
      </c>
      <c r="J89" s="294">
        <v>20</v>
      </c>
      <c r="K89" s="308"/>
    </row>
    <row r="90" s="1" customFormat="1" ht="15" customHeight="1">
      <c r="B90" s="319"/>
      <c r="C90" s="294" t="s">
        <v>553</v>
      </c>
      <c r="D90" s="294"/>
      <c r="E90" s="294"/>
      <c r="F90" s="317" t="s">
        <v>534</v>
      </c>
      <c r="G90" s="318"/>
      <c r="H90" s="294" t="s">
        <v>554</v>
      </c>
      <c r="I90" s="294" t="s">
        <v>530</v>
      </c>
      <c r="J90" s="294">
        <v>50</v>
      </c>
      <c r="K90" s="308"/>
    </row>
    <row r="91" s="1" customFormat="1" ht="15" customHeight="1">
      <c r="B91" s="319"/>
      <c r="C91" s="294" t="s">
        <v>555</v>
      </c>
      <c r="D91" s="294"/>
      <c r="E91" s="294"/>
      <c r="F91" s="317" t="s">
        <v>534</v>
      </c>
      <c r="G91" s="318"/>
      <c r="H91" s="294" t="s">
        <v>555</v>
      </c>
      <c r="I91" s="294" t="s">
        <v>530</v>
      </c>
      <c r="J91" s="294">
        <v>50</v>
      </c>
      <c r="K91" s="308"/>
    </row>
    <row r="92" s="1" customFormat="1" ht="15" customHeight="1">
      <c r="B92" s="319"/>
      <c r="C92" s="294" t="s">
        <v>556</v>
      </c>
      <c r="D92" s="294"/>
      <c r="E92" s="294"/>
      <c r="F92" s="317" t="s">
        <v>534</v>
      </c>
      <c r="G92" s="318"/>
      <c r="H92" s="294" t="s">
        <v>557</v>
      </c>
      <c r="I92" s="294" t="s">
        <v>530</v>
      </c>
      <c r="J92" s="294">
        <v>255</v>
      </c>
      <c r="K92" s="308"/>
    </row>
    <row r="93" s="1" customFormat="1" ht="15" customHeight="1">
      <c r="B93" s="319"/>
      <c r="C93" s="294" t="s">
        <v>558</v>
      </c>
      <c r="D93" s="294"/>
      <c r="E93" s="294"/>
      <c r="F93" s="317" t="s">
        <v>528</v>
      </c>
      <c r="G93" s="318"/>
      <c r="H93" s="294" t="s">
        <v>559</v>
      </c>
      <c r="I93" s="294" t="s">
        <v>560</v>
      </c>
      <c r="J93" s="294"/>
      <c r="K93" s="308"/>
    </row>
    <row r="94" s="1" customFormat="1" ht="15" customHeight="1">
      <c r="B94" s="319"/>
      <c r="C94" s="294" t="s">
        <v>561</v>
      </c>
      <c r="D94" s="294"/>
      <c r="E94" s="294"/>
      <c r="F94" s="317" t="s">
        <v>528</v>
      </c>
      <c r="G94" s="318"/>
      <c r="H94" s="294" t="s">
        <v>562</v>
      </c>
      <c r="I94" s="294" t="s">
        <v>563</v>
      </c>
      <c r="J94" s="294"/>
      <c r="K94" s="308"/>
    </row>
    <row r="95" s="1" customFormat="1" ht="15" customHeight="1">
      <c r="B95" s="319"/>
      <c r="C95" s="294" t="s">
        <v>564</v>
      </c>
      <c r="D95" s="294"/>
      <c r="E95" s="294"/>
      <c r="F95" s="317" t="s">
        <v>528</v>
      </c>
      <c r="G95" s="318"/>
      <c r="H95" s="294" t="s">
        <v>564</v>
      </c>
      <c r="I95" s="294" t="s">
        <v>563</v>
      </c>
      <c r="J95" s="294"/>
      <c r="K95" s="308"/>
    </row>
    <row r="96" s="1" customFormat="1" ht="15" customHeight="1">
      <c r="B96" s="319"/>
      <c r="C96" s="294" t="s">
        <v>37</v>
      </c>
      <c r="D96" s="294"/>
      <c r="E96" s="294"/>
      <c r="F96" s="317" t="s">
        <v>528</v>
      </c>
      <c r="G96" s="318"/>
      <c r="H96" s="294" t="s">
        <v>565</v>
      </c>
      <c r="I96" s="294" t="s">
        <v>563</v>
      </c>
      <c r="J96" s="294"/>
      <c r="K96" s="308"/>
    </row>
    <row r="97" s="1" customFormat="1" ht="15" customHeight="1">
      <c r="B97" s="319"/>
      <c r="C97" s="294" t="s">
        <v>47</v>
      </c>
      <c r="D97" s="294"/>
      <c r="E97" s="294"/>
      <c r="F97" s="317" t="s">
        <v>528</v>
      </c>
      <c r="G97" s="318"/>
      <c r="H97" s="294" t="s">
        <v>566</v>
      </c>
      <c r="I97" s="294" t="s">
        <v>563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567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522</v>
      </c>
      <c r="D103" s="309"/>
      <c r="E103" s="309"/>
      <c r="F103" s="309" t="s">
        <v>523</v>
      </c>
      <c r="G103" s="310"/>
      <c r="H103" s="309" t="s">
        <v>53</v>
      </c>
      <c r="I103" s="309" t="s">
        <v>56</v>
      </c>
      <c r="J103" s="309" t="s">
        <v>524</v>
      </c>
      <c r="K103" s="308"/>
    </row>
    <row r="104" s="1" customFormat="1" ht="17.25" customHeight="1">
      <c r="B104" s="306"/>
      <c r="C104" s="311" t="s">
        <v>525</v>
      </c>
      <c r="D104" s="311"/>
      <c r="E104" s="311"/>
      <c r="F104" s="312" t="s">
        <v>526</v>
      </c>
      <c r="G104" s="313"/>
      <c r="H104" s="311"/>
      <c r="I104" s="311"/>
      <c r="J104" s="311" t="s">
        <v>527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52</v>
      </c>
      <c r="D106" s="316"/>
      <c r="E106" s="316"/>
      <c r="F106" s="317" t="s">
        <v>528</v>
      </c>
      <c r="G106" s="294"/>
      <c r="H106" s="294" t="s">
        <v>568</v>
      </c>
      <c r="I106" s="294" t="s">
        <v>530</v>
      </c>
      <c r="J106" s="294">
        <v>20</v>
      </c>
      <c r="K106" s="308"/>
    </row>
    <row r="107" s="1" customFormat="1" ht="15" customHeight="1">
      <c r="B107" s="306"/>
      <c r="C107" s="294" t="s">
        <v>531</v>
      </c>
      <c r="D107" s="294"/>
      <c r="E107" s="294"/>
      <c r="F107" s="317" t="s">
        <v>528</v>
      </c>
      <c r="G107" s="294"/>
      <c r="H107" s="294" t="s">
        <v>568</v>
      </c>
      <c r="I107" s="294" t="s">
        <v>530</v>
      </c>
      <c r="J107" s="294">
        <v>120</v>
      </c>
      <c r="K107" s="308"/>
    </row>
    <row r="108" s="1" customFormat="1" ht="15" customHeight="1">
      <c r="B108" s="319"/>
      <c r="C108" s="294" t="s">
        <v>533</v>
      </c>
      <c r="D108" s="294"/>
      <c r="E108" s="294"/>
      <c r="F108" s="317" t="s">
        <v>534</v>
      </c>
      <c r="G108" s="294"/>
      <c r="H108" s="294" t="s">
        <v>568</v>
      </c>
      <c r="I108" s="294" t="s">
        <v>530</v>
      </c>
      <c r="J108" s="294">
        <v>50</v>
      </c>
      <c r="K108" s="308"/>
    </row>
    <row r="109" s="1" customFormat="1" ht="15" customHeight="1">
      <c r="B109" s="319"/>
      <c r="C109" s="294" t="s">
        <v>536</v>
      </c>
      <c r="D109" s="294"/>
      <c r="E109" s="294"/>
      <c r="F109" s="317" t="s">
        <v>528</v>
      </c>
      <c r="G109" s="294"/>
      <c r="H109" s="294" t="s">
        <v>568</v>
      </c>
      <c r="I109" s="294" t="s">
        <v>538</v>
      </c>
      <c r="J109" s="294"/>
      <c r="K109" s="308"/>
    </row>
    <row r="110" s="1" customFormat="1" ht="15" customHeight="1">
      <c r="B110" s="319"/>
      <c r="C110" s="294" t="s">
        <v>547</v>
      </c>
      <c r="D110" s="294"/>
      <c r="E110" s="294"/>
      <c r="F110" s="317" t="s">
        <v>534</v>
      </c>
      <c r="G110" s="294"/>
      <c r="H110" s="294" t="s">
        <v>568</v>
      </c>
      <c r="I110" s="294" t="s">
        <v>530</v>
      </c>
      <c r="J110" s="294">
        <v>50</v>
      </c>
      <c r="K110" s="308"/>
    </row>
    <row r="111" s="1" customFormat="1" ht="15" customHeight="1">
      <c r="B111" s="319"/>
      <c r="C111" s="294" t="s">
        <v>555</v>
      </c>
      <c r="D111" s="294"/>
      <c r="E111" s="294"/>
      <c r="F111" s="317" t="s">
        <v>534</v>
      </c>
      <c r="G111" s="294"/>
      <c r="H111" s="294" t="s">
        <v>568</v>
      </c>
      <c r="I111" s="294" t="s">
        <v>530</v>
      </c>
      <c r="J111" s="294">
        <v>50</v>
      </c>
      <c r="K111" s="308"/>
    </row>
    <row r="112" s="1" customFormat="1" ht="15" customHeight="1">
      <c r="B112" s="319"/>
      <c r="C112" s="294" t="s">
        <v>553</v>
      </c>
      <c r="D112" s="294"/>
      <c r="E112" s="294"/>
      <c r="F112" s="317" t="s">
        <v>534</v>
      </c>
      <c r="G112" s="294"/>
      <c r="H112" s="294" t="s">
        <v>568</v>
      </c>
      <c r="I112" s="294" t="s">
        <v>530</v>
      </c>
      <c r="J112" s="294">
        <v>50</v>
      </c>
      <c r="K112" s="308"/>
    </row>
    <row r="113" s="1" customFormat="1" ht="15" customHeight="1">
      <c r="B113" s="319"/>
      <c r="C113" s="294" t="s">
        <v>52</v>
      </c>
      <c r="D113" s="294"/>
      <c r="E113" s="294"/>
      <c r="F113" s="317" t="s">
        <v>528</v>
      </c>
      <c r="G113" s="294"/>
      <c r="H113" s="294" t="s">
        <v>569</v>
      </c>
      <c r="I113" s="294" t="s">
        <v>530</v>
      </c>
      <c r="J113" s="294">
        <v>20</v>
      </c>
      <c r="K113" s="308"/>
    </row>
    <row r="114" s="1" customFormat="1" ht="15" customHeight="1">
      <c r="B114" s="319"/>
      <c r="C114" s="294" t="s">
        <v>570</v>
      </c>
      <c r="D114" s="294"/>
      <c r="E114" s="294"/>
      <c r="F114" s="317" t="s">
        <v>528</v>
      </c>
      <c r="G114" s="294"/>
      <c r="H114" s="294" t="s">
        <v>571</v>
      </c>
      <c r="I114" s="294" t="s">
        <v>530</v>
      </c>
      <c r="J114" s="294">
        <v>120</v>
      </c>
      <c r="K114" s="308"/>
    </row>
    <row r="115" s="1" customFormat="1" ht="15" customHeight="1">
      <c r="B115" s="319"/>
      <c r="C115" s="294" t="s">
        <v>37</v>
      </c>
      <c r="D115" s="294"/>
      <c r="E115" s="294"/>
      <c r="F115" s="317" t="s">
        <v>528</v>
      </c>
      <c r="G115" s="294"/>
      <c r="H115" s="294" t="s">
        <v>572</v>
      </c>
      <c r="I115" s="294" t="s">
        <v>563</v>
      </c>
      <c r="J115" s="294"/>
      <c r="K115" s="308"/>
    </row>
    <row r="116" s="1" customFormat="1" ht="15" customHeight="1">
      <c r="B116" s="319"/>
      <c r="C116" s="294" t="s">
        <v>47</v>
      </c>
      <c r="D116" s="294"/>
      <c r="E116" s="294"/>
      <c r="F116" s="317" t="s">
        <v>528</v>
      </c>
      <c r="G116" s="294"/>
      <c r="H116" s="294" t="s">
        <v>573</v>
      </c>
      <c r="I116" s="294" t="s">
        <v>563</v>
      </c>
      <c r="J116" s="294"/>
      <c r="K116" s="308"/>
    </row>
    <row r="117" s="1" customFormat="1" ht="15" customHeight="1">
      <c r="B117" s="319"/>
      <c r="C117" s="294" t="s">
        <v>56</v>
      </c>
      <c r="D117" s="294"/>
      <c r="E117" s="294"/>
      <c r="F117" s="317" t="s">
        <v>528</v>
      </c>
      <c r="G117" s="294"/>
      <c r="H117" s="294" t="s">
        <v>574</v>
      </c>
      <c r="I117" s="294" t="s">
        <v>575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576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522</v>
      </c>
      <c r="D123" s="309"/>
      <c r="E123" s="309"/>
      <c r="F123" s="309" t="s">
        <v>523</v>
      </c>
      <c r="G123" s="310"/>
      <c r="H123" s="309" t="s">
        <v>53</v>
      </c>
      <c r="I123" s="309" t="s">
        <v>56</v>
      </c>
      <c r="J123" s="309" t="s">
        <v>524</v>
      </c>
      <c r="K123" s="338"/>
    </row>
    <row r="124" s="1" customFormat="1" ht="17.25" customHeight="1">
      <c r="B124" s="337"/>
      <c r="C124" s="311" t="s">
        <v>525</v>
      </c>
      <c r="D124" s="311"/>
      <c r="E124" s="311"/>
      <c r="F124" s="312" t="s">
        <v>526</v>
      </c>
      <c r="G124" s="313"/>
      <c r="H124" s="311"/>
      <c r="I124" s="311"/>
      <c r="J124" s="311" t="s">
        <v>527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531</v>
      </c>
      <c r="D126" s="316"/>
      <c r="E126" s="316"/>
      <c r="F126" s="317" t="s">
        <v>528</v>
      </c>
      <c r="G126" s="294"/>
      <c r="H126" s="294" t="s">
        <v>568</v>
      </c>
      <c r="I126" s="294" t="s">
        <v>530</v>
      </c>
      <c r="J126" s="294">
        <v>120</v>
      </c>
      <c r="K126" s="342"/>
    </row>
    <row r="127" s="1" customFormat="1" ht="15" customHeight="1">
      <c r="B127" s="339"/>
      <c r="C127" s="294" t="s">
        <v>577</v>
      </c>
      <c r="D127" s="294"/>
      <c r="E127" s="294"/>
      <c r="F127" s="317" t="s">
        <v>528</v>
      </c>
      <c r="G127" s="294"/>
      <c r="H127" s="294" t="s">
        <v>578</v>
      </c>
      <c r="I127" s="294" t="s">
        <v>530</v>
      </c>
      <c r="J127" s="294" t="s">
        <v>579</v>
      </c>
      <c r="K127" s="342"/>
    </row>
    <row r="128" s="1" customFormat="1" ht="15" customHeight="1">
      <c r="B128" s="339"/>
      <c r="C128" s="294" t="s">
        <v>82</v>
      </c>
      <c r="D128" s="294"/>
      <c r="E128" s="294"/>
      <c r="F128" s="317" t="s">
        <v>528</v>
      </c>
      <c r="G128" s="294"/>
      <c r="H128" s="294" t="s">
        <v>580</v>
      </c>
      <c r="I128" s="294" t="s">
        <v>530</v>
      </c>
      <c r="J128" s="294" t="s">
        <v>579</v>
      </c>
      <c r="K128" s="342"/>
    </row>
    <row r="129" s="1" customFormat="1" ht="15" customHeight="1">
      <c r="B129" s="339"/>
      <c r="C129" s="294" t="s">
        <v>539</v>
      </c>
      <c r="D129" s="294"/>
      <c r="E129" s="294"/>
      <c r="F129" s="317" t="s">
        <v>534</v>
      </c>
      <c r="G129" s="294"/>
      <c r="H129" s="294" t="s">
        <v>540</v>
      </c>
      <c r="I129" s="294" t="s">
        <v>530</v>
      </c>
      <c r="J129" s="294">
        <v>15</v>
      </c>
      <c r="K129" s="342"/>
    </row>
    <row r="130" s="1" customFormat="1" ht="15" customHeight="1">
      <c r="B130" s="339"/>
      <c r="C130" s="320" t="s">
        <v>541</v>
      </c>
      <c r="D130" s="320"/>
      <c r="E130" s="320"/>
      <c r="F130" s="321" t="s">
        <v>534</v>
      </c>
      <c r="G130" s="320"/>
      <c r="H130" s="320" t="s">
        <v>542</v>
      </c>
      <c r="I130" s="320" t="s">
        <v>530</v>
      </c>
      <c r="J130" s="320">
        <v>15</v>
      </c>
      <c r="K130" s="342"/>
    </row>
    <row r="131" s="1" customFormat="1" ht="15" customHeight="1">
      <c r="B131" s="339"/>
      <c r="C131" s="320" t="s">
        <v>543</v>
      </c>
      <c r="D131" s="320"/>
      <c r="E131" s="320"/>
      <c r="F131" s="321" t="s">
        <v>534</v>
      </c>
      <c r="G131" s="320"/>
      <c r="H131" s="320" t="s">
        <v>544</v>
      </c>
      <c r="I131" s="320" t="s">
        <v>530</v>
      </c>
      <c r="J131" s="320">
        <v>20</v>
      </c>
      <c r="K131" s="342"/>
    </row>
    <row r="132" s="1" customFormat="1" ht="15" customHeight="1">
      <c r="B132" s="339"/>
      <c r="C132" s="320" t="s">
        <v>545</v>
      </c>
      <c r="D132" s="320"/>
      <c r="E132" s="320"/>
      <c r="F132" s="321" t="s">
        <v>534</v>
      </c>
      <c r="G132" s="320"/>
      <c r="H132" s="320" t="s">
        <v>546</v>
      </c>
      <c r="I132" s="320" t="s">
        <v>530</v>
      </c>
      <c r="J132" s="320">
        <v>20</v>
      </c>
      <c r="K132" s="342"/>
    </row>
    <row r="133" s="1" customFormat="1" ht="15" customHeight="1">
      <c r="B133" s="339"/>
      <c r="C133" s="294" t="s">
        <v>533</v>
      </c>
      <c r="D133" s="294"/>
      <c r="E133" s="294"/>
      <c r="F133" s="317" t="s">
        <v>534</v>
      </c>
      <c r="G133" s="294"/>
      <c r="H133" s="294" t="s">
        <v>568</v>
      </c>
      <c r="I133" s="294" t="s">
        <v>530</v>
      </c>
      <c r="J133" s="294">
        <v>50</v>
      </c>
      <c r="K133" s="342"/>
    </row>
    <row r="134" s="1" customFormat="1" ht="15" customHeight="1">
      <c r="B134" s="339"/>
      <c r="C134" s="294" t="s">
        <v>547</v>
      </c>
      <c r="D134" s="294"/>
      <c r="E134" s="294"/>
      <c r="F134" s="317" t="s">
        <v>534</v>
      </c>
      <c r="G134" s="294"/>
      <c r="H134" s="294" t="s">
        <v>568</v>
      </c>
      <c r="I134" s="294" t="s">
        <v>530</v>
      </c>
      <c r="J134" s="294">
        <v>50</v>
      </c>
      <c r="K134" s="342"/>
    </row>
    <row r="135" s="1" customFormat="1" ht="15" customHeight="1">
      <c r="B135" s="339"/>
      <c r="C135" s="294" t="s">
        <v>553</v>
      </c>
      <c r="D135" s="294"/>
      <c r="E135" s="294"/>
      <c r="F135" s="317" t="s">
        <v>534</v>
      </c>
      <c r="G135" s="294"/>
      <c r="H135" s="294" t="s">
        <v>568</v>
      </c>
      <c r="I135" s="294" t="s">
        <v>530</v>
      </c>
      <c r="J135" s="294">
        <v>50</v>
      </c>
      <c r="K135" s="342"/>
    </row>
    <row r="136" s="1" customFormat="1" ht="15" customHeight="1">
      <c r="B136" s="339"/>
      <c r="C136" s="294" t="s">
        <v>555</v>
      </c>
      <c r="D136" s="294"/>
      <c r="E136" s="294"/>
      <c r="F136" s="317" t="s">
        <v>534</v>
      </c>
      <c r="G136" s="294"/>
      <c r="H136" s="294" t="s">
        <v>568</v>
      </c>
      <c r="I136" s="294" t="s">
        <v>530</v>
      </c>
      <c r="J136" s="294">
        <v>50</v>
      </c>
      <c r="K136" s="342"/>
    </row>
    <row r="137" s="1" customFormat="1" ht="15" customHeight="1">
      <c r="B137" s="339"/>
      <c r="C137" s="294" t="s">
        <v>556</v>
      </c>
      <c r="D137" s="294"/>
      <c r="E137" s="294"/>
      <c r="F137" s="317" t="s">
        <v>534</v>
      </c>
      <c r="G137" s="294"/>
      <c r="H137" s="294" t="s">
        <v>581</v>
      </c>
      <c r="I137" s="294" t="s">
        <v>530</v>
      </c>
      <c r="J137" s="294">
        <v>255</v>
      </c>
      <c r="K137" s="342"/>
    </row>
    <row r="138" s="1" customFormat="1" ht="15" customHeight="1">
      <c r="B138" s="339"/>
      <c r="C138" s="294" t="s">
        <v>558</v>
      </c>
      <c r="D138" s="294"/>
      <c r="E138" s="294"/>
      <c r="F138" s="317" t="s">
        <v>528</v>
      </c>
      <c r="G138" s="294"/>
      <c r="H138" s="294" t="s">
        <v>582</v>
      </c>
      <c r="I138" s="294" t="s">
        <v>560</v>
      </c>
      <c r="J138" s="294"/>
      <c r="K138" s="342"/>
    </row>
    <row r="139" s="1" customFormat="1" ht="15" customHeight="1">
      <c r="B139" s="339"/>
      <c r="C139" s="294" t="s">
        <v>561</v>
      </c>
      <c r="D139" s="294"/>
      <c r="E139" s="294"/>
      <c r="F139" s="317" t="s">
        <v>528</v>
      </c>
      <c r="G139" s="294"/>
      <c r="H139" s="294" t="s">
        <v>583</v>
      </c>
      <c r="I139" s="294" t="s">
        <v>563</v>
      </c>
      <c r="J139" s="294"/>
      <c r="K139" s="342"/>
    </row>
    <row r="140" s="1" customFormat="1" ht="15" customHeight="1">
      <c r="B140" s="339"/>
      <c r="C140" s="294" t="s">
        <v>564</v>
      </c>
      <c r="D140" s="294"/>
      <c r="E140" s="294"/>
      <c r="F140" s="317" t="s">
        <v>528</v>
      </c>
      <c r="G140" s="294"/>
      <c r="H140" s="294" t="s">
        <v>564</v>
      </c>
      <c r="I140" s="294" t="s">
        <v>563</v>
      </c>
      <c r="J140" s="294"/>
      <c r="K140" s="342"/>
    </row>
    <row r="141" s="1" customFormat="1" ht="15" customHeight="1">
      <c r="B141" s="339"/>
      <c r="C141" s="294" t="s">
        <v>37</v>
      </c>
      <c r="D141" s="294"/>
      <c r="E141" s="294"/>
      <c r="F141" s="317" t="s">
        <v>528</v>
      </c>
      <c r="G141" s="294"/>
      <c r="H141" s="294" t="s">
        <v>584</v>
      </c>
      <c r="I141" s="294" t="s">
        <v>563</v>
      </c>
      <c r="J141" s="294"/>
      <c r="K141" s="342"/>
    </row>
    <row r="142" s="1" customFormat="1" ht="15" customHeight="1">
      <c r="B142" s="339"/>
      <c r="C142" s="294" t="s">
        <v>585</v>
      </c>
      <c r="D142" s="294"/>
      <c r="E142" s="294"/>
      <c r="F142" s="317" t="s">
        <v>528</v>
      </c>
      <c r="G142" s="294"/>
      <c r="H142" s="294" t="s">
        <v>586</v>
      </c>
      <c r="I142" s="294" t="s">
        <v>563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587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522</v>
      </c>
      <c r="D148" s="309"/>
      <c r="E148" s="309"/>
      <c r="F148" s="309" t="s">
        <v>523</v>
      </c>
      <c r="G148" s="310"/>
      <c r="H148" s="309" t="s">
        <v>53</v>
      </c>
      <c r="I148" s="309" t="s">
        <v>56</v>
      </c>
      <c r="J148" s="309" t="s">
        <v>524</v>
      </c>
      <c r="K148" s="308"/>
    </row>
    <row r="149" s="1" customFormat="1" ht="17.25" customHeight="1">
      <c r="B149" s="306"/>
      <c r="C149" s="311" t="s">
        <v>525</v>
      </c>
      <c r="D149" s="311"/>
      <c r="E149" s="311"/>
      <c r="F149" s="312" t="s">
        <v>526</v>
      </c>
      <c r="G149" s="313"/>
      <c r="H149" s="311"/>
      <c r="I149" s="311"/>
      <c r="J149" s="311" t="s">
        <v>527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531</v>
      </c>
      <c r="D151" s="294"/>
      <c r="E151" s="294"/>
      <c r="F151" s="347" t="s">
        <v>528</v>
      </c>
      <c r="G151" s="294"/>
      <c r="H151" s="346" t="s">
        <v>568</v>
      </c>
      <c r="I151" s="346" t="s">
        <v>530</v>
      </c>
      <c r="J151" s="346">
        <v>120</v>
      </c>
      <c r="K151" s="342"/>
    </row>
    <row r="152" s="1" customFormat="1" ht="15" customHeight="1">
      <c r="B152" s="319"/>
      <c r="C152" s="346" t="s">
        <v>577</v>
      </c>
      <c r="D152" s="294"/>
      <c r="E152" s="294"/>
      <c r="F152" s="347" t="s">
        <v>528</v>
      </c>
      <c r="G152" s="294"/>
      <c r="H152" s="346" t="s">
        <v>588</v>
      </c>
      <c r="I152" s="346" t="s">
        <v>530</v>
      </c>
      <c r="J152" s="346" t="s">
        <v>579</v>
      </c>
      <c r="K152" s="342"/>
    </row>
    <row r="153" s="1" customFormat="1" ht="15" customHeight="1">
      <c r="B153" s="319"/>
      <c r="C153" s="346" t="s">
        <v>82</v>
      </c>
      <c r="D153" s="294"/>
      <c r="E153" s="294"/>
      <c r="F153" s="347" t="s">
        <v>528</v>
      </c>
      <c r="G153" s="294"/>
      <c r="H153" s="346" t="s">
        <v>589</v>
      </c>
      <c r="I153" s="346" t="s">
        <v>530</v>
      </c>
      <c r="J153" s="346" t="s">
        <v>579</v>
      </c>
      <c r="K153" s="342"/>
    </row>
    <row r="154" s="1" customFormat="1" ht="15" customHeight="1">
      <c r="B154" s="319"/>
      <c r="C154" s="346" t="s">
        <v>533</v>
      </c>
      <c r="D154" s="294"/>
      <c r="E154" s="294"/>
      <c r="F154" s="347" t="s">
        <v>534</v>
      </c>
      <c r="G154" s="294"/>
      <c r="H154" s="346" t="s">
        <v>568</v>
      </c>
      <c r="I154" s="346" t="s">
        <v>530</v>
      </c>
      <c r="J154" s="346">
        <v>50</v>
      </c>
      <c r="K154" s="342"/>
    </row>
    <row r="155" s="1" customFormat="1" ht="15" customHeight="1">
      <c r="B155" s="319"/>
      <c r="C155" s="346" t="s">
        <v>536</v>
      </c>
      <c r="D155" s="294"/>
      <c r="E155" s="294"/>
      <c r="F155" s="347" t="s">
        <v>528</v>
      </c>
      <c r="G155" s="294"/>
      <c r="H155" s="346" t="s">
        <v>568</v>
      </c>
      <c r="I155" s="346" t="s">
        <v>538</v>
      </c>
      <c r="J155" s="346"/>
      <c r="K155" s="342"/>
    </row>
    <row r="156" s="1" customFormat="1" ht="15" customHeight="1">
      <c r="B156" s="319"/>
      <c r="C156" s="346" t="s">
        <v>547</v>
      </c>
      <c r="D156" s="294"/>
      <c r="E156" s="294"/>
      <c r="F156" s="347" t="s">
        <v>534</v>
      </c>
      <c r="G156" s="294"/>
      <c r="H156" s="346" t="s">
        <v>568</v>
      </c>
      <c r="I156" s="346" t="s">
        <v>530</v>
      </c>
      <c r="J156" s="346">
        <v>50</v>
      </c>
      <c r="K156" s="342"/>
    </row>
    <row r="157" s="1" customFormat="1" ht="15" customHeight="1">
      <c r="B157" s="319"/>
      <c r="C157" s="346" t="s">
        <v>555</v>
      </c>
      <c r="D157" s="294"/>
      <c r="E157" s="294"/>
      <c r="F157" s="347" t="s">
        <v>534</v>
      </c>
      <c r="G157" s="294"/>
      <c r="H157" s="346" t="s">
        <v>568</v>
      </c>
      <c r="I157" s="346" t="s">
        <v>530</v>
      </c>
      <c r="J157" s="346">
        <v>50</v>
      </c>
      <c r="K157" s="342"/>
    </row>
    <row r="158" s="1" customFormat="1" ht="15" customHeight="1">
      <c r="B158" s="319"/>
      <c r="C158" s="346" t="s">
        <v>553</v>
      </c>
      <c r="D158" s="294"/>
      <c r="E158" s="294"/>
      <c r="F158" s="347" t="s">
        <v>534</v>
      </c>
      <c r="G158" s="294"/>
      <c r="H158" s="346" t="s">
        <v>568</v>
      </c>
      <c r="I158" s="346" t="s">
        <v>530</v>
      </c>
      <c r="J158" s="346">
        <v>50</v>
      </c>
      <c r="K158" s="342"/>
    </row>
    <row r="159" s="1" customFormat="1" ht="15" customHeight="1">
      <c r="B159" s="319"/>
      <c r="C159" s="346" t="s">
        <v>97</v>
      </c>
      <c r="D159" s="294"/>
      <c r="E159" s="294"/>
      <c r="F159" s="347" t="s">
        <v>528</v>
      </c>
      <c r="G159" s="294"/>
      <c r="H159" s="346" t="s">
        <v>590</v>
      </c>
      <c r="I159" s="346" t="s">
        <v>530</v>
      </c>
      <c r="J159" s="346" t="s">
        <v>591</v>
      </c>
      <c r="K159" s="342"/>
    </row>
    <row r="160" s="1" customFormat="1" ht="15" customHeight="1">
      <c r="B160" s="319"/>
      <c r="C160" s="346" t="s">
        <v>592</v>
      </c>
      <c r="D160" s="294"/>
      <c r="E160" s="294"/>
      <c r="F160" s="347" t="s">
        <v>528</v>
      </c>
      <c r="G160" s="294"/>
      <c r="H160" s="346" t="s">
        <v>593</v>
      </c>
      <c r="I160" s="346" t="s">
        <v>563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594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522</v>
      </c>
      <c r="D166" s="309"/>
      <c r="E166" s="309"/>
      <c r="F166" s="309" t="s">
        <v>523</v>
      </c>
      <c r="G166" s="351"/>
      <c r="H166" s="352" t="s">
        <v>53</v>
      </c>
      <c r="I166" s="352" t="s">
        <v>56</v>
      </c>
      <c r="J166" s="309" t="s">
        <v>524</v>
      </c>
      <c r="K166" s="286"/>
    </row>
    <row r="167" s="1" customFormat="1" ht="17.25" customHeight="1">
      <c r="B167" s="287"/>
      <c r="C167" s="311" t="s">
        <v>525</v>
      </c>
      <c r="D167" s="311"/>
      <c r="E167" s="311"/>
      <c r="F167" s="312" t="s">
        <v>526</v>
      </c>
      <c r="G167" s="353"/>
      <c r="H167" s="354"/>
      <c r="I167" s="354"/>
      <c r="J167" s="311" t="s">
        <v>527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531</v>
      </c>
      <c r="D169" s="294"/>
      <c r="E169" s="294"/>
      <c r="F169" s="317" t="s">
        <v>528</v>
      </c>
      <c r="G169" s="294"/>
      <c r="H169" s="294" t="s">
        <v>568</v>
      </c>
      <c r="I169" s="294" t="s">
        <v>530</v>
      </c>
      <c r="J169" s="294">
        <v>120</v>
      </c>
      <c r="K169" s="342"/>
    </row>
    <row r="170" s="1" customFormat="1" ht="15" customHeight="1">
      <c r="B170" s="319"/>
      <c r="C170" s="294" t="s">
        <v>577</v>
      </c>
      <c r="D170" s="294"/>
      <c r="E170" s="294"/>
      <c r="F170" s="317" t="s">
        <v>528</v>
      </c>
      <c r="G170" s="294"/>
      <c r="H170" s="294" t="s">
        <v>578</v>
      </c>
      <c r="I170" s="294" t="s">
        <v>530</v>
      </c>
      <c r="J170" s="294" t="s">
        <v>579</v>
      </c>
      <c r="K170" s="342"/>
    </row>
    <row r="171" s="1" customFormat="1" ht="15" customHeight="1">
      <c r="B171" s="319"/>
      <c r="C171" s="294" t="s">
        <v>82</v>
      </c>
      <c r="D171" s="294"/>
      <c r="E171" s="294"/>
      <c r="F171" s="317" t="s">
        <v>528</v>
      </c>
      <c r="G171" s="294"/>
      <c r="H171" s="294" t="s">
        <v>595</v>
      </c>
      <c r="I171" s="294" t="s">
        <v>530</v>
      </c>
      <c r="J171" s="294" t="s">
        <v>579</v>
      </c>
      <c r="K171" s="342"/>
    </row>
    <row r="172" s="1" customFormat="1" ht="15" customHeight="1">
      <c r="B172" s="319"/>
      <c r="C172" s="294" t="s">
        <v>533</v>
      </c>
      <c r="D172" s="294"/>
      <c r="E172" s="294"/>
      <c r="F172" s="317" t="s">
        <v>534</v>
      </c>
      <c r="G172" s="294"/>
      <c r="H172" s="294" t="s">
        <v>595</v>
      </c>
      <c r="I172" s="294" t="s">
        <v>530</v>
      </c>
      <c r="J172" s="294">
        <v>50</v>
      </c>
      <c r="K172" s="342"/>
    </row>
    <row r="173" s="1" customFormat="1" ht="15" customHeight="1">
      <c r="B173" s="319"/>
      <c r="C173" s="294" t="s">
        <v>536</v>
      </c>
      <c r="D173" s="294"/>
      <c r="E173" s="294"/>
      <c r="F173" s="317" t="s">
        <v>528</v>
      </c>
      <c r="G173" s="294"/>
      <c r="H173" s="294" t="s">
        <v>595</v>
      </c>
      <c r="I173" s="294" t="s">
        <v>538</v>
      </c>
      <c r="J173" s="294"/>
      <c r="K173" s="342"/>
    </row>
    <row r="174" s="1" customFormat="1" ht="15" customHeight="1">
      <c r="B174" s="319"/>
      <c r="C174" s="294" t="s">
        <v>547</v>
      </c>
      <c r="D174" s="294"/>
      <c r="E174" s="294"/>
      <c r="F174" s="317" t="s">
        <v>534</v>
      </c>
      <c r="G174" s="294"/>
      <c r="H174" s="294" t="s">
        <v>595</v>
      </c>
      <c r="I174" s="294" t="s">
        <v>530</v>
      </c>
      <c r="J174" s="294">
        <v>50</v>
      </c>
      <c r="K174" s="342"/>
    </row>
    <row r="175" s="1" customFormat="1" ht="15" customHeight="1">
      <c r="B175" s="319"/>
      <c r="C175" s="294" t="s">
        <v>555</v>
      </c>
      <c r="D175" s="294"/>
      <c r="E175" s="294"/>
      <c r="F175" s="317" t="s">
        <v>534</v>
      </c>
      <c r="G175" s="294"/>
      <c r="H175" s="294" t="s">
        <v>595</v>
      </c>
      <c r="I175" s="294" t="s">
        <v>530</v>
      </c>
      <c r="J175" s="294">
        <v>50</v>
      </c>
      <c r="K175" s="342"/>
    </row>
    <row r="176" s="1" customFormat="1" ht="15" customHeight="1">
      <c r="B176" s="319"/>
      <c r="C176" s="294" t="s">
        <v>553</v>
      </c>
      <c r="D176" s="294"/>
      <c r="E176" s="294"/>
      <c r="F176" s="317" t="s">
        <v>534</v>
      </c>
      <c r="G176" s="294"/>
      <c r="H176" s="294" t="s">
        <v>595</v>
      </c>
      <c r="I176" s="294" t="s">
        <v>530</v>
      </c>
      <c r="J176" s="294">
        <v>50</v>
      </c>
      <c r="K176" s="342"/>
    </row>
    <row r="177" s="1" customFormat="1" ht="15" customHeight="1">
      <c r="B177" s="319"/>
      <c r="C177" s="294" t="s">
        <v>107</v>
      </c>
      <c r="D177" s="294"/>
      <c r="E177" s="294"/>
      <c r="F177" s="317" t="s">
        <v>528</v>
      </c>
      <c r="G177" s="294"/>
      <c r="H177" s="294" t="s">
        <v>596</v>
      </c>
      <c r="I177" s="294" t="s">
        <v>597</v>
      </c>
      <c r="J177" s="294"/>
      <c r="K177" s="342"/>
    </row>
    <row r="178" s="1" customFormat="1" ht="15" customHeight="1">
      <c r="B178" s="319"/>
      <c r="C178" s="294" t="s">
        <v>56</v>
      </c>
      <c r="D178" s="294"/>
      <c r="E178" s="294"/>
      <c r="F178" s="317" t="s">
        <v>528</v>
      </c>
      <c r="G178" s="294"/>
      <c r="H178" s="294" t="s">
        <v>598</v>
      </c>
      <c r="I178" s="294" t="s">
        <v>599</v>
      </c>
      <c r="J178" s="294">
        <v>1</v>
      </c>
      <c r="K178" s="342"/>
    </row>
    <row r="179" s="1" customFormat="1" ht="15" customHeight="1">
      <c r="B179" s="319"/>
      <c r="C179" s="294" t="s">
        <v>52</v>
      </c>
      <c r="D179" s="294"/>
      <c r="E179" s="294"/>
      <c r="F179" s="317" t="s">
        <v>528</v>
      </c>
      <c r="G179" s="294"/>
      <c r="H179" s="294" t="s">
        <v>600</v>
      </c>
      <c r="I179" s="294" t="s">
        <v>530</v>
      </c>
      <c r="J179" s="294">
        <v>20</v>
      </c>
      <c r="K179" s="342"/>
    </row>
    <row r="180" s="1" customFormat="1" ht="15" customHeight="1">
      <c r="B180" s="319"/>
      <c r="C180" s="294" t="s">
        <v>53</v>
      </c>
      <c r="D180" s="294"/>
      <c r="E180" s="294"/>
      <c r="F180" s="317" t="s">
        <v>528</v>
      </c>
      <c r="G180" s="294"/>
      <c r="H180" s="294" t="s">
        <v>601</v>
      </c>
      <c r="I180" s="294" t="s">
        <v>530</v>
      </c>
      <c r="J180" s="294">
        <v>255</v>
      </c>
      <c r="K180" s="342"/>
    </row>
    <row r="181" s="1" customFormat="1" ht="15" customHeight="1">
      <c r="B181" s="319"/>
      <c r="C181" s="294" t="s">
        <v>108</v>
      </c>
      <c r="D181" s="294"/>
      <c r="E181" s="294"/>
      <c r="F181" s="317" t="s">
        <v>528</v>
      </c>
      <c r="G181" s="294"/>
      <c r="H181" s="294" t="s">
        <v>492</v>
      </c>
      <c r="I181" s="294" t="s">
        <v>530</v>
      </c>
      <c r="J181" s="294">
        <v>10</v>
      </c>
      <c r="K181" s="342"/>
    </row>
    <row r="182" s="1" customFormat="1" ht="15" customHeight="1">
      <c r="B182" s="319"/>
      <c r="C182" s="294" t="s">
        <v>109</v>
      </c>
      <c r="D182" s="294"/>
      <c r="E182" s="294"/>
      <c r="F182" s="317" t="s">
        <v>528</v>
      </c>
      <c r="G182" s="294"/>
      <c r="H182" s="294" t="s">
        <v>602</v>
      </c>
      <c r="I182" s="294" t="s">
        <v>563</v>
      </c>
      <c r="J182" s="294"/>
      <c r="K182" s="342"/>
    </row>
    <row r="183" s="1" customFormat="1" ht="15" customHeight="1">
      <c r="B183" s="319"/>
      <c r="C183" s="294" t="s">
        <v>603</v>
      </c>
      <c r="D183" s="294"/>
      <c r="E183" s="294"/>
      <c r="F183" s="317" t="s">
        <v>528</v>
      </c>
      <c r="G183" s="294"/>
      <c r="H183" s="294" t="s">
        <v>604</v>
      </c>
      <c r="I183" s="294" t="s">
        <v>563</v>
      </c>
      <c r="J183" s="294"/>
      <c r="K183" s="342"/>
    </row>
    <row r="184" s="1" customFormat="1" ht="15" customHeight="1">
      <c r="B184" s="319"/>
      <c r="C184" s="294" t="s">
        <v>592</v>
      </c>
      <c r="D184" s="294"/>
      <c r="E184" s="294"/>
      <c r="F184" s="317" t="s">
        <v>528</v>
      </c>
      <c r="G184" s="294"/>
      <c r="H184" s="294" t="s">
        <v>605</v>
      </c>
      <c r="I184" s="294" t="s">
        <v>563</v>
      </c>
      <c r="J184" s="294"/>
      <c r="K184" s="342"/>
    </row>
    <row r="185" s="1" customFormat="1" ht="15" customHeight="1">
      <c r="B185" s="319"/>
      <c r="C185" s="294" t="s">
        <v>111</v>
      </c>
      <c r="D185" s="294"/>
      <c r="E185" s="294"/>
      <c r="F185" s="317" t="s">
        <v>534</v>
      </c>
      <c r="G185" s="294"/>
      <c r="H185" s="294" t="s">
        <v>606</v>
      </c>
      <c r="I185" s="294" t="s">
        <v>530</v>
      </c>
      <c r="J185" s="294">
        <v>50</v>
      </c>
      <c r="K185" s="342"/>
    </row>
    <row r="186" s="1" customFormat="1" ht="15" customHeight="1">
      <c r="B186" s="319"/>
      <c r="C186" s="294" t="s">
        <v>607</v>
      </c>
      <c r="D186" s="294"/>
      <c r="E186" s="294"/>
      <c r="F186" s="317" t="s">
        <v>534</v>
      </c>
      <c r="G186" s="294"/>
      <c r="H186" s="294" t="s">
        <v>608</v>
      </c>
      <c r="I186" s="294" t="s">
        <v>609</v>
      </c>
      <c r="J186" s="294"/>
      <c r="K186" s="342"/>
    </row>
    <row r="187" s="1" customFormat="1" ht="15" customHeight="1">
      <c r="B187" s="319"/>
      <c r="C187" s="294" t="s">
        <v>610</v>
      </c>
      <c r="D187" s="294"/>
      <c r="E187" s="294"/>
      <c r="F187" s="317" t="s">
        <v>534</v>
      </c>
      <c r="G187" s="294"/>
      <c r="H187" s="294" t="s">
        <v>611</v>
      </c>
      <c r="I187" s="294" t="s">
        <v>609</v>
      </c>
      <c r="J187" s="294"/>
      <c r="K187" s="342"/>
    </row>
    <row r="188" s="1" customFormat="1" ht="15" customHeight="1">
      <c r="B188" s="319"/>
      <c r="C188" s="294" t="s">
        <v>612</v>
      </c>
      <c r="D188" s="294"/>
      <c r="E188" s="294"/>
      <c r="F188" s="317" t="s">
        <v>534</v>
      </c>
      <c r="G188" s="294"/>
      <c r="H188" s="294" t="s">
        <v>613</v>
      </c>
      <c r="I188" s="294" t="s">
        <v>609</v>
      </c>
      <c r="J188" s="294"/>
      <c r="K188" s="342"/>
    </row>
    <row r="189" s="1" customFormat="1" ht="15" customHeight="1">
      <c r="B189" s="319"/>
      <c r="C189" s="355" t="s">
        <v>614</v>
      </c>
      <c r="D189" s="294"/>
      <c r="E189" s="294"/>
      <c r="F189" s="317" t="s">
        <v>534</v>
      </c>
      <c r="G189" s="294"/>
      <c r="H189" s="294" t="s">
        <v>615</v>
      </c>
      <c r="I189" s="294" t="s">
        <v>616</v>
      </c>
      <c r="J189" s="356" t="s">
        <v>617</v>
      </c>
      <c r="K189" s="342"/>
    </row>
    <row r="190" s="17" customFormat="1" ht="15" customHeight="1">
      <c r="B190" s="357"/>
      <c r="C190" s="358" t="s">
        <v>618</v>
      </c>
      <c r="D190" s="359"/>
      <c r="E190" s="359"/>
      <c r="F190" s="360" t="s">
        <v>534</v>
      </c>
      <c r="G190" s="359"/>
      <c r="H190" s="359" t="s">
        <v>619</v>
      </c>
      <c r="I190" s="359" t="s">
        <v>616</v>
      </c>
      <c r="J190" s="361" t="s">
        <v>617</v>
      </c>
      <c r="K190" s="362"/>
    </row>
    <row r="191" s="1" customFormat="1" ht="15" customHeight="1">
      <c r="B191" s="319"/>
      <c r="C191" s="355" t="s">
        <v>41</v>
      </c>
      <c r="D191" s="294"/>
      <c r="E191" s="294"/>
      <c r="F191" s="317" t="s">
        <v>528</v>
      </c>
      <c r="G191" s="294"/>
      <c r="H191" s="291" t="s">
        <v>620</v>
      </c>
      <c r="I191" s="294" t="s">
        <v>621</v>
      </c>
      <c r="J191" s="294"/>
      <c r="K191" s="342"/>
    </row>
    <row r="192" s="1" customFormat="1" ht="15" customHeight="1">
      <c r="B192" s="319"/>
      <c r="C192" s="355" t="s">
        <v>622</v>
      </c>
      <c r="D192" s="294"/>
      <c r="E192" s="294"/>
      <c r="F192" s="317" t="s">
        <v>528</v>
      </c>
      <c r="G192" s="294"/>
      <c r="H192" s="294" t="s">
        <v>623</v>
      </c>
      <c r="I192" s="294" t="s">
        <v>563</v>
      </c>
      <c r="J192" s="294"/>
      <c r="K192" s="342"/>
    </row>
    <row r="193" s="1" customFormat="1" ht="15" customHeight="1">
      <c r="B193" s="319"/>
      <c r="C193" s="355" t="s">
        <v>624</v>
      </c>
      <c r="D193" s="294"/>
      <c r="E193" s="294"/>
      <c r="F193" s="317" t="s">
        <v>528</v>
      </c>
      <c r="G193" s="294"/>
      <c r="H193" s="294" t="s">
        <v>625</v>
      </c>
      <c r="I193" s="294" t="s">
        <v>563</v>
      </c>
      <c r="J193" s="294"/>
      <c r="K193" s="342"/>
    </row>
    <row r="194" s="1" customFormat="1" ht="15" customHeight="1">
      <c r="B194" s="319"/>
      <c r="C194" s="355" t="s">
        <v>626</v>
      </c>
      <c r="D194" s="294"/>
      <c r="E194" s="294"/>
      <c r="F194" s="317" t="s">
        <v>534</v>
      </c>
      <c r="G194" s="294"/>
      <c r="H194" s="294" t="s">
        <v>627</v>
      </c>
      <c r="I194" s="294" t="s">
        <v>563</v>
      </c>
      <c r="J194" s="294"/>
      <c r="K194" s="342"/>
    </row>
    <row r="195" s="1" customFormat="1" ht="15" customHeight="1">
      <c r="B195" s="348"/>
      <c r="C195" s="363"/>
      <c r="D195" s="328"/>
      <c r="E195" s="328"/>
      <c r="F195" s="328"/>
      <c r="G195" s="328"/>
      <c r="H195" s="328"/>
      <c r="I195" s="328"/>
      <c r="J195" s="328"/>
      <c r="K195" s="349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30"/>
      <c r="C197" s="340"/>
      <c r="D197" s="340"/>
      <c r="E197" s="340"/>
      <c r="F197" s="350"/>
      <c r="G197" s="340"/>
      <c r="H197" s="340"/>
      <c r="I197" s="340"/>
      <c r="J197" s="340"/>
      <c r="K197" s="330"/>
    </row>
    <row r="198" s="1" customFormat="1" ht="18.75" customHeight="1">
      <c r="B198" s="302"/>
      <c r="C198" s="302"/>
      <c r="D198" s="302"/>
      <c r="E198" s="302"/>
      <c r="F198" s="302"/>
      <c r="G198" s="302"/>
      <c r="H198" s="302"/>
      <c r="I198" s="302"/>
      <c r="J198" s="302"/>
      <c r="K198" s="302"/>
    </row>
    <row r="199" s="1" customFormat="1" ht="13.5">
      <c r="B199" s="281"/>
      <c r="C199" s="282"/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1">
      <c r="B200" s="284"/>
      <c r="C200" s="285" t="s">
        <v>628</v>
      </c>
      <c r="D200" s="285"/>
      <c r="E200" s="285"/>
      <c r="F200" s="285"/>
      <c r="G200" s="285"/>
      <c r="H200" s="285"/>
      <c r="I200" s="285"/>
      <c r="J200" s="285"/>
      <c r="K200" s="286"/>
    </row>
    <row r="201" s="1" customFormat="1" ht="25.5" customHeight="1">
      <c r="B201" s="284"/>
      <c r="C201" s="364" t="s">
        <v>629</v>
      </c>
      <c r="D201" s="364"/>
      <c r="E201" s="364"/>
      <c r="F201" s="364" t="s">
        <v>630</v>
      </c>
      <c r="G201" s="365"/>
      <c r="H201" s="364" t="s">
        <v>631</v>
      </c>
      <c r="I201" s="364"/>
      <c r="J201" s="364"/>
      <c r="K201" s="286"/>
    </row>
    <row r="202" s="1" customFormat="1" ht="5.25" customHeight="1">
      <c r="B202" s="319"/>
      <c r="C202" s="314"/>
      <c r="D202" s="314"/>
      <c r="E202" s="314"/>
      <c r="F202" s="314"/>
      <c r="G202" s="340"/>
      <c r="H202" s="314"/>
      <c r="I202" s="314"/>
      <c r="J202" s="314"/>
      <c r="K202" s="342"/>
    </row>
    <row r="203" s="1" customFormat="1" ht="15" customHeight="1">
      <c r="B203" s="319"/>
      <c r="C203" s="294" t="s">
        <v>621</v>
      </c>
      <c r="D203" s="294"/>
      <c r="E203" s="294"/>
      <c r="F203" s="317" t="s">
        <v>42</v>
      </c>
      <c r="G203" s="294"/>
      <c r="H203" s="294" t="s">
        <v>632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43</v>
      </c>
      <c r="G204" s="294"/>
      <c r="H204" s="294" t="s">
        <v>633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46</v>
      </c>
      <c r="G205" s="294"/>
      <c r="H205" s="294" t="s">
        <v>634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44</v>
      </c>
      <c r="G206" s="294"/>
      <c r="H206" s="294" t="s">
        <v>635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 t="s">
        <v>45</v>
      </c>
      <c r="G207" s="294"/>
      <c r="H207" s="294" t="s">
        <v>636</v>
      </c>
      <c r="I207" s="294"/>
      <c r="J207" s="294"/>
      <c r="K207" s="342"/>
    </row>
    <row r="208" s="1" customFormat="1" ht="15" customHeight="1">
      <c r="B208" s="319"/>
      <c r="C208" s="294"/>
      <c r="D208" s="294"/>
      <c r="E208" s="294"/>
      <c r="F208" s="317"/>
      <c r="G208" s="294"/>
      <c r="H208" s="294"/>
      <c r="I208" s="294"/>
      <c r="J208" s="294"/>
      <c r="K208" s="342"/>
    </row>
    <row r="209" s="1" customFormat="1" ht="15" customHeight="1">
      <c r="B209" s="319"/>
      <c r="C209" s="294" t="s">
        <v>575</v>
      </c>
      <c r="D209" s="294"/>
      <c r="E209" s="294"/>
      <c r="F209" s="317" t="s">
        <v>77</v>
      </c>
      <c r="G209" s="294"/>
      <c r="H209" s="294" t="s">
        <v>637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471</v>
      </c>
      <c r="G210" s="294"/>
      <c r="H210" s="294" t="s">
        <v>472</v>
      </c>
      <c r="I210" s="294"/>
      <c r="J210" s="294"/>
      <c r="K210" s="342"/>
    </row>
    <row r="211" s="1" customFormat="1" ht="15" customHeight="1">
      <c r="B211" s="319"/>
      <c r="C211" s="294"/>
      <c r="D211" s="294"/>
      <c r="E211" s="294"/>
      <c r="F211" s="317" t="s">
        <v>469</v>
      </c>
      <c r="G211" s="294"/>
      <c r="H211" s="294" t="s">
        <v>638</v>
      </c>
      <c r="I211" s="294"/>
      <c r="J211" s="294"/>
      <c r="K211" s="342"/>
    </row>
    <row r="212" s="1" customFormat="1" ht="15" customHeight="1">
      <c r="B212" s="366"/>
      <c r="C212" s="294"/>
      <c r="D212" s="294"/>
      <c r="E212" s="294"/>
      <c r="F212" s="317" t="s">
        <v>473</v>
      </c>
      <c r="G212" s="355"/>
      <c r="H212" s="346" t="s">
        <v>474</v>
      </c>
      <c r="I212" s="346"/>
      <c r="J212" s="346"/>
      <c r="K212" s="367"/>
    </row>
    <row r="213" s="1" customFormat="1" ht="15" customHeight="1">
      <c r="B213" s="366"/>
      <c r="C213" s="294"/>
      <c r="D213" s="294"/>
      <c r="E213" s="294"/>
      <c r="F213" s="317" t="s">
        <v>475</v>
      </c>
      <c r="G213" s="355"/>
      <c r="H213" s="346" t="s">
        <v>639</v>
      </c>
      <c r="I213" s="346"/>
      <c r="J213" s="346"/>
      <c r="K213" s="367"/>
    </row>
    <row r="214" s="1" customFormat="1" ht="15" customHeight="1">
      <c r="B214" s="366"/>
      <c r="C214" s="294"/>
      <c r="D214" s="294"/>
      <c r="E214" s="294"/>
      <c r="F214" s="317"/>
      <c r="G214" s="355"/>
      <c r="H214" s="346"/>
      <c r="I214" s="346"/>
      <c r="J214" s="346"/>
      <c r="K214" s="367"/>
    </row>
    <row r="215" s="1" customFormat="1" ht="15" customHeight="1">
      <c r="B215" s="366"/>
      <c r="C215" s="294" t="s">
        <v>599</v>
      </c>
      <c r="D215" s="294"/>
      <c r="E215" s="294"/>
      <c r="F215" s="317">
        <v>1</v>
      </c>
      <c r="G215" s="355"/>
      <c r="H215" s="346" t="s">
        <v>640</v>
      </c>
      <c r="I215" s="346"/>
      <c r="J215" s="346"/>
      <c r="K215" s="367"/>
    </row>
    <row r="216" s="1" customFormat="1" ht="15" customHeight="1">
      <c r="B216" s="366"/>
      <c r="C216" s="294"/>
      <c r="D216" s="294"/>
      <c r="E216" s="294"/>
      <c r="F216" s="317">
        <v>2</v>
      </c>
      <c r="G216" s="355"/>
      <c r="H216" s="346" t="s">
        <v>641</v>
      </c>
      <c r="I216" s="346"/>
      <c r="J216" s="346"/>
      <c r="K216" s="367"/>
    </row>
    <row r="217" s="1" customFormat="1" ht="15" customHeight="1">
      <c r="B217" s="366"/>
      <c r="C217" s="294"/>
      <c r="D217" s="294"/>
      <c r="E217" s="294"/>
      <c r="F217" s="317">
        <v>3</v>
      </c>
      <c r="G217" s="355"/>
      <c r="H217" s="346" t="s">
        <v>642</v>
      </c>
      <c r="I217" s="346"/>
      <c r="J217" s="346"/>
      <c r="K217" s="367"/>
    </row>
    <row r="218" s="1" customFormat="1" ht="15" customHeight="1">
      <c r="B218" s="366"/>
      <c r="C218" s="294"/>
      <c r="D218" s="294"/>
      <c r="E218" s="294"/>
      <c r="F218" s="317">
        <v>4</v>
      </c>
      <c r="G218" s="355"/>
      <c r="H218" s="346" t="s">
        <v>643</v>
      </c>
      <c r="I218" s="346"/>
      <c r="J218" s="346"/>
      <c r="K218" s="367"/>
    </row>
    <row r="219" s="1" customFormat="1" ht="12.75" customHeight="1">
      <c r="B219" s="368"/>
      <c r="C219" s="369"/>
      <c r="D219" s="369"/>
      <c r="E219" s="369"/>
      <c r="F219" s="369"/>
      <c r="G219" s="369"/>
      <c r="H219" s="369"/>
      <c r="I219" s="369"/>
      <c r="J219" s="369"/>
      <c r="K219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ROZPOCTAR-03\Ondra</dc:creator>
  <cp:lastModifiedBy>ROZPOCTAR-03\Ondra</cp:lastModifiedBy>
  <dcterms:created xsi:type="dcterms:W3CDTF">2025-04-07T11:02:50Z</dcterms:created>
  <dcterms:modified xsi:type="dcterms:W3CDTF">2025-04-07T11:02:52Z</dcterms:modified>
</cp:coreProperties>
</file>