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0"/>
  </bookViews>
  <sheets>
    <sheet name="Rekapitulace stavby" sheetId="1" r:id="rId1"/>
    <sheet name="03 - římsa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'03 - římsa'!$C$117:$K$141</definedName>
    <definedName name="_xlnm.Print_Area" localSheetId="1">'03 - římsa'!$C$4:$J$76,'03 - římsa'!$C$82:$J$99,'03 - římsa'!$C$105:$J$141</definedName>
    <definedName name="_xlnm.Print_Titles" localSheetId="1">'03 - římsa'!$117:$117</definedName>
  </definedNames>
  <calcPr/>
</workbook>
</file>

<file path=xl/calcChain.xml><?xml version="1.0" encoding="utf-8"?>
<calcChain xmlns="http://schemas.openxmlformats.org/spreadsheetml/2006/main">
  <c i="1" l="1" r="AX95"/>
  <c i="2" r="J37"/>
  <c r="J36"/>
  <c i="1" r="AY95"/>
  <c i="2" r="J35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89"/>
  <c r="E7"/>
  <c r="E85"/>
  <c i="1" r="L90"/>
  <c r="AM90"/>
  <c r="AM89"/>
  <c r="L89"/>
  <c r="AM87"/>
  <c r="L87"/>
  <c r="L85"/>
  <c r="L84"/>
  <c i="2" r="J140"/>
  <c r="J123"/>
  <c r="J121"/>
  <c r="BK135"/>
  <c r="J135"/>
  <c r="BK125"/>
  <c i="1" r="AS94"/>
  <c i="2" r="J125"/>
  <c r="BK140"/>
  <c r="BK123"/>
  <c r="BK128"/>
  <c r="F35"/>
  <c r="J128"/>
  <c r="BK121"/>
  <c r="F36"/>
  <c r="J34"/>
  <c r="F37"/>
  <c r="F34"/>
  <c l="1" r="BK120"/>
  <c r="BK119"/>
  <c r="J119"/>
  <c r="J97"/>
  <c r="R120"/>
  <c r="R119"/>
  <c r="R118"/>
  <c r="P120"/>
  <c r="P119"/>
  <c r="P118"/>
  <c i="1" r="AU95"/>
  <c i="2" r="T120"/>
  <c r="T119"/>
  <c r="T118"/>
  <c i="1" r="AW95"/>
  <c i="2" r="J92"/>
  <c r="E108"/>
  <c r="J112"/>
  <c r="F115"/>
  <c r="BE125"/>
  <c r="BE128"/>
  <c r="BE140"/>
  <c r="BE135"/>
  <c i="1" r="BA95"/>
  <c r="BC95"/>
  <c i="2" r="BE121"/>
  <c r="BE123"/>
  <c i="1" r="BB95"/>
  <c r="BD95"/>
  <c r="BC94"/>
  <c r="W32"/>
  <c r="BB94"/>
  <c r="AX94"/>
  <c r="AU94"/>
  <c r="BA94"/>
  <c r="W30"/>
  <c r="BD94"/>
  <c r="W33"/>
  <c i="2" l="1" r="BK118"/>
  <c r="J118"/>
  <c r="J96"/>
  <c r="J120"/>
  <c r="J98"/>
  <c i="1" r="AY94"/>
  <c r="W31"/>
  <c i="2" r="F33"/>
  <c i="1" r="AZ95"/>
  <c r="AZ94"/>
  <c r="W29"/>
  <c r="AW94"/>
  <c r="AK30"/>
  <c i="2" r="J33"/>
  <c i="1" r="AV95"/>
  <c r="AT95"/>
  <c i="2" l="1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<sst xmlns="http://schemas.openxmlformats.org/spreadsheetml/2006/main">
  <si>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</si>
  <si>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</si>
  <si>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</si>
  <si>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</si>
  <si>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</si>
  <si>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{230d8ea3-cd7a-4cf2-b17f-28a0d464839b}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</si>
  <si>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</si>
  <si>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</si>
  <si>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</si>
  <si>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</si>
  <si>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</si>
  <si>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</si>
  <si>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</si>
  <si>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</si>
  <si>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</si>
  <si>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</si>
  <si>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</si>
  <si>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MIKULOV - předláždění chodníků na náměstí</t>
  </si>
  <si>
    <t>KSO:</t>
  </si>
  <si>
    <t>CC-CZ:</t>
  </si>
  <si>
    <t>Místo:</t>
  </si>
  <si>
    <t>Mikulov</t>
  </si>
  <si>
    <t>Datum:</t>
  </si>
  <si>
    <t>17. 1. 2025</t>
  </si>
  <si>
    <t>Zadavatel:</t>
  </si>
  <si>
    <t>IČ:</t>
  </si>
  <si>
    <t>město Mikulov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</si>
  <si>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</si>
  <si>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</si>
  <si>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</si>
  <si>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</si>
  <si>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</si>
  <si>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</si>
  <si>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</si>
  <si>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</si>
  <si>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</si>
  <si>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</si>
  <si>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</si>
  <si>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</si>
  <si>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</si>
  <si>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</si>
  <si>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</si>
  <si>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</si>
  <si>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</si>
  <si>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</si>
  <si>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</si>
  <si>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</si>
  <si>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</si>
  <si>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</si>
  <si>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</si>
  <si>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</si>
  <si>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</si>
  <si>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</si>
  <si>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</si>
  <si>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</si>
  <si>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</si>
  <si>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</si>
  <si>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</si>
  <si>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</si>
  <si>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</si>
  <si>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</si>
  <si>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</si>
  <si>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</si>
  <si>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</si>
  <si>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</si>
  <si>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</si>
  <si>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</si>
  <si>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</si>
  <si>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</si>
  <si>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</si>
  <si>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</si>
  <si>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</si>
  <si>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</si>
  <si>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</si>
  <si>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</si>
  <si>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</si>
  <si>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</si>
  <si>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</si>
  <si>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</si>
  <si>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</si>
  <si>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</si>
  <si>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</si>
  <si>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římsa</t>
  </si>
  <si>
    <t>STA</t>
  </si>
  <si>
    <t>1</t>
  </si>
  <si>
    <t>{34ea7532-e547-47d2-a7cc-d95936b721e3}</t>
  </si>
  <si>
    <t>2</t>
  </si>
  <si>
    <t>KRYCÍ LIST SOUPISU PRACÍ</t>
  </si>
  <si>
    <t>Objekt:</t>
  </si>
  <si>
    <t>03 - římsa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</si>
  <si>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</si>
  <si>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</si>
  <si>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</si>
  <si>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</si>
  <si>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</si>
  <si>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</si>
  <si>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</si>
  <si>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</si>
  <si>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</si>
  <si>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</si>
  <si>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</si>
  <si>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</si>
  <si>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</si>
  <si>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</si>
  <si>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</si>
  <si>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</si>
  <si>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</si>
  <si>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</si>
  <si>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</si>
  <si>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</si>
  <si>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</si>
  <si>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</si>
  <si>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</si>
  <si>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</si>
  <si>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</si>
  <si>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</si>
  <si>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317171126</t>
  </si>
  <si>
    <t>Kotvení monolitického betonu římsy kotvou do vývrtu</t>
  </si>
  <si>
    <t>kus</t>
  </si>
  <si>
    <t>4</t>
  </si>
  <si>
    <t>-279040322</t>
  </si>
  <si>
    <t>PP</t>
  </si>
  <si>
    <t>Kotvení monolitického betonu římsy do mostovky kotvou do vývrtu</t>
  </si>
  <si>
    <t>M</t>
  </si>
  <si>
    <t>54879990</t>
  </si>
  <si>
    <t>kotva římsy M24 do vývrtu, NRk = 120 KN</t>
  </si>
  <si>
    <t>8</t>
  </si>
  <si>
    <t>-945498886</t>
  </si>
  <si>
    <t>317322611</t>
  </si>
  <si>
    <t>Římsy ze ŽB tř. C 30/37</t>
  </si>
  <si>
    <t>m3</t>
  </si>
  <si>
    <t>127223416</t>
  </si>
  <si>
    <t>Římsy nebo žlabové římsy z betonu železového (bez výztuže) tř. C 30/37</t>
  </si>
  <si>
    <t>VV</t>
  </si>
  <si>
    <t>0,40*0,21*34,60</t>
  </si>
  <si>
    <t>6</t>
  </si>
  <si>
    <t>317361821</t>
  </si>
  <si>
    <t>Výztuž překladů a říms z betonářské oceli 10 505</t>
  </si>
  <si>
    <t>t</t>
  </si>
  <si>
    <t>-1885769467</t>
  </si>
  <si>
    <t>Výztuž překladů, říms, žlabů, žlabových říms, klenbových pásů z betonářské oceli 10 505 (R) nebo BSt 500</t>
  </si>
  <si>
    <t>"6x prům 12mm" 6*36,4*0,888</t>
  </si>
  <si>
    <t>"třmínky pr. 8mm á 250mm" (36,4/0,25)*1,0*0,395</t>
  </si>
  <si>
    <t>"kotvení - lepený roxor prům.14mm" 36*0,30*1,210</t>
  </si>
  <si>
    <t>Součet</t>
  </si>
  <si>
    <t>264,519*0,001 'Přepočtené koeficientem množství</t>
  </si>
  <si>
    <t>317351105</t>
  </si>
  <si>
    <t>Zřízení bednění římsy</t>
  </si>
  <si>
    <t>m2</t>
  </si>
  <si>
    <t>-1334976280</t>
  </si>
  <si>
    <t>Bednění říms včetně podpěrné konstrukce vzepřené nebo podepřené jakéhokoliv tvaru a délky vyložení při výšce spodní hrany konstrukce do 6 m nad nejblíže nižší podlahou zřízení</t>
  </si>
  <si>
    <t>2*(0,21*36,40)</t>
  </si>
  <si>
    <t>0,10*36,40</t>
  </si>
  <si>
    <t>5</t>
  </si>
  <si>
    <t>317351106</t>
  </si>
  <si>
    <t>Odstranění bednění římsy</t>
  </si>
  <si>
    <t>-1665154324</t>
  </si>
  <si>
    <t>Bednění klenbových pásů, říms nebo překladů říms nebo žlabových říms včetně podpěrné konstrukce vzepřené nebo podepřené jakéhokoliv tvaru a délky vyložení při výšce spodní hrany konstrukce do 6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</si>
</sst>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2024/10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MIKULOV - předláždění chodníků na náměstí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Mikulov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17. 1. 2025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Mikulov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Projekce DS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'03 - římsa'!J30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'03 - římsa'!P118</f>
        <v>0</v>
      </c>
      <c r="AV95" s="127">
        <f>'03 - římsa'!J33</f>
        <v>0</v>
      </c>
      <c r="AW95" s="127">
        <f>'03 - římsa'!J34</f>
        <v>0</v>
      </c>
      <c r="AX95" s="127">
        <f>'03 - římsa'!J35</f>
        <v>0</v>
      </c>
      <c r="AY95" s="127">
        <f>'03 - římsa'!J36</f>
        <v>0</v>
      </c>
      <c r="AZ95" s="127">
        <f>'03 - římsa'!F33</f>
        <v>0</v>
      </c>
      <c r="BA95" s="127">
        <f>'03 - římsa'!F34</f>
        <v>0</v>
      </c>
      <c r="BB95" s="127">
        <f>'03 - římsa'!F35</f>
        <v>0</v>
      </c>
      <c r="BC95" s="127">
        <f>'03 - římsa'!F36</f>
        <v>0</v>
      </c>
      <c r="BD95" s="129">
        <f>'03 - římsa'!F37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LPKIqGVPM5WINSCRzeHTg2X95wVQ5qv6B8Jm9dh76YIBOG9pj/Y1KSTXrKuN4NIhBM6UgWyUIRkG9X6bXgyAsg==" hashValue="fbaTilrE7EuyCf0xrPEMnl2suXbG4oMF14F/QcpSHx1vlReiiUVLIOmDYYctxxT8f3me5ySd1bKji02DiFaOc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3 - říms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86</v>
      </c>
    </row>
    <row r="4" s="1" customFormat="1" ht="24.96" customHeight="1">
      <c r="B4" s="19"/>
      <c r="D4" s="133" t="s">
        <v>87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MIKULOV - předláždění chodníků na náměstí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17. 1. 2025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26</v>
      </c>
      <c r="F15" s="37"/>
      <c r="G15" s="37"/>
      <c r="H15" s="37"/>
      <c r="I15" s="135" t="s">
        <v>27</v>
      </c>
      <c r="J15" s="138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31</v>
      </c>
      <c r="F21" s="37"/>
      <c r="G21" s="37"/>
      <c r="H21" s="37"/>
      <c r="I21" s="135" t="s">
        <v>27</v>
      </c>
      <c r="J21" s="138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 xml:space="preserve"> </v>
      </c>
      <c r="F24" s="37"/>
      <c r="G24" s="37"/>
      <c r="H24" s="37"/>
      <c r="I24" s="135" t="s">
        <v>27</v>
      </c>
      <c r="J24" s="138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36</v>
      </c>
      <c r="E30" s="37"/>
      <c r="F30" s="37"/>
      <c r="G30" s="37"/>
      <c r="H30" s="37"/>
      <c r="I30" s="37"/>
      <c r="J30" s="146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38</v>
      </c>
      <c r="G32" s="37"/>
      <c r="H32" s="37"/>
      <c r="I32" s="147" t="s">
        <v>37</v>
      </c>
      <c r="J32" s="14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40</v>
      </c>
      <c r="E33" s="135" t="s">
        <v>41</v>
      </c>
      <c r="F33" s="149">
        <f>ROUND((SUM(BE118:BE141)),  2)</f>
        <v>0</v>
      </c>
      <c r="G33" s="37"/>
      <c r="H33" s="37"/>
      <c r="I33" s="150">
        <v>0.20999999999999999</v>
      </c>
      <c r="J33" s="149">
        <f>ROUND(((SUM(BE118:BE141))*I33),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42</v>
      </c>
      <c r="F34" s="149">
        <f>ROUND((SUM(BF118:BF141)),  2)</f>
        <v>0</v>
      </c>
      <c r="G34" s="37"/>
      <c r="H34" s="37"/>
      <c r="I34" s="150">
        <v>0.12</v>
      </c>
      <c r="J34" s="149">
        <f>ROUND(((SUM(BF118:BF141))*I34),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43</v>
      </c>
      <c r="F35" s="149">
        <f>ROUND((SUM(BG118:BG141)),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44</v>
      </c>
      <c r="F36" s="149">
        <f>ROUND((SUM(BH118:BH141)),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45</v>
      </c>
      <c r="F37" s="149">
        <f>ROUND((SUM(BI118:BI141)),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MIKULOV - předláždění chodníků na náměstí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římsa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Mikulov</v>
      </c>
      <c r="G89" s="39"/>
      <c r="H89" s="39"/>
      <c r="I89" s="31" t="s">
        <v>22</v>
      </c>
      <c r="J89" s="78" t="str">
        <f>IF(J12="","",J12)</f>
        <v>17. 1. 2025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Mikulov</v>
      </c>
      <c r="G91" s="39"/>
      <c r="H91" s="39"/>
      <c r="I91" s="31" t="s">
        <v>30</v>
      </c>
      <c r="J91" s="35" t="str">
        <f>E21</f>
        <v>Projekce DS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91</v>
      </c>
      <c r="D94" s="171"/>
      <c r="E94" s="171"/>
      <c r="F94" s="171"/>
      <c r="G94" s="171"/>
      <c r="H94" s="171"/>
      <c r="I94" s="171"/>
      <c r="J94" s="172" t="s">
        <v>92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93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4"/>
      <c r="C97" s="175"/>
      <c r="D97" s="176" t="s">
        <v>95</v>
      </c>
      <c r="E97" s="177"/>
      <c r="F97" s="177"/>
      <c r="G97" s="177"/>
      <c r="H97" s="177"/>
      <c r="I97" s="177"/>
      <c r="J97" s="178">
        <f>J119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96</v>
      </c>
      <c r="E98" s="183"/>
      <c r="F98" s="183"/>
      <c r="G98" s="183"/>
      <c r="H98" s="183"/>
      <c r="I98" s="183"/>
      <c r="J98" s="184">
        <f>J120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97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69" t="str">
        <f>E7</f>
        <v>MIKULOV - předláždění chodníků na náměstí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88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03 - římsa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Mikulov</v>
      </c>
      <c r="G112" s="39"/>
      <c r="H112" s="39"/>
      <c r="I112" s="31" t="s">
        <v>22</v>
      </c>
      <c r="J112" s="78" t="str">
        <f>IF(J12="","",J12)</f>
        <v>17. 1. 2025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Mikulov</v>
      </c>
      <c r="G114" s="39"/>
      <c r="H114" s="39"/>
      <c r="I114" s="31" t="s">
        <v>30</v>
      </c>
      <c r="J114" s="35" t="str">
        <f>E21</f>
        <v>Projekce DS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86"/>
      <c r="B117" s="187"/>
      <c r="C117" s="188" t="s">
        <v>98</v>
      </c>
      <c r="D117" s="189" t="s">
        <v>61</v>
      </c>
      <c r="E117" s="189" t="s">
        <v>57</v>
      </c>
      <c r="F117" s="189" t="s">
        <v>58</v>
      </c>
      <c r="G117" s="189" t="s">
        <v>99</v>
      </c>
      <c r="H117" s="189" t="s">
        <v>100</v>
      </c>
      <c r="I117" s="189" t="s">
        <v>101</v>
      </c>
      <c r="J117" s="190" t="s">
        <v>92</v>
      </c>
      <c r="K117" s="191" t="s">
        <v>102</v>
      </c>
      <c r="L117" s="192"/>
      <c r="M117" s="99" t="s">
        <v>1</v>
      </c>
      <c r="N117" s="100" t="s">
        <v>40</v>
      </c>
      <c r="O117" s="100" t="s">
        <v>103</v>
      </c>
      <c r="P117" s="100" t="s">
        <v>104</v>
      </c>
      <c r="Q117" s="100" t="s">
        <v>105</v>
      </c>
      <c r="R117" s="100" t="s">
        <v>106</v>
      </c>
      <c r="S117" s="100" t="s">
        <v>107</v>
      </c>
      <c r="T117" s="101" t="s">
        <v>108</v>
      </c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</row>
    <row r="118" s="2" customFormat="1" ht="22.8" customHeight="1">
      <c r="A118" s="37"/>
      <c r="B118" s="38"/>
      <c r="C118" s="106" t="s">
        <v>109</v>
      </c>
      <c r="D118" s="39"/>
      <c r="E118" s="39"/>
      <c r="F118" s="39"/>
      <c r="G118" s="39"/>
      <c r="H118" s="39"/>
      <c r="I118" s="39"/>
      <c r="J118" s="193">
        <f>BK118</f>
        <v>0</v>
      </c>
      <c r="K118" s="39"/>
      <c r="L118" s="43"/>
      <c r="M118" s="102"/>
      <c r="N118" s="194"/>
      <c r="O118" s="103"/>
      <c r="P118" s="195">
        <f>P119</f>
        <v>0</v>
      </c>
      <c r="Q118" s="103"/>
      <c r="R118" s="195">
        <f>R119</f>
        <v>7.8879230300000005</v>
      </c>
      <c r="S118" s="103"/>
      <c r="T118" s="196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94</v>
      </c>
      <c r="BK118" s="197">
        <f>BK119</f>
        <v>0</v>
      </c>
    </row>
    <row r="119" s="12" customFormat="1" ht="25.92" customHeight="1">
      <c r="A119" s="12"/>
      <c r="B119" s="198"/>
      <c r="C119" s="199"/>
      <c r="D119" s="200" t="s">
        <v>75</v>
      </c>
      <c r="E119" s="201" t="s">
        <v>110</v>
      </c>
      <c r="F119" s="201" t="s">
        <v>111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P120</f>
        <v>0</v>
      </c>
      <c r="Q119" s="206"/>
      <c r="R119" s="207">
        <f>R120</f>
        <v>7.8879230300000005</v>
      </c>
      <c r="S119" s="206"/>
      <c r="T119" s="20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84</v>
      </c>
      <c r="AT119" s="210" t="s">
        <v>75</v>
      </c>
      <c r="AU119" s="210" t="s">
        <v>76</v>
      </c>
      <c r="AY119" s="209" t="s">
        <v>112</v>
      </c>
      <c r="BK119" s="211">
        <f>BK120</f>
        <v>0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113</v>
      </c>
      <c r="F120" s="212" t="s">
        <v>114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SUM(P121:P141)</f>
        <v>0</v>
      </c>
      <c r="Q120" s="206"/>
      <c r="R120" s="207">
        <f>SUM(R121:R141)</f>
        <v>7.8879230300000005</v>
      </c>
      <c r="S120" s="206"/>
      <c r="T120" s="208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84</v>
      </c>
      <c r="AT120" s="210" t="s">
        <v>75</v>
      </c>
      <c r="AU120" s="210" t="s">
        <v>84</v>
      </c>
      <c r="AY120" s="209" t="s">
        <v>112</v>
      </c>
      <c r="BK120" s="211">
        <f>SUM(BK121:BK141)</f>
        <v>0</v>
      </c>
    </row>
    <row r="121" s="2" customFormat="1" ht="21.75" customHeight="1">
      <c r="A121" s="37"/>
      <c r="B121" s="38"/>
      <c r="C121" s="214" t="s">
        <v>84</v>
      </c>
      <c r="D121" s="214" t="s">
        <v>115</v>
      </c>
      <c r="E121" s="215" t="s">
        <v>116</v>
      </c>
      <c r="F121" s="216" t="s">
        <v>117</v>
      </c>
      <c r="G121" s="217" t="s">
        <v>118</v>
      </c>
      <c r="H121" s="218">
        <v>36</v>
      </c>
      <c r="I121" s="219"/>
      <c r="J121" s="220">
        <f>ROUND(I121*H121,2)</f>
        <v>0</v>
      </c>
      <c r="K121" s="221"/>
      <c r="L121" s="43"/>
      <c r="M121" s="222" t="s">
        <v>1</v>
      </c>
      <c r="N121" s="223" t="s">
        <v>41</v>
      </c>
      <c r="O121" s="90"/>
      <c r="P121" s="224">
        <f>O121*H121</f>
        <v>0</v>
      </c>
      <c r="Q121" s="224">
        <v>0.00033</v>
      </c>
      <c r="R121" s="224">
        <f>Q121*H121</f>
        <v>0.01188</v>
      </c>
      <c r="S121" s="224">
        <v>0</v>
      </c>
      <c r="T121" s="22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6" t="s">
        <v>119</v>
      </c>
      <c r="AT121" s="226" t="s">
        <v>115</v>
      </c>
      <c r="AU121" s="226" t="s">
        <v>86</v>
      </c>
      <c r="AY121" s="16" t="s">
        <v>112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84</v>
      </c>
      <c r="BK121" s="227">
        <f>ROUND(I121*H121,2)</f>
        <v>0</v>
      </c>
      <c r="BL121" s="16" t="s">
        <v>119</v>
      </c>
      <c r="BM121" s="226" t="s">
        <v>120</v>
      </c>
    </row>
    <row r="122" s="2" customFormat="1">
      <c r="A122" s="37"/>
      <c r="B122" s="38"/>
      <c r="C122" s="39"/>
      <c r="D122" s="228" t="s">
        <v>121</v>
      </c>
      <c r="E122" s="39"/>
      <c r="F122" s="229" t="s">
        <v>122</v>
      </c>
      <c r="G122" s="39"/>
      <c r="H122" s="39"/>
      <c r="I122" s="230"/>
      <c r="J122" s="39"/>
      <c r="K122" s="39"/>
      <c r="L122" s="43"/>
      <c r="M122" s="231"/>
      <c r="N122" s="232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121</v>
      </c>
      <c r="AU122" s="16" t="s">
        <v>86</v>
      </c>
    </row>
    <row r="123" s="2" customFormat="1" ht="16.5" customHeight="1">
      <c r="A123" s="37"/>
      <c r="B123" s="38"/>
      <c r="C123" s="233" t="s">
        <v>86</v>
      </c>
      <c r="D123" s="233" t="s">
        <v>123</v>
      </c>
      <c r="E123" s="234" t="s">
        <v>124</v>
      </c>
      <c r="F123" s="235" t="s">
        <v>125</v>
      </c>
      <c r="G123" s="236" t="s">
        <v>118</v>
      </c>
      <c r="H123" s="237">
        <v>36</v>
      </c>
      <c r="I123" s="238"/>
      <c r="J123" s="239">
        <f>ROUND(I123*H123,2)</f>
        <v>0</v>
      </c>
      <c r="K123" s="240"/>
      <c r="L123" s="241"/>
      <c r="M123" s="242" t="s">
        <v>1</v>
      </c>
      <c r="N123" s="243" t="s">
        <v>41</v>
      </c>
      <c r="O123" s="90"/>
      <c r="P123" s="224">
        <f>O123*H123</f>
        <v>0</v>
      </c>
      <c r="Q123" s="224">
        <v>0.0015</v>
      </c>
      <c r="R123" s="224">
        <f>Q123*H123</f>
        <v>0.053999999999999999</v>
      </c>
      <c r="S123" s="224">
        <v>0</v>
      </c>
      <c r="T123" s="22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6" t="s">
        <v>126</v>
      </c>
      <c r="AT123" s="226" t="s">
        <v>123</v>
      </c>
      <c r="AU123" s="226" t="s">
        <v>86</v>
      </c>
      <c r="AY123" s="16" t="s">
        <v>112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84</v>
      </c>
      <c r="BK123" s="227">
        <f>ROUND(I123*H123,2)</f>
        <v>0</v>
      </c>
      <c r="BL123" s="16" t="s">
        <v>119</v>
      </c>
      <c r="BM123" s="226" t="s">
        <v>127</v>
      </c>
    </row>
    <row r="124" s="2" customFormat="1">
      <c r="A124" s="37"/>
      <c r="B124" s="38"/>
      <c r="C124" s="39"/>
      <c r="D124" s="228" t="s">
        <v>121</v>
      </c>
      <c r="E124" s="39"/>
      <c r="F124" s="229" t="s">
        <v>125</v>
      </c>
      <c r="G124" s="39"/>
      <c r="H124" s="39"/>
      <c r="I124" s="230"/>
      <c r="J124" s="39"/>
      <c r="K124" s="39"/>
      <c r="L124" s="43"/>
      <c r="M124" s="231"/>
      <c r="N124" s="232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121</v>
      </c>
      <c r="AU124" s="16" t="s">
        <v>86</v>
      </c>
    </row>
    <row r="125" s="2" customFormat="1" ht="16.5" customHeight="1">
      <c r="A125" s="37"/>
      <c r="B125" s="38"/>
      <c r="C125" s="214" t="s">
        <v>113</v>
      </c>
      <c r="D125" s="214" t="s">
        <v>115</v>
      </c>
      <c r="E125" s="215" t="s">
        <v>128</v>
      </c>
      <c r="F125" s="216" t="s">
        <v>129</v>
      </c>
      <c r="G125" s="217" t="s">
        <v>130</v>
      </c>
      <c r="H125" s="218">
        <v>2.9060000000000001</v>
      </c>
      <c r="I125" s="219"/>
      <c r="J125" s="220">
        <f>ROUND(I125*H125,2)</f>
        <v>0</v>
      </c>
      <c r="K125" s="221"/>
      <c r="L125" s="43"/>
      <c r="M125" s="222" t="s">
        <v>1</v>
      </c>
      <c r="N125" s="223" t="s">
        <v>41</v>
      </c>
      <c r="O125" s="90"/>
      <c r="P125" s="224">
        <f>O125*H125</f>
        <v>0</v>
      </c>
      <c r="Q125" s="224">
        <v>2.5018799999999999</v>
      </c>
      <c r="R125" s="224">
        <f>Q125*H125</f>
        <v>7.2704632800000004</v>
      </c>
      <c r="S125" s="224">
        <v>0</v>
      </c>
      <c r="T125" s="22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6" t="s">
        <v>119</v>
      </c>
      <c r="AT125" s="226" t="s">
        <v>115</v>
      </c>
      <c r="AU125" s="226" t="s">
        <v>86</v>
      </c>
      <c r="AY125" s="16" t="s">
        <v>112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84</v>
      </c>
      <c r="BK125" s="227">
        <f>ROUND(I125*H125,2)</f>
        <v>0</v>
      </c>
      <c r="BL125" s="16" t="s">
        <v>119</v>
      </c>
      <c r="BM125" s="226" t="s">
        <v>131</v>
      </c>
    </row>
    <row r="126" s="2" customFormat="1">
      <c r="A126" s="37"/>
      <c r="B126" s="38"/>
      <c r="C126" s="39"/>
      <c r="D126" s="228" t="s">
        <v>121</v>
      </c>
      <c r="E126" s="39"/>
      <c r="F126" s="229" t="s">
        <v>132</v>
      </c>
      <c r="G126" s="39"/>
      <c r="H126" s="39"/>
      <c r="I126" s="230"/>
      <c r="J126" s="39"/>
      <c r="K126" s="39"/>
      <c r="L126" s="43"/>
      <c r="M126" s="231"/>
      <c r="N126" s="232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121</v>
      </c>
      <c r="AU126" s="16" t="s">
        <v>86</v>
      </c>
    </row>
    <row r="127" s="13" customFormat="1">
      <c r="A127" s="13"/>
      <c r="B127" s="244"/>
      <c r="C127" s="245"/>
      <c r="D127" s="228" t="s">
        <v>133</v>
      </c>
      <c r="E127" s="246" t="s">
        <v>1</v>
      </c>
      <c r="F127" s="247" t="s">
        <v>134</v>
      </c>
      <c r="G127" s="245"/>
      <c r="H127" s="248">
        <v>2.9060000000000001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133</v>
      </c>
      <c r="AU127" s="254" t="s">
        <v>86</v>
      </c>
      <c r="AV127" s="13" t="s">
        <v>86</v>
      </c>
      <c r="AW127" s="13" t="s">
        <v>32</v>
      </c>
      <c r="AX127" s="13" t="s">
        <v>84</v>
      </c>
      <c r="AY127" s="254" t="s">
        <v>112</v>
      </c>
    </row>
    <row r="128" s="2" customFormat="1" ht="21.75" customHeight="1">
      <c r="A128" s="37"/>
      <c r="B128" s="38"/>
      <c r="C128" s="214" t="s">
        <v>135</v>
      </c>
      <c r="D128" s="214" t="s">
        <v>115</v>
      </c>
      <c r="E128" s="215" t="s">
        <v>136</v>
      </c>
      <c r="F128" s="216" t="s">
        <v>137</v>
      </c>
      <c r="G128" s="217" t="s">
        <v>138</v>
      </c>
      <c r="H128" s="218">
        <v>0.26500000000000001</v>
      </c>
      <c r="I128" s="219"/>
      <c r="J128" s="220">
        <f>ROUND(I128*H128,2)</f>
        <v>0</v>
      </c>
      <c r="K128" s="221"/>
      <c r="L128" s="43"/>
      <c r="M128" s="222" t="s">
        <v>1</v>
      </c>
      <c r="N128" s="223" t="s">
        <v>41</v>
      </c>
      <c r="O128" s="90"/>
      <c r="P128" s="224">
        <f>O128*H128</f>
        <v>0</v>
      </c>
      <c r="Q128" s="224">
        <v>1.04575</v>
      </c>
      <c r="R128" s="224">
        <f>Q128*H128</f>
        <v>0.27712375</v>
      </c>
      <c r="S128" s="224">
        <v>0</v>
      </c>
      <c r="T128" s="22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6" t="s">
        <v>119</v>
      </c>
      <c r="AT128" s="226" t="s">
        <v>115</v>
      </c>
      <c r="AU128" s="226" t="s">
        <v>86</v>
      </c>
      <c r="AY128" s="16" t="s">
        <v>112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84</v>
      </c>
      <c r="BK128" s="227">
        <f>ROUND(I128*H128,2)</f>
        <v>0</v>
      </c>
      <c r="BL128" s="16" t="s">
        <v>119</v>
      </c>
      <c r="BM128" s="226" t="s">
        <v>139</v>
      </c>
    </row>
    <row r="129" s="2" customFormat="1">
      <c r="A129" s="37"/>
      <c r="B129" s="38"/>
      <c r="C129" s="39"/>
      <c r="D129" s="228" t="s">
        <v>121</v>
      </c>
      <c r="E129" s="39"/>
      <c r="F129" s="229" t="s">
        <v>140</v>
      </c>
      <c r="G129" s="39"/>
      <c r="H129" s="39"/>
      <c r="I129" s="230"/>
      <c r="J129" s="39"/>
      <c r="K129" s="39"/>
      <c r="L129" s="43"/>
      <c r="M129" s="231"/>
      <c r="N129" s="23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121</v>
      </c>
      <c r="AU129" s="16" t="s">
        <v>86</v>
      </c>
    </row>
    <row r="130" s="13" customFormat="1">
      <c r="A130" s="13"/>
      <c r="B130" s="244"/>
      <c r="C130" s="245"/>
      <c r="D130" s="228" t="s">
        <v>133</v>
      </c>
      <c r="E130" s="246" t="s">
        <v>1</v>
      </c>
      <c r="F130" s="247" t="s">
        <v>141</v>
      </c>
      <c r="G130" s="245"/>
      <c r="H130" s="248">
        <v>193.93899999999999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133</v>
      </c>
      <c r="AU130" s="254" t="s">
        <v>86</v>
      </c>
      <c r="AV130" s="13" t="s">
        <v>86</v>
      </c>
      <c r="AW130" s="13" t="s">
        <v>32</v>
      </c>
      <c r="AX130" s="13" t="s">
        <v>76</v>
      </c>
      <c r="AY130" s="254" t="s">
        <v>112</v>
      </c>
    </row>
    <row r="131" s="13" customFormat="1">
      <c r="A131" s="13"/>
      <c r="B131" s="244"/>
      <c r="C131" s="245"/>
      <c r="D131" s="228" t="s">
        <v>133</v>
      </c>
      <c r="E131" s="246" t="s">
        <v>1</v>
      </c>
      <c r="F131" s="247" t="s">
        <v>142</v>
      </c>
      <c r="G131" s="245"/>
      <c r="H131" s="248">
        <v>57.512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133</v>
      </c>
      <c r="AU131" s="254" t="s">
        <v>86</v>
      </c>
      <c r="AV131" s="13" t="s">
        <v>86</v>
      </c>
      <c r="AW131" s="13" t="s">
        <v>32</v>
      </c>
      <c r="AX131" s="13" t="s">
        <v>76</v>
      </c>
      <c r="AY131" s="254" t="s">
        <v>112</v>
      </c>
    </row>
    <row r="132" s="13" customFormat="1">
      <c r="A132" s="13"/>
      <c r="B132" s="244"/>
      <c r="C132" s="245"/>
      <c r="D132" s="228" t="s">
        <v>133</v>
      </c>
      <c r="E132" s="246" t="s">
        <v>1</v>
      </c>
      <c r="F132" s="247" t="s">
        <v>143</v>
      </c>
      <c r="G132" s="245"/>
      <c r="H132" s="248">
        <v>13.068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133</v>
      </c>
      <c r="AU132" s="254" t="s">
        <v>86</v>
      </c>
      <c r="AV132" s="13" t="s">
        <v>86</v>
      </c>
      <c r="AW132" s="13" t="s">
        <v>32</v>
      </c>
      <c r="AX132" s="13" t="s">
        <v>76</v>
      </c>
      <c r="AY132" s="254" t="s">
        <v>112</v>
      </c>
    </row>
    <row r="133" s="14" customFormat="1">
      <c r="A133" s="14"/>
      <c r="B133" s="255"/>
      <c r="C133" s="256"/>
      <c r="D133" s="228" t="s">
        <v>133</v>
      </c>
      <c r="E133" s="257" t="s">
        <v>1</v>
      </c>
      <c r="F133" s="258" t="s">
        <v>144</v>
      </c>
      <c r="G133" s="256"/>
      <c r="H133" s="259">
        <v>264.51900000000001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133</v>
      </c>
      <c r="AU133" s="265" t="s">
        <v>86</v>
      </c>
      <c r="AV133" s="14" t="s">
        <v>119</v>
      </c>
      <c r="AW133" s="14" t="s">
        <v>32</v>
      </c>
      <c r="AX133" s="14" t="s">
        <v>84</v>
      </c>
      <c r="AY133" s="265" t="s">
        <v>112</v>
      </c>
    </row>
    <row r="134" s="13" customFormat="1">
      <c r="A134" s="13"/>
      <c r="B134" s="244"/>
      <c r="C134" s="245"/>
      <c r="D134" s="228" t="s">
        <v>133</v>
      </c>
      <c r="E134" s="245"/>
      <c r="F134" s="247" t="s">
        <v>145</v>
      </c>
      <c r="G134" s="245"/>
      <c r="H134" s="248">
        <v>0.26500000000000001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133</v>
      </c>
      <c r="AU134" s="254" t="s">
        <v>86</v>
      </c>
      <c r="AV134" s="13" t="s">
        <v>86</v>
      </c>
      <c r="AW134" s="13" t="s">
        <v>4</v>
      </c>
      <c r="AX134" s="13" t="s">
        <v>84</v>
      </c>
      <c r="AY134" s="254" t="s">
        <v>112</v>
      </c>
    </row>
    <row r="135" s="2" customFormat="1" ht="16.5" customHeight="1">
      <c r="A135" s="37"/>
      <c r="B135" s="38"/>
      <c r="C135" s="214" t="s">
        <v>119</v>
      </c>
      <c r="D135" s="214" t="s">
        <v>115</v>
      </c>
      <c r="E135" s="215" t="s">
        <v>146</v>
      </c>
      <c r="F135" s="216" t="s">
        <v>147</v>
      </c>
      <c r="G135" s="217" t="s">
        <v>148</v>
      </c>
      <c r="H135" s="218">
        <v>18.928000000000001</v>
      </c>
      <c r="I135" s="219"/>
      <c r="J135" s="220">
        <f>ROUND(I135*H135,2)</f>
        <v>0</v>
      </c>
      <c r="K135" s="221"/>
      <c r="L135" s="43"/>
      <c r="M135" s="222" t="s">
        <v>1</v>
      </c>
      <c r="N135" s="223" t="s">
        <v>41</v>
      </c>
      <c r="O135" s="90"/>
      <c r="P135" s="224">
        <f>O135*H135</f>
        <v>0</v>
      </c>
      <c r="Q135" s="224">
        <v>0.014500000000000001</v>
      </c>
      <c r="R135" s="224">
        <f>Q135*H135</f>
        <v>0.27445600000000003</v>
      </c>
      <c r="S135" s="224">
        <v>0</v>
      </c>
      <c r="T135" s="22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6" t="s">
        <v>119</v>
      </c>
      <c r="AT135" s="226" t="s">
        <v>115</v>
      </c>
      <c r="AU135" s="226" t="s">
        <v>86</v>
      </c>
      <c r="AY135" s="16" t="s">
        <v>112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84</v>
      </c>
      <c r="BK135" s="227">
        <f>ROUND(I135*H135,2)</f>
        <v>0</v>
      </c>
      <c r="BL135" s="16" t="s">
        <v>119</v>
      </c>
      <c r="BM135" s="226" t="s">
        <v>149</v>
      </c>
    </row>
    <row r="136" s="2" customFormat="1">
      <c r="A136" s="37"/>
      <c r="B136" s="38"/>
      <c r="C136" s="39"/>
      <c r="D136" s="228" t="s">
        <v>121</v>
      </c>
      <c r="E136" s="39"/>
      <c r="F136" s="229" t="s">
        <v>150</v>
      </c>
      <c r="G136" s="39"/>
      <c r="H136" s="39"/>
      <c r="I136" s="230"/>
      <c r="J136" s="39"/>
      <c r="K136" s="39"/>
      <c r="L136" s="43"/>
      <c r="M136" s="231"/>
      <c r="N136" s="23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121</v>
      </c>
      <c r="AU136" s="16" t="s">
        <v>86</v>
      </c>
    </row>
    <row r="137" s="13" customFormat="1">
      <c r="A137" s="13"/>
      <c r="B137" s="244"/>
      <c r="C137" s="245"/>
      <c r="D137" s="228" t="s">
        <v>133</v>
      </c>
      <c r="E137" s="246" t="s">
        <v>1</v>
      </c>
      <c r="F137" s="247" t="s">
        <v>151</v>
      </c>
      <c r="G137" s="245"/>
      <c r="H137" s="248">
        <v>15.288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133</v>
      </c>
      <c r="AU137" s="254" t="s">
        <v>86</v>
      </c>
      <c r="AV137" s="13" t="s">
        <v>86</v>
      </c>
      <c r="AW137" s="13" t="s">
        <v>32</v>
      </c>
      <c r="AX137" s="13" t="s">
        <v>76</v>
      </c>
      <c r="AY137" s="254" t="s">
        <v>112</v>
      </c>
    </row>
    <row r="138" s="13" customFormat="1">
      <c r="A138" s="13"/>
      <c r="B138" s="244"/>
      <c r="C138" s="245"/>
      <c r="D138" s="228" t="s">
        <v>133</v>
      </c>
      <c r="E138" s="246" t="s">
        <v>1</v>
      </c>
      <c r="F138" s="247" t="s">
        <v>152</v>
      </c>
      <c r="G138" s="245"/>
      <c r="H138" s="248">
        <v>3.6400000000000001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133</v>
      </c>
      <c r="AU138" s="254" t="s">
        <v>86</v>
      </c>
      <c r="AV138" s="13" t="s">
        <v>86</v>
      </c>
      <c r="AW138" s="13" t="s">
        <v>32</v>
      </c>
      <c r="AX138" s="13" t="s">
        <v>76</v>
      </c>
      <c r="AY138" s="254" t="s">
        <v>112</v>
      </c>
    </row>
    <row r="139" s="14" customFormat="1">
      <c r="A139" s="14"/>
      <c r="B139" s="255"/>
      <c r="C139" s="256"/>
      <c r="D139" s="228" t="s">
        <v>133</v>
      </c>
      <c r="E139" s="257" t="s">
        <v>1</v>
      </c>
      <c r="F139" s="258" t="s">
        <v>144</v>
      </c>
      <c r="G139" s="256"/>
      <c r="H139" s="259">
        <v>18.928000000000001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133</v>
      </c>
      <c r="AU139" s="265" t="s">
        <v>86</v>
      </c>
      <c r="AV139" s="14" t="s">
        <v>119</v>
      </c>
      <c r="AW139" s="14" t="s">
        <v>32</v>
      </c>
      <c r="AX139" s="14" t="s">
        <v>84</v>
      </c>
      <c r="AY139" s="265" t="s">
        <v>112</v>
      </c>
    </row>
    <row r="140" s="2" customFormat="1" ht="16.5" customHeight="1">
      <c r="A140" s="37"/>
      <c r="B140" s="38"/>
      <c r="C140" s="214" t="s">
        <v>153</v>
      </c>
      <c r="D140" s="214" t="s">
        <v>115</v>
      </c>
      <c r="E140" s="215" t="s">
        <v>154</v>
      </c>
      <c r="F140" s="216" t="s">
        <v>155</v>
      </c>
      <c r="G140" s="217" t="s">
        <v>148</v>
      </c>
      <c r="H140" s="218">
        <v>18.928000000000001</v>
      </c>
      <c r="I140" s="219"/>
      <c r="J140" s="220">
        <f>ROUND(I140*H140,2)</f>
        <v>0</v>
      </c>
      <c r="K140" s="221"/>
      <c r="L140" s="43"/>
      <c r="M140" s="222" t="s">
        <v>1</v>
      </c>
      <c r="N140" s="223" t="s">
        <v>41</v>
      </c>
      <c r="O140" s="90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6" t="s">
        <v>119</v>
      </c>
      <c r="AT140" s="226" t="s">
        <v>115</v>
      </c>
      <c r="AU140" s="226" t="s">
        <v>86</v>
      </c>
      <c r="AY140" s="16" t="s">
        <v>112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84</v>
      </c>
      <c r="BK140" s="227">
        <f>ROUND(I140*H140,2)</f>
        <v>0</v>
      </c>
      <c r="BL140" s="16" t="s">
        <v>119</v>
      </c>
      <c r="BM140" s="226" t="s">
        <v>156</v>
      </c>
    </row>
    <row r="141" s="2" customFormat="1">
      <c r="A141" s="37"/>
      <c r="B141" s="38"/>
      <c r="C141" s="39"/>
      <c r="D141" s="228" t="s">
        <v>121</v>
      </c>
      <c r="E141" s="39"/>
      <c r="F141" s="229" t="s">
        <v>157</v>
      </c>
      <c r="G141" s="39"/>
      <c r="H141" s="39"/>
      <c r="I141" s="230"/>
      <c r="J141" s="39"/>
      <c r="K141" s="39"/>
      <c r="L141" s="43"/>
      <c r="M141" s="266"/>
      <c r="N141" s="267"/>
      <c r="O141" s="268"/>
      <c r="P141" s="268"/>
      <c r="Q141" s="268"/>
      <c r="R141" s="268"/>
      <c r="S141" s="268"/>
      <c r="T141" s="269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121</v>
      </c>
      <c r="AU141" s="16" t="s">
        <v>86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ME6rWAU/+rEEpwh3p0YapDHBi1yOhamN9VTDK4DqXpmrdVREKxnEduxOF3Qjz2Bpm/ZL5/Zo/HpgnRaPHuOyfA==" hashValue="ORWy8ByvoACuYZl3OCcnnIv+i8/u0z79AD5LTLZab31VuSMFoeMW2T0w3cghRLHCaaKZQVme1ndtVwNy/PmNew==" algorithmName="SHA-512" password="CC3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PC-PETR-NEW\Administrator</dc:creator>
  <cp:lastModifiedBy>PC-PETR-NEW\Administrator</cp:lastModifiedBy>
  <dcterms:created xsi:type="dcterms:W3CDTF">2025-02-05T05:35:24Z</dcterms:created>
  <dcterms:modified xsi:type="dcterms:W3CDTF">2025-02-05T05:35:26Z</dcterms:modified>
</cp:coreProperties>
</file>