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0" windowHeight="0"/>
  </bookViews>
  <sheets>
    <sheet name="Rekapitulace stavby" sheetId="1" r:id="rId1"/>
    <sheet name="01 - Předláždění chodníků" sheetId="2" r:id="rId2"/>
    <sheet name="02 - Kabelové trasy Cetin..." sheetId="3" r:id="rId3"/>
    <sheet name="Seznam figur" sheetId="4" r:id="rId4"/>
  </sheets>
  <definedNames>
    <definedName name="_xlnm.Print_Area" localSheetId="0">'Rekapitulace stavby'!$D$4:$AO$76,'Rekapitulace stavby'!$C$82:$AQ$97</definedName>
    <definedName name="_xlnm.Print_Titles" localSheetId="0">'Rekapitulace stavby'!$92:$92</definedName>
    <definedName name="_xlnm._FilterDatabase" localSheetId="1" hidden="1">'01 - Předláždění chodníků'!$C$130:$K$513</definedName>
    <definedName name="_xlnm.Print_Area" localSheetId="1">'01 - Předláždění chodníků'!$C$4:$J$76,'01 - Předláždění chodníků'!$C$82:$J$112,'01 - Předláždění chodníků'!$C$118:$J$513</definedName>
    <definedName name="_xlnm.Print_Titles" localSheetId="1">'01 - Předláždění chodníků'!$130:$130</definedName>
    <definedName name="_xlnm._FilterDatabase" localSheetId="2" hidden="1">'02 - Kabelové trasy Cetin...'!$C$120:$K$244</definedName>
    <definedName name="_xlnm.Print_Area" localSheetId="2">'02 - Kabelové trasy Cetin...'!$C$4:$J$76,'02 - Kabelové trasy Cetin...'!$C$82:$J$102,'02 - Kabelové trasy Cetin...'!$C$108:$J$244</definedName>
    <definedName name="_xlnm.Print_Titles" localSheetId="2">'02 - Kabelové trasy Cetin...'!$120:$120</definedName>
    <definedName name="_xlnm.Print_Area" localSheetId="3">'Seznam figur'!$C$4:$G$25</definedName>
    <definedName name="_xlnm.Print_Titles" localSheetId="3">'Seznam figur'!$9:$9</definedName>
  </definedNames>
  <calcPr/>
</workbook>
</file>

<file path=xl/calcChain.xml><?xml version="1.0" encoding="utf-8"?>
<calcChain xmlns="http://schemas.openxmlformats.org/spreadsheetml/2006/main">
  <c i="4" l="1" r="D7"/>
  <c i="3" r="J37"/>
  <c r="J36"/>
  <c i="1" r="AY96"/>
  <c i="3" r="J35"/>
  <c i="1" r="AX96"/>
  <c i="3" r="BI243"/>
  <c r="BH243"/>
  <c r="BG243"/>
  <c r="BF243"/>
  <c r="T243"/>
  <c r="R243"/>
  <c r="P243"/>
  <c r="BI241"/>
  <c r="BH241"/>
  <c r="BG241"/>
  <c r="BF241"/>
  <c r="T241"/>
  <c r="R241"/>
  <c r="P241"/>
  <c r="BI238"/>
  <c r="BH238"/>
  <c r="BG238"/>
  <c r="BF238"/>
  <c r="T238"/>
  <c r="R238"/>
  <c r="P238"/>
  <c r="BI236"/>
  <c r="BH236"/>
  <c r="BG236"/>
  <c r="BF236"/>
  <c r="T236"/>
  <c r="R236"/>
  <c r="P236"/>
  <c r="BI223"/>
  <c r="BH223"/>
  <c r="BG223"/>
  <c r="BF223"/>
  <c r="T223"/>
  <c r="R223"/>
  <c r="P223"/>
  <c r="BI210"/>
  <c r="BH210"/>
  <c r="BG210"/>
  <c r="BF210"/>
  <c r="T210"/>
  <c r="R210"/>
  <c r="P210"/>
  <c r="BI207"/>
  <c r="BH207"/>
  <c r="BG207"/>
  <c r="BF207"/>
  <c r="T207"/>
  <c r="R207"/>
  <c r="P207"/>
  <c r="BI192"/>
  <c r="BH192"/>
  <c r="BG192"/>
  <c r="BF192"/>
  <c r="T192"/>
  <c r="T177"/>
  <c r="R192"/>
  <c r="R177"/>
  <c r="P192"/>
  <c r="P177"/>
  <c r="BI178"/>
  <c r="BH178"/>
  <c r="BG178"/>
  <c r="BF178"/>
  <c r="T178"/>
  <c r="R178"/>
  <c r="P178"/>
  <c r="BI174"/>
  <c r="BH174"/>
  <c r="BG174"/>
  <c r="BF174"/>
  <c r="T174"/>
  <c r="R174"/>
  <c r="P174"/>
  <c r="BI161"/>
  <c r="BH161"/>
  <c r="BG161"/>
  <c r="BF161"/>
  <c r="T161"/>
  <c r="R161"/>
  <c r="P161"/>
  <c r="BI158"/>
  <c r="BH158"/>
  <c r="BG158"/>
  <c r="BF158"/>
  <c r="T158"/>
  <c r="R158"/>
  <c r="P158"/>
  <c r="BI144"/>
  <c r="BH144"/>
  <c r="BG144"/>
  <c r="BF144"/>
  <c r="T144"/>
  <c r="R144"/>
  <c r="P144"/>
  <c r="BI140"/>
  <c r="BH140"/>
  <c r="BG140"/>
  <c r="BF140"/>
  <c r="T140"/>
  <c r="R140"/>
  <c r="P140"/>
  <c r="BI137"/>
  <c r="BH137"/>
  <c r="BG137"/>
  <c r="BF137"/>
  <c r="T137"/>
  <c r="R137"/>
  <c r="P137"/>
  <c r="BI124"/>
  <c r="BH124"/>
  <c r="BG124"/>
  <c r="BF124"/>
  <c r="T124"/>
  <c r="R124"/>
  <c r="P124"/>
  <c r="J117"/>
  <c r="F117"/>
  <c r="F115"/>
  <c r="E113"/>
  <c r="J91"/>
  <c r="F91"/>
  <c r="F89"/>
  <c r="E87"/>
  <c r="J24"/>
  <c r="E24"/>
  <c r="J118"/>
  <c r="J23"/>
  <c r="J18"/>
  <c r="E18"/>
  <c r="F92"/>
  <c r="J17"/>
  <c r="J12"/>
  <c r="J89"/>
  <c r="E7"/>
  <c r="E111"/>
  <c i="2" r="J37"/>
  <c r="J36"/>
  <c i="1" r="AY95"/>
  <c i="2" r="J35"/>
  <c i="1" r="AX95"/>
  <c i="2" r="BI512"/>
  <c r="BH512"/>
  <c r="BG512"/>
  <c r="BF512"/>
  <c r="T512"/>
  <c r="T511"/>
  <c r="R512"/>
  <c r="R511"/>
  <c r="P512"/>
  <c r="P511"/>
  <c r="BI509"/>
  <c r="BH509"/>
  <c r="BG509"/>
  <c r="BF509"/>
  <c r="T509"/>
  <c r="T508"/>
  <c r="R509"/>
  <c r="R508"/>
  <c r="P509"/>
  <c r="P508"/>
  <c r="BI506"/>
  <c r="BH506"/>
  <c r="BG506"/>
  <c r="BF506"/>
  <c r="T506"/>
  <c r="R506"/>
  <c r="P506"/>
  <c r="BI504"/>
  <c r="BH504"/>
  <c r="BG504"/>
  <c r="BF504"/>
  <c r="T504"/>
  <c r="R504"/>
  <c r="P504"/>
  <c r="BI501"/>
  <c r="BH501"/>
  <c r="BG501"/>
  <c r="BF501"/>
  <c r="T501"/>
  <c r="R501"/>
  <c r="P501"/>
  <c r="BI499"/>
  <c r="BH499"/>
  <c r="BG499"/>
  <c r="BF499"/>
  <c r="T499"/>
  <c r="R499"/>
  <c r="P499"/>
  <c r="BI495"/>
  <c r="BH495"/>
  <c r="BG495"/>
  <c r="BF495"/>
  <c r="T495"/>
  <c r="R495"/>
  <c r="P495"/>
  <c r="BI492"/>
  <c r="BH492"/>
  <c r="BG492"/>
  <c r="BF492"/>
  <c r="T492"/>
  <c r="R492"/>
  <c r="P492"/>
  <c r="BI488"/>
  <c r="BH488"/>
  <c r="BG488"/>
  <c r="BF488"/>
  <c r="T488"/>
  <c r="T487"/>
  <c r="R488"/>
  <c r="R487"/>
  <c r="P488"/>
  <c r="P487"/>
  <c r="BI482"/>
  <c r="BH482"/>
  <c r="BG482"/>
  <c r="BF482"/>
  <c r="T482"/>
  <c r="R482"/>
  <c r="P482"/>
  <c r="BI479"/>
  <c r="BH479"/>
  <c r="BG479"/>
  <c r="BF479"/>
  <c r="T479"/>
  <c r="R479"/>
  <c r="P479"/>
  <c r="BI476"/>
  <c r="BH476"/>
  <c r="BG476"/>
  <c r="BF476"/>
  <c r="T476"/>
  <c r="R476"/>
  <c r="P476"/>
  <c r="BI474"/>
  <c r="BH474"/>
  <c r="BG474"/>
  <c r="BF474"/>
  <c r="T474"/>
  <c r="R474"/>
  <c r="P474"/>
  <c r="BI470"/>
  <c r="BH470"/>
  <c r="BG470"/>
  <c r="BF470"/>
  <c r="T470"/>
  <c r="R470"/>
  <c r="P470"/>
  <c r="BI463"/>
  <c r="BH463"/>
  <c r="BG463"/>
  <c r="BF463"/>
  <c r="T463"/>
  <c r="R463"/>
  <c r="P463"/>
  <c r="BI460"/>
  <c r="BH460"/>
  <c r="BG460"/>
  <c r="BF460"/>
  <c r="T460"/>
  <c r="R460"/>
  <c r="P460"/>
  <c r="BI455"/>
  <c r="BH455"/>
  <c r="BG455"/>
  <c r="BF455"/>
  <c r="T455"/>
  <c r="R455"/>
  <c r="P455"/>
  <c r="BI452"/>
  <c r="BH452"/>
  <c r="BG452"/>
  <c r="BF452"/>
  <c r="T452"/>
  <c r="R452"/>
  <c r="P452"/>
  <c r="BI449"/>
  <c r="BH449"/>
  <c r="BG449"/>
  <c r="BF449"/>
  <c r="T449"/>
  <c r="R449"/>
  <c r="P449"/>
  <c r="BI447"/>
  <c r="BH447"/>
  <c r="BG447"/>
  <c r="BF447"/>
  <c r="T447"/>
  <c r="R447"/>
  <c r="P447"/>
  <c r="BI445"/>
  <c r="BH445"/>
  <c r="BG445"/>
  <c r="BF445"/>
  <c r="T445"/>
  <c r="R445"/>
  <c r="P445"/>
  <c r="BI442"/>
  <c r="BH442"/>
  <c r="BG442"/>
  <c r="BF442"/>
  <c r="T442"/>
  <c r="R442"/>
  <c r="P442"/>
  <c r="BI439"/>
  <c r="BH439"/>
  <c r="BG439"/>
  <c r="BF439"/>
  <c r="T439"/>
  <c r="R439"/>
  <c r="P439"/>
  <c r="BI434"/>
  <c r="BH434"/>
  <c r="BG434"/>
  <c r="BF434"/>
  <c r="T434"/>
  <c r="R434"/>
  <c r="P434"/>
  <c r="BI432"/>
  <c r="BH432"/>
  <c r="BG432"/>
  <c r="BF432"/>
  <c r="T432"/>
  <c r="R432"/>
  <c r="P432"/>
  <c r="BI429"/>
  <c r="BH429"/>
  <c r="BG429"/>
  <c r="BF429"/>
  <c r="T429"/>
  <c r="R429"/>
  <c r="P429"/>
  <c r="BI424"/>
  <c r="BH424"/>
  <c r="BG424"/>
  <c r="BF424"/>
  <c r="T424"/>
  <c r="R424"/>
  <c r="P424"/>
  <c r="BI422"/>
  <c r="BH422"/>
  <c r="BG422"/>
  <c r="BF422"/>
  <c r="T422"/>
  <c r="R422"/>
  <c r="P422"/>
  <c r="BI415"/>
  <c r="BH415"/>
  <c r="BG415"/>
  <c r="BF415"/>
  <c r="T415"/>
  <c r="R415"/>
  <c r="P415"/>
  <c r="BI413"/>
  <c r="BH413"/>
  <c r="BG413"/>
  <c r="BF413"/>
  <c r="T413"/>
  <c r="R413"/>
  <c r="P413"/>
  <c r="BI410"/>
  <c r="BH410"/>
  <c r="BG410"/>
  <c r="BF410"/>
  <c r="T410"/>
  <c r="R410"/>
  <c r="P410"/>
  <c r="BI407"/>
  <c r="BH407"/>
  <c r="BG407"/>
  <c r="BF407"/>
  <c r="T407"/>
  <c r="R407"/>
  <c r="P407"/>
  <c r="BI399"/>
  <c r="BH399"/>
  <c r="BG399"/>
  <c r="BF399"/>
  <c r="T399"/>
  <c r="R399"/>
  <c r="P399"/>
  <c r="BI396"/>
  <c r="BH396"/>
  <c r="BG396"/>
  <c r="BF396"/>
  <c r="T396"/>
  <c r="R396"/>
  <c r="P396"/>
  <c r="BI383"/>
  <c r="BH383"/>
  <c r="BG383"/>
  <c r="BF383"/>
  <c r="T383"/>
  <c r="R383"/>
  <c r="P383"/>
  <c r="BI380"/>
  <c r="BH380"/>
  <c r="BG380"/>
  <c r="BF380"/>
  <c r="T380"/>
  <c r="R380"/>
  <c r="P380"/>
  <c r="BI371"/>
  <c r="BH371"/>
  <c r="BG371"/>
  <c r="BF371"/>
  <c r="T371"/>
  <c r="R371"/>
  <c r="P371"/>
  <c r="BI368"/>
  <c r="BH368"/>
  <c r="BG368"/>
  <c r="BF368"/>
  <c r="T368"/>
  <c r="R368"/>
  <c r="P368"/>
  <c r="BI365"/>
  <c r="BH365"/>
  <c r="BG365"/>
  <c r="BF365"/>
  <c r="T365"/>
  <c r="R365"/>
  <c r="P365"/>
  <c r="BI361"/>
  <c r="BH361"/>
  <c r="BG361"/>
  <c r="BF361"/>
  <c r="T361"/>
  <c r="R361"/>
  <c r="P361"/>
  <c r="BI358"/>
  <c r="BH358"/>
  <c r="BG358"/>
  <c r="BF358"/>
  <c r="T358"/>
  <c r="R358"/>
  <c r="P358"/>
  <c r="BI353"/>
  <c r="BH353"/>
  <c r="BG353"/>
  <c r="BF353"/>
  <c r="T353"/>
  <c r="R353"/>
  <c r="P353"/>
  <c r="BI351"/>
  <c r="BH351"/>
  <c r="BG351"/>
  <c r="BF351"/>
  <c r="T351"/>
  <c r="R351"/>
  <c r="P351"/>
  <c r="BI346"/>
  <c r="BH346"/>
  <c r="BG346"/>
  <c r="BF346"/>
  <c r="T346"/>
  <c r="R346"/>
  <c r="P346"/>
  <c r="BI344"/>
  <c r="BH344"/>
  <c r="BG344"/>
  <c r="BF344"/>
  <c r="T344"/>
  <c r="R344"/>
  <c r="P344"/>
  <c r="BI339"/>
  <c r="BH339"/>
  <c r="BG339"/>
  <c r="BF339"/>
  <c r="T339"/>
  <c r="R339"/>
  <c r="P339"/>
  <c r="BI335"/>
  <c r="BH335"/>
  <c r="BG335"/>
  <c r="BF335"/>
  <c r="T335"/>
  <c r="R335"/>
  <c r="P335"/>
  <c r="BI332"/>
  <c r="BH332"/>
  <c r="BG332"/>
  <c r="BF332"/>
  <c r="T332"/>
  <c r="R332"/>
  <c r="P332"/>
  <c r="BI330"/>
  <c r="BH330"/>
  <c r="BG330"/>
  <c r="BF330"/>
  <c r="T330"/>
  <c r="R330"/>
  <c r="P330"/>
  <c r="BI326"/>
  <c r="BH326"/>
  <c r="BG326"/>
  <c r="BF326"/>
  <c r="T326"/>
  <c r="R326"/>
  <c r="P326"/>
  <c r="BI323"/>
  <c r="BH323"/>
  <c r="BG323"/>
  <c r="BF323"/>
  <c r="T323"/>
  <c r="R323"/>
  <c r="P323"/>
  <c r="BI309"/>
  <c r="BH309"/>
  <c r="BG309"/>
  <c r="BF309"/>
  <c r="T309"/>
  <c r="R309"/>
  <c r="P309"/>
  <c r="BI306"/>
  <c r="BH306"/>
  <c r="BG306"/>
  <c r="BF306"/>
  <c r="T306"/>
  <c r="R306"/>
  <c r="P306"/>
  <c r="BI293"/>
  <c r="BH293"/>
  <c r="BG293"/>
  <c r="BF293"/>
  <c r="T293"/>
  <c r="R293"/>
  <c r="P293"/>
  <c r="BI290"/>
  <c r="BH290"/>
  <c r="BG290"/>
  <c r="BF290"/>
  <c r="T290"/>
  <c r="R290"/>
  <c r="P290"/>
  <c r="BI283"/>
  <c r="BH283"/>
  <c r="BG283"/>
  <c r="BF283"/>
  <c r="T283"/>
  <c r="R283"/>
  <c r="P283"/>
  <c r="BI280"/>
  <c r="BH280"/>
  <c r="BG280"/>
  <c r="BF280"/>
  <c r="T280"/>
  <c r="R280"/>
  <c r="P280"/>
  <c r="BI277"/>
  <c r="BH277"/>
  <c r="BG277"/>
  <c r="BF277"/>
  <c r="T277"/>
  <c r="R277"/>
  <c r="P277"/>
  <c r="BI274"/>
  <c r="BH274"/>
  <c r="BG274"/>
  <c r="BF274"/>
  <c r="T274"/>
  <c r="R274"/>
  <c r="P274"/>
  <c r="BI261"/>
  <c r="BH261"/>
  <c r="BG261"/>
  <c r="BF261"/>
  <c r="T261"/>
  <c r="R261"/>
  <c r="P261"/>
  <c r="BI255"/>
  <c r="BH255"/>
  <c r="BG255"/>
  <c r="BF255"/>
  <c r="T255"/>
  <c r="R255"/>
  <c r="P255"/>
  <c r="BI249"/>
  <c r="BH249"/>
  <c r="BG249"/>
  <c r="BF249"/>
  <c r="T249"/>
  <c r="R249"/>
  <c r="P249"/>
  <c r="BI236"/>
  <c r="BH236"/>
  <c r="BG236"/>
  <c r="BF236"/>
  <c r="T236"/>
  <c r="R236"/>
  <c r="P236"/>
  <c r="BI233"/>
  <c r="BH233"/>
  <c r="BG233"/>
  <c r="BF233"/>
  <c r="T233"/>
  <c r="R233"/>
  <c r="P233"/>
  <c r="BI231"/>
  <c r="BH231"/>
  <c r="BG231"/>
  <c r="BF231"/>
  <c r="T231"/>
  <c r="R231"/>
  <c r="P231"/>
  <c r="BI217"/>
  <c r="BH217"/>
  <c r="BG217"/>
  <c r="BF217"/>
  <c r="T217"/>
  <c r="R217"/>
  <c r="P217"/>
  <c r="BI213"/>
  <c r="BH213"/>
  <c r="BG213"/>
  <c r="BF213"/>
  <c r="T213"/>
  <c r="R213"/>
  <c r="P213"/>
  <c r="BI210"/>
  <c r="BH210"/>
  <c r="BG210"/>
  <c r="BF210"/>
  <c r="T210"/>
  <c r="R210"/>
  <c r="P210"/>
  <c r="BI197"/>
  <c r="BH197"/>
  <c r="BG197"/>
  <c r="BF197"/>
  <c r="T197"/>
  <c r="R197"/>
  <c r="P197"/>
  <c r="BI188"/>
  <c r="BH188"/>
  <c r="BG188"/>
  <c r="BF188"/>
  <c r="T188"/>
  <c r="R188"/>
  <c r="P188"/>
  <c r="BI179"/>
  <c r="BH179"/>
  <c r="BG179"/>
  <c r="BF179"/>
  <c r="T179"/>
  <c r="R179"/>
  <c r="P179"/>
  <c r="BI166"/>
  <c r="BH166"/>
  <c r="BG166"/>
  <c r="BF166"/>
  <c r="T166"/>
  <c r="R166"/>
  <c r="P166"/>
  <c r="BI153"/>
  <c r="BH153"/>
  <c r="BG153"/>
  <c r="BF153"/>
  <c r="T153"/>
  <c r="R153"/>
  <c r="P153"/>
  <c r="BI150"/>
  <c r="BH150"/>
  <c r="BG150"/>
  <c r="BF150"/>
  <c r="T150"/>
  <c r="R150"/>
  <c r="P150"/>
  <c r="BI147"/>
  <c r="BH147"/>
  <c r="BG147"/>
  <c r="BF147"/>
  <c r="T147"/>
  <c r="R147"/>
  <c r="P147"/>
  <c r="BI134"/>
  <c r="BH134"/>
  <c r="BG134"/>
  <c r="BF134"/>
  <c r="T134"/>
  <c r="R134"/>
  <c r="P134"/>
  <c r="J127"/>
  <c r="F127"/>
  <c r="F125"/>
  <c r="E123"/>
  <c r="J91"/>
  <c r="F91"/>
  <c r="F89"/>
  <c r="E87"/>
  <c r="J24"/>
  <c r="E24"/>
  <c r="J128"/>
  <c r="J23"/>
  <c r="J18"/>
  <c r="E18"/>
  <c r="F128"/>
  <c r="J17"/>
  <c r="J12"/>
  <c r="J125"/>
  <c r="E7"/>
  <c r="E121"/>
  <c i="1" r="L90"/>
  <c r="AM90"/>
  <c r="AM89"/>
  <c r="L89"/>
  <c r="AM87"/>
  <c r="L87"/>
  <c r="L85"/>
  <c r="L84"/>
  <c i="2" r="J512"/>
  <c r="BK501"/>
  <c r="BK488"/>
  <c r="BK476"/>
  <c r="J463"/>
  <c r="J452"/>
  <c r="J447"/>
  <c r="BK439"/>
  <c r="J429"/>
  <c r="J422"/>
  <c r="J410"/>
  <c r="J365"/>
  <c r="J358"/>
  <c r="BK339"/>
  <c r="BK332"/>
  <c r="BK323"/>
  <c r="BK293"/>
  <c r="J506"/>
  <c r="J488"/>
  <c r="J476"/>
  <c r="J280"/>
  <c r="BK231"/>
  <c r="BK197"/>
  <c r="J166"/>
  <c r="J134"/>
  <c i="3" r="J243"/>
  <c r="J174"/>
  <c r="BK223"/>
  <c r="F34"/>
  <c i="2" r="BK504"/>
  <c r="BK396"/>
  <c r="BK365"/>
  <c r="J344"/>
  <c r="BK495"/>
  <c r="BK455"/>
  <c r="J442"/>
  <c r="BK424"/>
  <c r="J413"/>
  <c r="J396"/>
  <c r="BK368"/>
  <c r="BK358"/>
  <c r="BK335"/>
  <c r="J323"/>
  <c r="BK283"/>
  <c r="J277"/>
  <c r="BK255"/>
  <c r="BK217"/>
  <c r="J197"/>
  <c r="BK147"/>
  <c r="F36"/>
  <c r="BK512"/>
  <c r="J495"/>
  <c r="BK474"/>
  <c r="BK460"/>
  <c r="J449"/>
  <c r="BK442"/>
  <c r="BK434"/>
  <c r="BK422"/>
  <c r="BK407"/>
  <c r="J383"/>
  <c r="F34"/>
  <c r="J150"/>
  <c i="3" r="J238"/>
  <c r="J140"/>
  <c r="J137"/>
  <c r="J124"/>
  <c r="J207"/>
  <c i="2" r="BK509"/>
  <c r="J504"/>
  <c r="BK482"/>
  <c r="J474"/>
  <c r="J460"/>
  <c r="J255"/>
  <c r="J233"/>
  <c r="BK213"/>
  <c r="J188"/>
  <c r="J153"/>
  <c r="F37"/>
  <c r="J501"/>
  <c r="BK463"/>
  <c r="BK447"/>
  <c r="BK432"/>
  <c r="BK410"/>
  <c r="J399"/>
  <c r="BK371"/>
  <c i="3" r="BK192"/>
  <c r="J192"/>
  <c r="BK238"/>
  <c i="2" r="J351"/>
  <c r="BK306"/>
  <c r="BK277"/>
  <c r="BK249"/>
  <c r="J231"/>
  <c r="BK179"/>
  <c r="BK150"/>
  <c r="F35"/>
  <c r="BK361"/>
  <c r="BK351"/>
  <c r="J332"/>
  <c r="BK309"/>
  <c r="J283"/>
  <c r="J261"/>
  <c r="BK233"/>
  <c r="BK188"/>
  <c r="BK153"/>
  <c i="3" r="BK241"/>
  <c r="J223"/>
  <c r="BK137"/>
  <c r="BK140"/>
  <c r="BK178"/>
  <c r="BK210"/>
  <c i="2" r="BK399"/>
  <c r="J371"/>
  <c r="J361"/>
  <c r="BK344"/>
  <c r="BK330"/>
  <c r="J309"/>
  <c r="BK290"/>
  <c r="BK274"/>
  <c r="J249"/>
  <c r="J213"/>
  <c r="J179"/>
  <c r="BK134"/>
  <c i="3" r="BK243"/>
  <c r="J236"/>
  <c i="2" r="J509"/>
  <c r="J499"/>
  <c r="J482"/>
  <c r="J470"/>
  <c r="BK452"/>
  <c r="J445"/>
  <c r="J432"/>
  <c r="J424"/>
  <c r="J407"/>
  <c r="J380"/>
  <c r="BK346"/>
  <c r="J330"/>
  <c r="J293"/>
  <c r="J274"/>
  <c r="BK210"/>
  <c r="BK166"/>
  <c r="J147"/>
  <c r="J34"/>
  <c r="BK506"/>
  <c r="J492"/>
  <c r="BK479"/>
  <c r="BK470"/>
  <c r="BK445"/>
  <c r="BK429"/>
  <c r="BK415"/>
  <c r="BK383"/>
  <c r="J368"/>
  <c r="J353"/>
  <c r="J339"/>
  <c r="BK326"/>
  <c r="J306"/>
  <c r="BK280"/>
  <c r="BK261"/>
  <c r="J236"/>
  <c r="J217"/>
  <c i="3" r="BK124"/>
  <c r="J144"/>
  <c r="BK161"/>
  <c i="2" r="BK492"/>
  <c r="BK449"/>
  <c r="J439"/>
  <c r="J415"/>
  <c r="J346"/>
  <c r="J326"/>
  <c i="3" r="J178"/>
  <c r="J158"/>
  <c r="BK236"/>
  <c r="J210"/>
  <c i="2" r="BK499"/>
  <c r="J479"/>
  <c r="J455"/>
  <c r="J434"/>
  <c r="BK413"/>
  <c r="BK380"/>
  <c r="BK353"/>
  <c r="J335"/>
  <c r="J290"/>
  <c i="3" r="BK158"/>
  <c r="BK174"/>
  <c i="2" r="BK236"/>
  <c r="J210"/>
  <c i="1" r="AS94"/>
  <c i="3" r="J241"/>
  <c r="BK144"/>
  <c r="J161"/>
  <c r="BK207"/>
  <c i="2" l="1" r="BK235"/>
  <c r="J235"/>
  <c r="J100"/>
  <c r="T133"/>
  <c r="P230"/>
  <c r="T338"/>
  <c r="R235"/>
  <c r="BK473"/>
  <c r="J473"/>
  <c r="J103"/>
  <c r="BK360"/>
  <c r="J360"/>
  <c r="J102"/>
  <c r="R473"/>
  <c r="BK491"/>
  <c r="J491"/>
  <c r="J106"/>
  <c r="BK498"/>
  <c r="J498"/>
  <c r="J108"/>
  <c r="BK503"/>
  <c r="J503"/>
  <c r="J109"/>
  <c r="P133"/>
  <c r="R360"/>
  <c r="P491"/>
  <c r="P490"/>
  <c i="3" r="T123"/>
  <c r="T122"/>
  <c i="2" r="T360"/>
  <c r="T491"/>
  <c r="T490"/>
  <c r="P498"/>
  <c r="T498"/>
  <c r="T497"/>
  <c r="T503"/>
  <c r="T235"/>
  <c i="3" r="BK206"/>
  <c r="BK205"/>
  <c r="J205"/>
  <c r="J100"/>
  <c i="2" r="BK230"/>
  <c r="J230"/>
  <c r="J99"/>
  <c r="T230"/>
  <c r="R338"/>
  <c r="P473"/>
  <c r="R491"/>
  <c r="R490"/>
  <c r="R503"/>
  <c r="R133"/>
  <c r="R132"/>
  <c r="R230"/>
  <c r="BK338"/>
  <c r="J338"/>
  <c r="J101"/>
  <c i="3" r="BK123"/>
  <c r="J123"/>
  <c r="J98"/>
  <c r="P206"/>
  <c r="P205"/>
  <c i="2" r="BK133"/>
  <c r="J133"/>
  <c r="J98"/>
  <c r="P360"/>
  <c r="T473"/>
  <c r="R498"/>
  <c r="R497"/>
  <c r="P503"/>
  <c i="3" r="P123"/>
  <c r="P122"/>
  <c r="P121"/>
  <c i="1" r="AU96"/>
  <c i="3" r="T206"/>
  <c r="T205"/>
  <c i="2" r="P235"/>
  <c r="P338"/>
  <c i="3" r="R123"/>
  <c r="R122"/>
  <c r="R121"/>
  <c r="R206"/>
  <c r="R205"/>
  <c i="2" r="BK508"/>
  <c r="J508"/>
  <c r="J110"/>
  <c r="BK487"/>
  <c r="J487"/>
  <c r="J104"/>
  <c r="BK511"/>
  <c r="J511"/>
  <c r="J111"/>
  <c i="3" r="BK177"/>
  <c r="J177"/>
  <c r="J99"/>
  <c i="2" r="BK132"/>
  <c r="J132"/>
  <c r="J97"/>
  <c i="3" r="BE161"/>
  <c r="E85"/>
  <c r="BE140"/>
  <c r="BE174"/>
  <c r="BE223"/>
  <c r="BE241"/>
  <c r="J92"/>
  <c r="J115"/>
  <c r="BE144"/>
  <c r="BE178"/>
  <c r="BE192"/>
  <c r="BE124"/>
  <c r="BE158"/>
  <c r="BE207"/>
  <c r="F118"/>
  <c r="BE137"/>
  <c r="BE210"/>
  <c r="BE236"/>
  <c r="BE238"/>
  <c r="BE243"/>
  <c i="1" r="BA96"/>
  <c r="AW95"/>
  <c r="BA95"/>
  <c r="BB95"/>
  <c i="2" r="E85"/>
  <c r="J89"/>
  <c r="F92"/>
  <c r="J92"/>
  <c r="BE134"/>
  <c r="BE147"/>
  <c r="BE150"/>
  <c r="BE153"/>
  <c r="BE166"/>
  <c r="BE179"/>
  <c r="BE188"/>
  <c r="BE197"/>
  <c r="BE210"/>
  <c r="BE213"/>
  <c r="BE217"/>
  <c r="BE231"/>
  <c r="BE233"/>
  <c r="BE236"/>
  <c r="BE249"/>
  <c r="BE255"/>
  <c r="BE261"/>
  <c r="BE274"/>
  <c r="BE277"/>
  <c r="BE280"/>
  <c r="BE283"/>
  <c r="BE290"/>
  <c r="BE293"/>
  <c r="BE306"/>
  <c r="BE309"/>
  <c r="BE323"/>
  <c r="BE326"/>
  <c r="BE330"/>
  <c r="BE332"/>
  <c r="BE335"/>
  <c r="BE339"/>
  <c r="BE344"/>
  <c r="BE346"/>
  <c r="BE351"/>
  <c r="BE353"/>
  <c r="BE358"/>
  <c r="BE361"/>
  <c r="BE365"/>
  <c r="BE368"/>
  <c r="BE371"/>
  <c r="BE380"/>
  <c r="BE383"/>
  <c r="BE396"/>
  <c r="BE399"/>
  <c r="BE407"/>
  <c r="BE410"/>
  <c r="BE413"/>
  <c r="BE415"/>
  <c r="BE422"/>
  <c r="BE424"/>
  <c r="BE429"/>
  <c r="BE432"/>
  <c r="BE434"/>
  <c r="BE439"/>
  <c r="BE442"/>
  <c r="BE445"/>
  <c r="BE447"/>
  <c r="BE449"/>
  <c r="BE452"/>
  <c r="BE455"/>
  <c r="BE460"/>
  <c r="BE463"/>
  <c r="BE470"/>
  <c r="BE474"/>
  <c r="BE476"/>
  <c r="BE479"/>
  <c r="BE482"/>
  <c r="BE488"/>
  <c r="BE492"/>
  <c r="BE495"/>
  <c r="BE499"/>
  <c r="BE501"/>
  <c r="BE504"/>
  <c r="BE506"/>
  <c r="BE509"/>
  <c r="BE512"/>
  <c i="1" r="BC95"/>
  <c r="BD95"/>
  <c i="3" r="F36"/>
  <c i="1" r="BC96"/>
  <c r="BC94"/>
  <c r="W32"/>
  <c i="3" r="F35"/>
  <c i="1" r="BB96"/>
  <c r="BB94"/>
  <c r="W31"/>
  <c r="BA94"/>
  <c r="W30"/>
  <c i="3" r="J34"/>
  <c i="1" r="AW96"/>
  <c i="3" r="F37"/>
  <c i="1" r="BD96"/>
  <c r="BD94"/>
  <c r="W33"/>
  <c i="2" l="1" r="R131"/>
  <c r="P497"/>
  <c i="3" r="T121"/>
  <c i="2" r="P132"/>
  <c r="P131"/>
  <c i="1" r="AU95"/>
  <c i="2" r="T132"/>
  <c r="T131"/>
  <c r="BK497"/>
  <c r="J497"/>
  <c r="J107"/>
  <c i="3" r="BK122"/>
  <c r="BK121"/>
  <c r="J121"/>
  <c r="J96"/>
  <c r="J206"/>
  <c r="J101"/>
  <c i="2" r="BK490"/>
  <c r="J490"/>
  <c r="J105"/>
  <c r="BK131"/>
  <c r="J131"/>
  <c i="1" r="AU94"/>
  <c i="2" r="J33"/>
  <c i="1" r="AV95"/>
  <c r="AT95"/>
  <c i="2" r="J30"/>
  <c i="1" r="AG95"/>
  <c i="3" r="J33"/>
  <c i="1" r="AV96"/>
  <c r="AT96"/>
  <c r="AW94"/>
  <c r="AK30"/>
  <c i="3" r="F33"/>
  <c i="1" r="AZ96"/>
  <c r="AX94"/>
  <c i="2" r="F33"/>
  <c i="1" r="AZ95"/>
  <c r="AY94"/>
  <c i="3" l="1" r="J122"/>
  <c r="J97"/>
  <c i="1" r="AN95"/>
  <c i="2" r="J96"/>
  <c r="J39"/>
  <c i="3" r="J30"/>
  <c i="1" r="AG96"/>
  <c r="AZ94"/>
  <c r="W29"/>
  <c i="3" l="1" r="J39"/>
  <c i="1" r="AG94"/>
  <c r="AK26"/>
  <c r="AN96"/>
  <c r="AV94"/>
  <c r="AK29"/>
  <c r="AK35"/>
  <c l="1" r="AT94"/>
  <c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<sst xmlns="http://schemas.openxmlformats.org/spreadsheetml/2006/main">
  <si>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</si>
  <si>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</si>
  <si>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</si>
  <si>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</si>
  <si>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</si>
  <si>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{230d8ea3-cd7a-4cf2-b17f-28a0d464839b}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</si>
  <si>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</si>
  <si>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</si>
  <si>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</si>
  <si>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</si>
  <si>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</si>
  <si>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</si>
  <si>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</si>
  <si>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</si>
  <si>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2024/10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</si>
  <si>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</si>
  <si>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</si>
  <si>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MIKULOV - předláždění chodníků na náměstí</t>
  </si>
  <si>
    <t>KSO:</t>
  </si>
  <si>
    <t>CC-CZ:</t>
  </si>
  <si>
    <t>Místo:</t>
  </si>
  <si>
    <t>Mikulov</t>
  </si>
  <si>
    <t>Datum:</t>
  </si>
  <si>
    <t>17. 1. 2025</t>
  </si>
  <si>
    <t>Zadavatel:</t>
  </si>
  <si>
    <t>IČ:</t>
  </si>
  <si>
    <t>město Mikulov</t>
  </si>
  <si>
    <t>DIČ:</t>
  </si>
  <si>
    <t>Uchazeč:</t>
  </si>
  <si>
    <t>Vyplň údaj</t>
  </si>
  <si>
    <t>Projektant:</t>
  </si>
  <si>
    <t>Projekce DS s.r.o.</t>
  </si>
  <si>
    <t>True</t>
  </si>
  <si>
    <t>Zpracovatel:</t>
  </si>
  <si>
    <t xml:space="preserve"> 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</si>
  <si>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</si>
  <si>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</si>
  <si>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</si>
  <si>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</si>
  <si>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</si>
  <si>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</si>
  <si>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</si>
  <si>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</si>
  <si>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</si>
  <si>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</si>
  <si>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</si>
  <si>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</si>
  <si>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</si>
  <si>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</si>
  <si>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</si>
  <si>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</si>
  <si>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</si>
  <si>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</si>
  <si>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</si>
  <si>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</si>
  <si>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</si>
  <si>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</si>
  <si>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</si>
  <si>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</si>
  <si>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</si>
  <si>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</si>
  <si>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</si>
  <si>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</si>
  <si>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</si>
  <si>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</si>
  <si>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</si>
  <si>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</si>
  <si>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</si>
  <si>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</si>
  <si>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</si>
  <si>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</si>
  <si>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</si>
  <si>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</si>
  <si>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</si>
  <si>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</si>
  <si>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</si>
  <si>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</si>
  <si>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</si>
  <si>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</si>
  <si>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</si>
  <si>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</si>
  <si>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</t>
  </si>
  <si>
    <t>Předláždění chodníků</t>
  </si>
  <si>
    <t>STA</t>
  </si>
  <si>
    <t>1</t>
  </si>
  <si>
    <t>{100e1d8c-873a-4f2c-87ba-451e6b289b73}</t>
  </si>
  <si>
    <t>2</t>
  </si>
  <si>
    <t>02</t>
  </si>
  <si>
    <t>Kabelové trasy Cetin a.s.</t>
  </si>
  <si>
    <t>{7ea6f411-bdde-4cfe-98b0-1d59eb980bd0}</t>
  </si>
  <si>
    <t>odkopávka</t>
  </si>
  <si>
    <t>odkopávka ve sjezdech</t>
  </si>
  <si>
    <t>10,64</t>
  </si>
  <si>
    <t>KRYCÍ LIST SOUPISU PRACÍ</t>
  </si>
  <si>
    <t>Objekt:</t>
  </si>
  <si>
    <t>01 - Předláždění chodníků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</si>
  <si>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</si>
  <si>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</si>
  <si>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</si>
  <si>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</si>
  <si>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</si>
  <si>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</si>
  <si>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</si>
  <si>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3 - Svislé a kompletní konstrukce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</si>
  <si>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</si>
  <si>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</si>
  <si>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</si>
  <si>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</si>
  <si>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</si>
  <si>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</si>
  <si>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761 - Konstrukce prosvětlovací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</si>
  <si>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</si>
  <si>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</si>
  <si>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</si>
  <si>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</si>
  <si>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VRN6 - Územní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</si>
  <si>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</si>
  <si>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</si>
  <si>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</si>
  <si>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</si>
  <si>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</si>
  <si>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</si>
  <si>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</si>
  <si>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</si>
  <si>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</si>
  <si>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</si>
  <si>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</si>
  <si>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</si>
  <si>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</si>
  <si>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</si>
  <si>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</si>
  <si>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</si>
  <si>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</si>
  <si>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</si>
  <si>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113106142</t>
  </si>
  <si>
    <t>Rozebrání dlažeb z betonových dlaždic komunikací pro pěší strojně pl přes 50 m2</t>
  </si>
  <si>
    <t>m2</t>
  </si>
  <si>
    <t>4</t>
  </si>
  <si>
    <t>159468307</t>
  </si>
  <si>
    <t>PP</t>
  </si>
  <si>
    <t>Rozebrání dlažeb komunikací pro pěší s přemístěním hmot na skládku na vzdálenost do 3 m nebo s naložením na dopravní prostředek s ložem z kameniva nebo živice a s jakoukoliv výplní spár strojně plochy jednotlivě přes 50 m2 z betonových dlaždic, desek nebo tvarovek</t>
  </si>
  <si>
    <t>VV</t>
  </si>
  <si>
    <t>"úsek P1" 308,40</t>
  </si>
  <si>
    <t>"úsek P2" 306,30</t>
  </si>
  <si>
    <t>"úsek P3" 212,20</t>
  </si>
  <si>
    <t>"úsek P4" 380,30</t>
  </si>
  <si>
    <t>Mezisoučet</t>
  </si>
  <si>
    <t>3</t>
  </si>
  <si>
    <t>"úsek L1" 213,70</t>
  </si>
  <si>
    <t>"úsek L2" 271,70</t>
  </si>
  <si>
    <t>"úsek L3" 83,10</t>
  </si>
  <si>
    <t>"úsek L4" 345,20</t>
  </si>
  <si>
    <t>Součet</t>
  </si>
  <si>
    <t>113106161</t>
  </si>
  <si>
    <t>Rozebrání dlažeb vozovek z drobných kostek s ložem z kameniva ručně - ZNOVU POUŽITO</t>
  </si>
  <si>
    <t>34661634</t>
  </si>
  <si>
    <t>Rozebrání dlažeb vozovek a ploch s přemístěním hmot na skládku na vzdálenost do 3 m nebo s naložením na dopravní prostředek, s jakoukoliv výplní spár ručně z drobných kostek nebo odseků s ložem z kameniva</t>
  </si>
  <si>
    <t>"úsek P3 - u výměny obruby u hrobky" 13,0*0,5</t>
  </si>
  <si>
    <t>113106183</t>
  </si>
  <si>
    <t>Rozebrání dlažeb vozovek z velkých kostek s ložem z kameniva strojně pl do 50 m2</t>
  </si>
  <si>
    <t>-1400157951</t>
  </si>
  <si>
    <t>Rozebrání dlažeb vozovek a ploch s přemístěním hmot na skládku na vzdálenost do 3 m nebo s naložením na dopravní prostředek, s jakoukoliv výplní spár strojně plochy jednotlivě do 50 m2 z velkých kostek s ložem z kameniva</t>
  </si>
  <si>
    <t>"úsek L4" 65,90</t>
  </si>
  <si>
    <t>113106185</t>
  </si>
  <si>
    <t>Rozebrání dlažeb vozovek z drobných kostek s ložem z kameniva strojně pl do 50 m2</t>
  </si>
  <si>
    <t>-59432262</t>
  </si>
  <si>
    <t>Rozebrání dlažeb vozovek a ploch s přemístěním hmot na skládku na vzdálenost do 3 m nebo s naložením na dopravní prostředek, s jakoukoliv výplní spár strojně plochy jednotlivě do 50 m2 z drobných kostek nebo odseků s ložem z kameniva</t>
  </si>
  <si>
    <t>"úsek P1" 0,00</t>
  </si>
  <si>
    <t>"úsek P2" 0,00</t>
  </si>
  <si>
    <t>"úsek P3" 8,75+17,45</t>
  </si>
  <si>
    <t>"úsek P4" 0,00</t>
  </si>
  <si>
    <t>"úsek L1" 49,10</t>
  </si>
  <si>
    <t>"úsek L2" 6,90</t>
  </si>
  <si>
    <t>"úsek L3" 0,00</t>
  </si>
  <si>
    <t>"úsek L4" 12,40</t>
  </si>
  <si>
    <t>5</t>
  </si>
  <si>
    <t>113107163</t>
  </si>
  <si>
    <t>Odstranění podkladu z kameniva drceného tl přes 200 do 300 mm strojně pl přes 50 do 200 m2</t>
  </si>
  <si>
    <t>-1362249377</t>
  </si>
  <si>
    <t>Odstranění podkladů nebo krytů strojně plochy jednotlivě přes 50 m2 do 200 m2 s přemístěním hmot na skládku na vzdálenost do 20 m nebo s naložením na dopravní prostředek z kameniva hrubého drceného, o tl. vrstvy přes 200 do 300 mm</t>
  </si>
  <si>
    <t>"úsek P3" 212,20+8,75+17,45</t>
  </si>
  <si>
    <t>"úsek L1" 262,80</t>
  </si>
  <si>
    <t>"úsek L2" 271,70+6,90</t>
  </si>
  <si>
    <t>"úsek L4" 65,90+12,40+345,20</t>
  </si>
  <si>
    <t>6</t>
  </si>
  <si>
    <t>113202111</t>
  </si>
  <si>
    <t>Vytrhání obrub krajníků obrubníků stojatých</t>
  </si>
  <si>
    <t>m</t>
  </si>
  <si>
    <t>1728717162</t>
  </si>
  <si>
    <t>Vytrhání obrub s vybouráním lože, s přemístěním hmot na skládku na vzdálenost do 3 m nebo s naložením na dopravní prostředek z krajníků nebo obrubníků stojatých</t>
  </si>
  <si>
    <t xml:space="preserve">"úsek P3  - betonový obrubník" 19,8</t>
  </si>
  <si>
    <t>"úsek P3 - kamenný obrubník" 13,0</t>
  </si>
  <si>
    <t>"úsek P4" 80,3</t>
  </si>
  <si>
    <t>"úsek L3" 20,4</t>
  </si>
  <si>
    <t>"úsek L4" 77,1</t>
  </si>
  <si>
    <t>7</t>
  </si>
  <si>
    <t>113203111</t>
  </si>
  <si>
    <t>Vytrhání dvouřádku z dlažebních kostek</t>
  </si>
  <si>
    <t>287947996</t>
  </si>
  <si>
    <t>Vytrhání dvouřádku s vybouráním lože, s přemístěním hmot na skládku na vzdálenost do 3 m nebo s naložením na dopravní prostředek z dlažebních kostek</t>
  </si>
  <si>
    <t>"dvouřádek -&gt; dvojnásobné množství"</t>
  </si>
  <si>
    <t>"úsek P3" 19,8</t>
  </si>
  <si>
    <t>197,6*2 'Přepočtené koeficientem množství</t>
  </si>
  <si>
    <t>8</t>
  </si>
  <si>
    <t>122251101</t>
  </si>
  <si>
    <t>Odkopávky a prokopávky nezapažené v hornině třídy těžitelnosti I skupiny 3 objem do 20 m3 strojně</t>
  </si>
  <si>
    <t>m3</t>
  </si>
  <si>
    <t>1373072783</t>
  </si>
  <si>
    <t>Odkopávky a prokopávky nezapažené strojně v hornině třídy těžitelnosti I skupiny 3 do 20 m3</t>
  </si>
  <si>
    <t>"úsek P1" 0,0</t>
  </si>
  <si>
    <t>"úsek P2" 11,20*0,1</t>
  </si>
  <si>
    <t>"úsek P3" 33,30*0,1</t>
  </si>
  <si>
    <t>"úsek P4" 0,0</t>
  </si>
  <si>
    <t>"úsek L1" 0,0</t>
  </si>
  <si>
    <t>"úsek L2" 49,50*0,1</t>
  </si>
  <si>
    <t>"úsek L3" 0,0</t>
  </si>
  <si>
    <t>"úsek L4" 12,40*0,1</t>
  </si>
  <si>
    <t>9</t>
  </si>
  <si>
    <t>162751117</t>
  </si>
  <si>
    <t>Vodorovné přemístění přes 9 000 do 10000 m výkopku/sypaniny z horniny třídy těžitelnosti I skupiny 1 až 3</t>
  </si>
  <si>
    <t>2037198506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</si>
  <si>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</si>
  <si>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"výkopek" odkopávka</t>
  </si>
  <si>
    <t>10</t>
  </si>
  <si>
    <t>162751119</t>
  </si>
  <si>
    <t>Příplatek k vodorovnému přemístění výkopku/sypaniny z horniny třídy těžitelnosti I skupiny 1 až 3 ZKD 1000 m přes 10000 m</t>
  </si>
  <si>
    <t>-2044753970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</si>
  <si>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</si>
  <si>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10,64*19 'Přepočtené koeficientem množství</t>
  </si>
  <si>
    <t>11</t>
  </si>
  <si>
    <t>181951112</t>
  </si>
  <si>
    <t>Úprava pláně v hornině třídy těžitelnosti I skupiny 1 až 3 se zhutněním strojně</t>
  </si>
  <si>
    <t>588068603</t>
  </si>
  <si>
    <t>Úprava pláně vyrovnáním výškových rozdílů strojně v hornině třídy těžitelnosti I, skupiny 1 až 3 se zhutněním</t>
  </si>
  <si>
    <t>Svislé a kompletní konstrukce</t>
  </si>
  <si>
    <t>317121122</t>
  </si>
  <si>
    <t>Montáž římsových tvárnic nebo konzol na opěrných zdech hmotnosti přes 1 do 3 t</t>
  </si>
  <si>
    <t>kus</t>
  </si>
  <si>
    <t>-1608134357</t>
  </si>
  <si>
    <t>Montáž římsových tvárnic nebo konzol na opěrných zdech do cementové malty, hmotnosti jednotlivě přes 1 do 3 t</t>
  </si>
  <si>
    <t>13</t>
  </si>
  <si>
    <t>M</t>
  </si>
  <si>
    <t>58380430</t>
  </si>
  <si>
    <t>kamenná žulová římsa 350x200mm</t>
  </si>
  <si>
    <t>-2099252925</t>
  </si>
  <si>
    <t>Komunikace pozemní</t>
  </si>
  <si>
    <t>14</t>
  </si>
  <si>
    <t>564801112</t>
  </si>
  <si>
    <t>Lože z drti 4/8 plochy přes 100 m2 tl 40 mm</t>
  </si>
  <si>
    <t>-1875170453</t>
  </si>
  <si>
    <t>Podklad ze štěrkodrti ŠD s rozprostřením a zhutněním plochy přes 100 m2, po zhutnění tl. 40 mm</t>
  </si>
  <si>
    <t>"úsek P2" 294,10+11,20</t>
  </si>
  <si>
    <t>"úsek P3" 205,60+33,30</t>
  </si>
  <si>
    <t>"úsek P4" 380,30+1,20</t>
  </si>
  <si>
    <t>"úsek L2" 218,30+49,50</t>
  </si>
  <si>
    <t>"úsek L4" 345,20+65,90+12,40</t>
  </si>
  <si>
    <t>15</t>
  </si>
  <si>
    <t>567122111</t>
  </si>
  <si>
    <t>Podklad ze směsi stmelené cementem SC C 8/10 (KSC I) tl 120 mm</t>
  </si>
  <si>
    <t>-1788626388</t>
  </si>
  <si>
    <t>Podklad ze směsi stmelené cementem SC bez dilatačních spár, s rozprostřením a zhutněním SC C 8/10 (KSC I), po zhutnění tl. 120 mm</t>
  </si>
  <si>
    <t>"úsek P3" 33,30</t>
  </si>
  <si>
    <t>"úsek L2" 49,50</t>
  </si>
  <si>
    <t>"úsek L4" 65,90+12,40</t>
  </si>
  <si>
    <t>16</t>
  </si>
  <si>
    <t>564841013</t>
  </si>
  <si>
    <t>Podklad ze štěrkodrtě ŠD plochy do 100 m2 tl 140 mm</t>
  </si>
  <si>
    <t>-1766768029</t>
  </si>
  <si>
    <t>Podklad ze štěrkodrti ŠD s rozprostřením a zhutněním plochy jednotlivě do 100 m2, po zhutnění tl. 140 mm</t>
  </si>
  <si>
    <t>17</t>
  </si>
  <si>
    <t>564861111</t>
  </si>
  <si>
    <t>Podklad ze štěrkodrtě ŠD plochy přes 100 m2 tl 200 mm</t>
  </si>
  <si>
    <t>-1803032367</t>
  </si>
  <si>
    <t>Podklad ze štěrkodrti ŠD s rozprostřením a zhutněním plochy přes 100 m2, po zhutnění tl. 200 mm</t>
  </si>
  <si>
    <t>"úsek P2" 294,10</t>
  </si>
  <si>
    <t>"úsek P3" 205,60</t>
  </si>
  <si>
    <t>"úsek L2" 218,30</t>
  </si>
  <si>
    <t>18</t>
  </si>
  <si>
    <t>591111111</t>
  </si>
  <si>
    <t>Kladení dlažby z kostek velkých z kamene do lože z kameniva těženého tl 50 mm</t>
  </si>
  <si>
    <t>-1101629215</t>
  </si>
  <si>
    <t>Kladení dlažby z kostek s provedením lože do tl. 50 mm, s vyplněním spár, s dvojím beraněním a se smetením přebytečného materiálu na krajnici velkých z kamene, do lože z kameniva těženého</t>
  </si>
  <si>
    <t>19</t>
  </si>
  <si>
    <t>58381008</t>
  </si>
  <si>
    <t>kostka štípaná dlažební žula velká 15/17</t>
  </si>
  <si>
    <t>-853041291</t>
  </si>
  <si>
    <t>65,9*1,01 'Přepočtené koeficientem množství</t>
  </si>
  <si>
    <t>20</t>
  </si>
  <si>
    <t>591211111</t>
  </si>
  <si>
    <t>Zpětné kladení dlažby z kostek drobných z kamene do lože z kameniva těženého tl 50 mm</t>
  </si>
  <si>
    <t>-1307101704</t>
  </si>
  <si>
    <t>Kladení dlažby z kostek s provedením lože do tl. 50 mm, s vyplněním spár, s dvojím beraněním a se smetením přebytečného materiálu na krajnici drobných z kamene, do lože z kameniva těženého</t>
  </si>
  <si>
    <t xml:space="preserve">"úsek P3 - zapravení u výměny obruby u hrobky" 13,0*0,5 </t>
  </si>
  <si>
    <t>-842979236</t>
  </si>
  <si>
    <t>"úsek P2" 11,20</t>
  </si>
  <si>
    <t>22</t>
  </si>
  <si>
    <t>58381007</t>
  </si>
  <si>
    <t>kostka štípaná dlažební žula drobná 8/10</t>
  </si>
  <si>
    <t>1472275920</t>
  </si>
  <si>
    <t>106,4*1,02 'Přepočtené koeficientem množství</t>
  </si>
  <si>
    <t>23</t>
  </si>
  <si>
    <t>591411111</t>
  </si>
  <si>
    <t>Kladení dlažby z mozaiky jednobarevné komunikací pro pěší lože z kameniva</t>
  </si>
  <si>
    <t>69697338</t>
  </si>
  <si>
    <t>Kladení dlažby z mozaiky komunikací pro pěší s vyplněním spár, s dvojím beraněním a se smetením přebytečného materiálu na vzdálenost do 3 m jednobarevné, s ložem tl. do 40 mm z kameniva</t>
  </si>
  <si>
    <t>"úsek P1" 308,40-21,0</t>
  </si>
  <si>
    <t>"úsek P2" 294,10-18,02</t>
  </si>
  <si>
    <t>"úsek P3" 205,60-17,22</t>
  </si>
  <si>
    <t>"úsek P4" 380,30-3,03</t>
  </si>
  <si>
    <t>"úsek L1" 262,80-19,08</t>
  </si>
  <si>
    <t>"úsek L2" 218,30-11,76</t>
  </si>
  <si>
    <t>"úsek L3" 83,10-12,68</t>
  </si>
  <si>
    <t>"úsek L4" 345,20-13,68</t>
  </si>
  <si>
    <t>24</t>
  </si>
  <si>
    <t>58381004</t>
  </si>
  <si>
    <t>kostka štípaná dlažební mozaika žula 4/6 tř 1</t>
  </si>
  <si>
    <t>2066421357</t>
  </si>
  <si>
    <t>1981,33*1,02 'Přepočtené koeficientem množství</t>
  </si>
  <si>
    <t>25</t>
  </si>
  <si>
    <t>591441111</t>
  </si>
  <si>
    <t>Kladení dlažby z mozaiky jednobarevné komunikací pro pěší lože z MC</t>
  </si>
  <si>
    <t>326336570</t>
  </si>
  <si>
    <t>Kladení dlažby z mozaiky komunikací pro pěší s vyplněním spár, s dvojím beraněním a se smetením přebytečného materiálu na vzdálenost do 3 m jednobarevné, s ložem tl. do 40 mm z cementové malty</t>
  </si>
  <si>
    <t>"čtyř řádek podél budov"</t>
  </si>
  <si>
    <t>"úsek P1" 105,0*0,2</t>
  </si>
  <si>
    <t>"úsek P2" (77,9+12,2)*0,2</t>
  </si>
  <si>
    <t>"úsek P3" (4,4+7,7+45,1+28,9)*0,2</t>
  </si>
  <si>
    <t>"úsek P4" 15,15*0,2</t>
  </si>
  <si>
    <t>"úsek L1" 95,4*0,2</t>
  </si>
  <si>
    <t>"úsek L2" (38,3+20,5)*0,2</t>
  </si>
  <si>
    <t>"úsek L3" (39,4+8,7+15,3)*0,2</t>
  </si>
  <si>
    <t>"úsek L4" 68,4*0,2</t>
  </si>
  <si>
    <t>26</t>
  </si>
  <si>
    <t>939064716</t>
  </si>
  <si>
    <t>116,47*1,02 'Přepočtené koeficientem množství</t>
  </si>
  <si>
    <t>27</t>
  </si>
  <si>
    <t>1213035536</t>
  </si>
  <si>
    <t>"5 řádek podél sgrafitového domu - žlab"</t>
  </si>
  <si>
    <t>"úsek L2" (29,2+8,0)*0,25</t>
  </si>
  <si>
    <t>28</t>
  </si>
  <si>
    <t>-525116079</t>
  </si>
  <si>
    <t>29</t>
  </si>
  <si>
    <t>596211110</t>
  </si>
  <si>
    <t>Kladení zámkové dlažby komunikací pro pěší ručně tl 60 mm skupiny A pl do 50 m2</t>
  </si>
  <si>
    <t>383420502</t>
  </si>
  <si>
    <t>Kladení dlažby z betonových zámkových dlaždic komunikací pro pěší ručně s ložem z kameniva těženého nebo drceného tl. do 40 mm, s vyplněním spár s dvojitým hutněním, vibrováním a se smetením přebytečného materiálu na krajnici tl. 60 mm skupiny A, pro plochy do 50 m2</t>
  </si>
  <si>
    <t>"úsek P4" 0,6+0,6</t>
  </si>
  <si>
    <t>30</t>
  </si>
  <si>
    <t>59245006</t>
  </si>
  <si>
    <t>dlažba pro nevidomé betonová 200x100mm tl 60mm barevná</t>
  </si>
  <si>
    <t>1279769558</t>
  </si>
  <si>
    <t>1,2*1,03 'Přepočtené koeficientem množství</t>
  </si>
  <si>
    <t>Trubní vedení</t>
  </si>
  <si>
    <t>31</t>
  </si>
  <si>
    <t>899132122</t>
  </si>
  <si>
    <t>Výměna (výšková úprava) poklopu kanalizačního pevného s ošetřením podkladu hloubky přes 25 cm</t>
  </si>
  <si>
    <t>-668194475</t>
  </si>
  <si>
    <t>Výměna (výšková úprava) poklopu kanalizačního s rámem pevným s ošetřením podkladních vrstev hloubky přes 25 cm</t>
  </si>
  <si>
    <t>"úsek L1" 3</t>
  </si>
  <si>
    <t>"úsek L4" 3</t>
  </si>
  <si>
    <t>32</t>
  </si>
  <si>
    <t>55241017</t>
  </si>
  <si>
    <t>poklop šachtový litinový kruhový DN 600 bez ventilace tř D400 pro běžný provoz</t>
  </si>
  <si>
    <t>-492043551</t>
  </si>
  <si>
    <t>33</t>
  </si>
  <si>
    <t>899132212</t>
  </si>
  <si>
    <t>Výměna (výšková úprava) poklopu vodovodního samonivelačního nebo pevného šoupátkového</t>
  </si>
  <si>
    <t>-1316050868</t>
  </si>
  <si>
    <t>"úsek P4" 1</t>
  </si>
  <si>
    <t>"úsek L4" 5</t>
  </si>
  <si>
    <t>34</t>
  </si>
  <si>
    <t>55241101</t>
  </si>
  <si>
    <t>poklop šoupátkový litinový bez ventilace tř D400 v pevném rámu</t>
  </si>
  <si>
    <t>-2112299199</t>
  </si>
  <si>
    <t>35</t>
  </si>
  <si>
    <t>899132213</t>
  </si>
  <si>
    <t>Výměna (výšková úprava) poklopu vodovodního samonivelačního nebo pevného hydrantového</t>
  </si>
  <si>
    <t>-498580778</t>
  </si>
  <si>
    <t>"úsek P1" 1</t>
  </si>
  <si>
    <t>36</t>
  </si>
  <si>
    <t>55241102</t>
  </si>
  <si>
    <t>poklop hydrantový litinový bez ventilace tř D400 v pevném rámu</t>
  </si>
  <si>
    <t>1235797414</t>
  </si>
  <si>
    <t>Ostatní konstrukce a práce, bourání</t>
  </si>
  <si>
    <t>37</t>
  </si>
  <si>
    <t>911121111</t>
  </si>
  <si>
    <t>Dodávka a montáž zábradlí ocelového přichyceného vruty do podkladu</t>
  </si>
  <si>
    <t>1818988114</t>
  </si>
  <si>
    <t>Dodávka a montáž zábradlí ocelového přichyceného vruty do betonového podkladu</t>
  </si>
  <si>
    <t>"zábradlí určí architekt města"</t>
  </si>
  <si>
    <t>"úsek P4" 36,400</t>
  </si>
  <si>
    <t>38</t>
  </si>
  <si>
    <t>916111113</t>
  </si>
  <si>
    <t>Osazení obruby z velkých kostek s boční opěrou do lože z betonu prostého</t>
  </si>
  <si>
    <t>-2122478132</t>
  </si>
  <si>
    <t>Osazení silniční obruby z dlažebních kostek v jedné řadě s ložem tl. přes 50 do 100 mm, s vyplněním a zatřením spár cementovou maltou z velkých kostek s boční opěrou z betonu prostého, do lože z betonu prostého téže značky</t>
  </si>
  <si>
    <t>"úsek L4" 10,7+10,6</t>
  </si>
  <si>
    <t>39</t>
  </si>
  <si>
    <t>54659758</t>
  </si>
  <si>
    <t>21,3*0,17 'Přepočtené koeficientem množství</t>
  </si>
  <si>
    <t>40</t>
  </si>
  <si>
    <t>916111122</t>
  </si>
  <si>
    <t>Osazení přídlažby z drobných kostek bez boční opěry do lože z betonu prostého</t>
  </si>
  <si>
    <t>115465368</t>
  </si>
  <si>
    <t>Osazení silniční obruby z dlažebních kostek v jedné řadě s ložem tl. přes 50 do 100 mm, s vyplněním a zatřením spár cementovou maltou z drobných kostek bez boční opěry, do lože z betonu prostého</t>
  </si>
  <si>
    <t>41</t>
  </si>
  <si>
    <t>-1732296508</t>
  </si>
  <si>
    <t>197,6*0,2 'Přepočtené koeficientem množství</t>
  </si>
  <si>
    <t>42</t>
  </si>
  <si>
    <t>916111123</t>
  </si>
  <si>
    <t>Osazení obruby z drobných kostek s boční opěrou do lože z betonu prostého</t>
  </si>
  <si>
    <t>-822421018</t>
  </si>
  <si>
    <t>Osazení silniční obruby z dlažebních kostek v jedné řadě s ložem tl. přes 50 do 100 mm, s vyplněním a zatřením spár cementovou maltou z drobných kostek s boční opěrou z betonu prostého, do lože z betonu prostého téže značky</t>
  </si>
  <si>
    <t>"úsek P2" 3,8+3,6</t>
  </si>
  <si>
    <t>"úsek P3" 3,7+3,4+2,15+2,2+2,7+2,5</t>
  </si>
  <si>
    <t>"úsek L2" 9,7+2,8+2,8</t>
  </si>
  <si>
    <t>"úsek L4" 4,5+3,8</t>
  </si>
  <si>
    <t>43</t>
  </si>
  <si>
    <t>-589738414</t>
  </si>
  <si>
    <t>47,65*0,1 'Přepočtené koeficientem množství</t>
  </si>
  <si>
    <t>44</t>
  </si>
  <si>
    <t>916241213</t>
  </si>
  <si>
    <t>Osazení obrubníku kamenného stojatého s boční opěrou do lože z betonu prostého</t>
  </si>
  <si>
    <t>-845364773</t>
  </si>
  <si>
    <t>Osazení obrubníku kamenného se zřízením lože, s vyplněním a zatřením spár cementovou maltou stojatého s boční opěrou z betonu prostého, do lože z betonu prostého</t>
  </si>
  <si>
    <t>"úsek P3" 13,0+19,8</t>
  </si>
  <si>
    <t>"úsek L1" 3,0</t>
  </si>
  <si>
    <t>45</t>
  </si>
  <si>
    <t>58380007</t>
  </si>
  <si>
    <t>obrubník kamenný žulový přímý 1000x150x250mm</t>
  </si>
  <si>
    <t>-1087025044</t>
  </si>
  <si>
    <t>213,6*1,02 'Přepočtené koeficientem množství</t>
  </si>
  <si>
    <t>46</t>
  </si>
  <si>
    <t>919791013</t>
  </si>
  <si>
    <t>Montáž ochrany stromů v komunikaci s vnitřní výplní a zabetonovaným rámem plochy přes 1 m2</t>
  </si>
  <si>
    <t>-1049980794</t>
  </si>
  <si>
    <t>Montáž ochrany stromů v komunikaci s vnitřní litinovou nebo ocelovou výplní (mříží) se zabetonováním ocelového rámu, plochy přes 1 m2</t>
  </si>
  <si>
    <t>"úsek P2" 1</t>
  </si>
  <si>
    <t>47</t>
  </si>
  <si>
    <t>74910197</t>
  </si>
  <si>
    <t>rošt ke stromům s rámem 2 díly tvárná litina /1200x1200/</t>
  </si>
  <si>
    <t>-383063794</t>
  </si>
  <si>
    <t>48</t>
  </si>
  <si>
    <t>935113111</t>
  </si>
  <si>
    <t>Osazení odvodňovacího polymerbetonového žlabu s krycím roštem šířky do 200 mm</t>
  </si>
  <si>
    <t>-838401281</t>
  </si>
  <si>
    <t>Osazení odvodňovacího žlabu s krycím roštem polymerbetonového šířky do 200 mm</t>
  </si>
  <si>
    <t>"úsek P4" 26,5</t>
  </si>
  <si>
    <t>"úsek L2" 3,4+2,2+2,3</t>
  </si>
  <si>
    <t>"úsek L3" 1,4+1,1+1,9</t>
  </si>
  <si>
    <t>"úsek L4" 4,1</t>
  </si>
  <si>
    <t>49</t>
  </si>
  <si>
    <t>59227113</t>
  </si>
  <si>
    <t>žlab odvodňovací s roštem bez spádu dna monolitický z polymerbetonu š 100mm</t>
  </si>
  <si>
    <t>-2085695034</t>
  </si>
  <si>
    <t>50</t>
  </si>
  <si>
    <t>59227114</t>
  </si>
  <si>
    <t>žlab odvodňovací s roštem bez spádu dna monolitický z polymerbetonu š 150mm</t>
  </si>
  <si>
    <t>-1913883391</t>
  </si>
  <si>
    <t>51</t>
  </si>
  <si>
    <t>59227115</t>
  </si>
  <si>
    <t>žlab odvodňovací s roštem bez spádu dna monolitický z polymerbetonu š 200mm</t>
  </si>
  <si>
    <t>-1848405573</t>
  </si>
  <si>
    <t>52</t>
  </si>
  <si>
    <t>56241016</t>
  </si>
  <si>
    <t>rošt můstkový C250 litina pro žlab š 100mm</t>
  </si>
  <si>
    <t>886047214</t>
  </si>
  <si>
    <t>53</t>
  </si>
  <si>
    <t>56241024</t>
  </si>
  <si>
    <t>rošt můstkový C250 litina pro žlab š 150mm</t>
  </si>
  <si>
    <t>-979508905</t>
  </si>
  <si>
    <t>54</t>
  </si>
  <si>
    <t>56241032</t>
  </si>
  <si>
    <t>rošt můstkový C250 litina pro žlab š 200mm</t>
  </si>
  <si>
    <t>690027201</t>
  </si>
  <si>
    <t>55</t>
  </si>
  <si>
    <t>936943131</t>
  </si>
  <si>
    <t>Montáž odvodnění z potrubí nerezového DN 150</t>
  </si>
  <si>
    <t>763169745</t>
  </si>
  <si>
    <t>Montáž odvodnění mostu z potrubí nerezového bez spojek, profilu DN 150 potrubí</t>
  </si>
  <si>
    <t>"úsek P4" 3*0,50</t>
  </si>
  <si>
    <t>56</t>
  </si>
  <si>
    <t>ACO.98704</t>
  </si>
  <si>
    <t>AP Koleno 110/87,5° EPDM 1.4301</t>
  </si>
  <si>
    <t>-143557463</t>
  </si>
  <si>
    <t>57</t>
  </si>
  <si>
    <t>ACO.98536</t>
  </si>
  <si>
    <t>AP Trubka s hrdlem 110/500 EPDM 1.4301</t>
  </si>
  <si>
    <t>-638152148</t>
  </si>
  <si>
    <t>58</t>
  </si>
  <si>
    <t>966005211</t>
  </si>
  <si>
    <t>Rozebrání a odstranění zábradlí se sloupky osazenými do říms nebo krycích desek</t>
  </si>
  <si>
    <t>-2021632125</t>
  </si>
  <si>
    <t>Rozebrání a odstranění silničního zábradlí a ocelových svodidel s přemístěním hmot na skládku na vzdálenost do 10 m nebo s naložením na dopravní prostředek, se zásypem jam po odstraněných sloupcích a s jeho zhutněním silničního zábradlí se sloupky osazenými do říms nebo krycích desek</t>
  </si>
  <si>
    <t>"úsek P4" 36,4</t>
  </si>
  <si>
    <t>59</t>
  </si>
  <si>
    <t>966008211</t>
  </si>
  <si>
    <t>Bourání odvodňovacího žlabu z betonových příkopových tvárnic š do 500 mm</t>
  </si>
  <si>
    <t>-1860472779</t>
  </si>
  <si>
    <t>Bourání odvodňovacího žlabu s odklizením a uložením vybouraného materiálu na skládku na vzdálenost do 10 m nebo s naložením na dopravní prostředek z betonových příkopových tvárnic nebo desek šířky do 500 mm</t>
  </si>
  <si>
    <t>"úsek L2" 29,2+8,0</t>
  </si>
  <si>
    <t>60</t>
  </si>
  <si>
    <t>966008221</t>
  </si>
  <si>
    <t>Bourání betonového nebo polymerbetonového odvodňovacího žlabu š do 200 mm</t>
  </si>
  <si>
    <t>321072761</t>
  </si>
  <si>
    <t>Bourání odvodňovacího žlabu s odklizením a uložením vybouraného materiálu na skládku na vzdálenost do 10 m nebo s naložením na dopravní prostředek betonového nebo polymerbetonového s krycím roštem šířky do 200 mm</t>
  </si>
  <si>
    <t>"úsek L2" 2,25+2,25+3,25</t>
  </si>
  <si>
    <t>"úsek L3" 1,35+1,05+1,9</t>
  </si>
  <si>
    <t>61</t>
  </si>
  <si>
    <t>966043121</t>
  </si>
  <si>
    <t>Vybourání částí říms z prostého betonu vyložených do 250 mm tl do 150 mm</t>
  </si>
  <si>
    <t>-1903287268</t>
  </si>
  <si>
    <t>Vybourání částí říms z prostého betonu vyložených do 250 mm tl. do 150 mm</t>
  </si>
  <si>
    <t>"úsek P4" 36,6</t>
  </si>
  <si>
    <t>62</t>
  </si>
  <si>
    <t>977151119</t>
  </si>
  <si>
    <t>Jádrové vrty diamantovými korunkami do stavebních materiálů D přes 100 do 110 mm</t>
  </si>
  <si>
    <t>-625813595</t>
  </si>
  <si>
    <t>Jádrové vrty diamantovými korunkami do stavebních materiálů (železobetonu, betonu, cihel, obkladů, dlažeb, kamene) průměru přes 100 do 110 mm</t>
  </si>
  <si>
    <t>"úsek P4 - opěrná zeď " 3*0,5</t>
  </si>
  <si>
    <t>"úsek L2" 3*0,15</t>
  </si>
  <si>
    <t>"úsek L3" 3*0,15</t>
  </si>
  <si>
    <t>"úsek L4" 1*0,15</t>
  </si>
  <si>
    <t>63</t>
  </si>
  <si>
    <t>981511113</t>
  </si>
  <si>
    <t>Demolice konstrukcí objektů z kamenného zdiva postupným rozebíráním</t>
  </si>
  <si>
    <t>-1222438116</t>
  </si>
  <si>
    <t>Demolice konstrukcí objektů postupným rozebíráním zdiva na maltu cementovou z kamene</t>
  </si>
  <si>
    <t>"úsek P4 - odbourání stávající zdi" 36,6*0,1*0,3</t>
  </si>
  <si>
    <t>997</t>
  </si>
  <si>
    <t>Přesun sutě</t>
  </si>
  <si>
    <t>64</t>
  </si>
  <si>
    <t>997221551</t>
  </si>
  <si>
    <t>Vodorovná doprava suti a vybouraných hmot do 1 km</t>
  </si>
  <si>
    <t>t</t>
  </si>
  <si>
    <t>-983876316</t>
  </si>
  <si>
    <t>Vodorovná doprava suti bez naložení, ale se složením a s hrubým urovnáním ze sypkých materiálů, na vzdálenost do 1 km</t>
  </si>
  <si>
    <t>65</t>
  </si>
  <si>
    <t>997221559</t>
  </si>
  <si>
    <t>Příplatek ZKD 1 km u vodorovné dopravy</t>
  </si>
  <si>
    <t>1989573666</t>
  </si>
  <si>
    <t>Vodorovná doprava suti bez naložení, ale se složením a s hrubým urovnáním Příplatek k ceně za každý další započatý 1 km přes 1 km</t>
  </si>
  <si>
    <t>1722,152*29 'Přepočtené koeficientem množství</t>
  </si>
  <si>
    <t>66</t>
  </si>
  <si>
    <t>997221861</t>
  </si>
  <si>
    <t>Poplatek za uložení na recyklační skládce (skládkovné) stavebního odpadu z prostého betonu pod kódem 17 01 01</t>
  </si>
  <si>
    <t>33078904</t>
  </si>
  <si>
    <t>Poplatek za uložení stavebního odpadu na recyklační skládce (skládkovné) z prostého betonu zatříděného do Katalogu odpadů pod kódem 17 01 01</t>
  </si>
  <si>
    <t>540,830+43,173+4,44+0,6+0,3+9,3+10,845+1,94</t>
  </si>
  <si>
    <t>67</t>
  </si>
  <si>
    <t>997221873</t>
  </si>
  <si>
    <t>Poplatek za uložení na recyklační skládce (skládkovné) stavebního odpadu zeminy a kamení zatříděného do Katalogu odpadů pod kódem 17 05 04</t>
  </si>
  <si>
    <t>-248515857</t>
  </si>
  <si>
    <t>Poplatek za uložení stavebního odpadu na recyklační skládce (skládkovné) zeminy a kamení zatříděného do Katalogu odpadů pod kódem 17 05 04</t>
  </si>
  <si>
    <t>"zemina" odkopávka * 1,8</t>
  </si>
  <si>
    <t>"kamenivo" 27,48+30,272+1003,816+45,448+0,054+2,745</t>
  </si>
  <si>
    <t>998</t>
  </si>
  <si>
    <t>Přesun hmot</t>
  </si>
  <si>
    <t>68</t>
  </si>
  <si>
    <t>998223011</t>
  </si>
  <si>
    <t>Přesun hmot pro pozemní komunikace s krytem dlážděným</t>
  </si>
  <si>
    <t>-1364790862</t>
  </si>
  <si>
    <t>Přesun hmot pro pozemní komunikace s krytem dlážděným dopravní vzdálenost do 200 m jakékoliv délky objektu</t>
  </si>
  <si>
    <t>PSV</t>
  </si>
  <si>
    <t>Práce a dodávky PSV</t>
  </si>
  <si>
    <t>761</t>
  </si>
  <si>
    <t>Konstrukce prosvětlovací</t>
  </si>
  <si>
    <t>69</t>
  </si>
  <si>
    <t>761661071</t>
  </si>
  <si>
    <t>Osazení sklepních světlíků (anglických dvorků) hl přes 1,0 m š přes 1,25 do 1,5 m</t>
  </si>
  <si>
    <t>1548621842</t>
  </si>
  <si>
    <t>Osazení sklepních světlíků (anglických dvorků) včetně osazení roštu, osazení odvodňovacího prvku a osazení pojistky (proti vloupání ) hloubky přes 1,0 m, šířky přes 1,0 do 1,5 m</t>
  </si>
  <si>
    <t>"úsek P3" 3</t>
  </si>
  <si>
    <t>70</t>
  </si>
  <si>
    <t>56245256</t>
  </si>
  <si>
    <t>světlík sklepní (anglický dvorek) včetně odvodňovacího prvku recyklovaný polymer rošt z děrovaného plechu 1500x1500x700mm</t>
  </si>
  <si>
    <t>354905676</t>
  </si>
  <si>
    <t>VRN</t>
  </si>
  <si>
    <t>Vedlejší rozpočtové náklady</t>
  </si>
  <si>
    <t>VRN1</t>
  </si>
  <si>
    <t>Průzkumné, geodetické a projektové práce</t>
  </si>
  <si>
    <t>71</t>
  </si>
  <si>
    <t>012103000</t>
  </si>
  <si>
    <t>Geodetické práce před výstavbou - vytyčení stavby a inž. sítí</t>
  </si>
  <si>
    <t>kpl</t>
  </si>
  <si>
    <t>1024</t>
  </si>
  <si>
    <t>105943381</t>
  </si>
  <si>
    <t>Geodetické práce před výstavbou</t>
  </si>
  <si>
    <t>72</t>
  </si>
  <si>
    <t>012303000</t>
  </si>
  <si>
    <t>Geodetické práce po výstavbě - zaměření dokončené stavby</t>
  </si>
  <si>
    <t>135537278</t>
  </si>
  <si>
    <t>Geodetické práce po výstavbě</t>
  </si>
  <si>
    <t>VRN3</t>
  </si>
  <si>
    <t>Zařízení staveniště</t>
  </si>
  <si>
    <t>73</t>
  </si>
  <si>
    <t>030001000</t>
  </si>
  <si>
    <t>1236841044</t>
  </si>
  <si>
    <t>74</t>
  </si>
  <si>
    <t>034303000</t>
  </si>
  <si>
    <t>Dopravní značení na staveništi</t>
  </si>
  <si>
    <t>-1684597830</t>
  </si>
  <si>
    <t>VRN4</t>
  </si>
  <si>
    <t>Inženýrská činnost</t>
  </si>
  <si>
    <t>75</t>
  </si>
  <si>
    <t>043103000</t>
  </si>
  <si>
    <t>Zkoušky bez rozlišení</t>
  </si>
  <si>
    <t>373530254</t>
  </si>
  <si>
    <t>VRN6</t>
  </si>
  <si>
    <t>Územní vlivy</t>
  </si>
  <si>
    <t>76</t>
  </si>
  <si>
    <t>062002000</t>
  </si>
  <si>
    <t>Ztížené dopravní podmínky</t>
  </si>
  <si>
    <t>-1121362007</t>
  </si>
  <si>
    <t>Ztížené dopravní podmínky - práce ve stísněných poměrech a turisticky vytížené trasy</t>
  </si>
  <si>
    <t>02 - Kabelové trasy Cetin a.s.</t>
  </si>
  <si>
    <t>M - Práce a dodávky M</t>
  </si>
  <si>
    <t xml:space="preserve">    46-M - Zemní práce při extr.mont.pracích</t>
  </si>
  <si>
    <t>132251102</t>
  </si>
  <si>
    <t>Hloubení rýh nezapažených š do 800 mm v hornině třídy těžitelnosti I skupiny 3 objem do 50 m3 strojně</t>
  </si>
  <si>
    <t>261642669</t>
  </si>
  <si>
    <t>Hloubení nezapažených rýh šířky do 800 mm strojně s urovnáním dna do předepsaného profilu a spádu v hornině třídy těžitelnosti I skupiny 3 přes 20 do 50 m3</t>
  </si>
  <si>
    <t>"úsek P1" (2,9+10,0+2,7+2,9+3,3) * (0,4*0,3)</t>
  </si>
  <si>
    <t>"úsek P2" (2,5+3,8+2,8) * (0,4*0,3)</t>
  </si>
  <si>
    <t>"úsek P3" (5,8+1,9+1,8) * (0,4*0,3)</t>
  </si>
  <si>
    <t>"úsek P4" (8,3+7,6) * (0,4*0,3)</t>
  </si>
  <si>
    <t>"úsek L1" (61,2+0,8+0,7+0,6+2,0) * (0,4*0,3)</t>
  </si>
  <si>
    <t>"úsek L2" 6,4 * (0,4*0,3)</t>
  </si>
  <si>
    <t>"úsek L3" (0,6+1,5) * (0,4*0,3)</t>
  </si>
  <si>
    <t>"úsek L4" (42,6+1,2+31,5+0,5) * (0,4*0,3)</t>
  </si>
  <si>
    <t>914443852</t>
  </si>
  <si>
    <t>"výkopek" 24,708</t>
  </si>
  <si>
    <t>-1454099250</t>
  </si>
  <si>
    <t>24,708*20 'Přepočtené koeficientem množství</t>
  </si>
  <si>
    <t>175111101</t>
  </si>
  <si>
    <t>Zasypání rušených šachet ručně sypaninou bez prohození, uloženou do 3 m</t>
  </si>
  <si>
    <t>1183720041</t>
  </si>
  <si>
    <t>Obsypání potrubí ručně sypaninou z vhodných hornin třídy těžitelnosti I a II, skupiny 1 až 4 nebo materiálem připraveným podél výkopu ve vzdálenosti do 3 m od jeho kraje pro jakoukoliv hloubku výkopu a míru zhutnění bez prohození sypaniny</t>
  </si>
  <si>
    <t>"zásyp šachty 90x90x80cm - 0,9*0,9*0,8 = 0,648"</t>
  </si>
  <si>
    <t>"úsek P1" 2 * 0,648</t>
  </si>
  <si>
    <t>"úsek P2" 4 * 0,648</t>
  </si>
  <si>
    <t>"úsek P3" 4 * 0,648</t>
  </si>
  <si>
    <t>"úsek P4" 1 * 0,648</t>
  </si>
  <si>
    <t>"úsek L1" 1 * 0,648</t>
  </si>
  <si>
    <t>"úsek L2" 2 * 0,648</t>
  </si>
  <si>
    <t>"úsek L3" 0</t>
  </si>
  <si>
    <t>"úsek L4" 0</t>
  </si>
  <si>
    <t>58331200</t>
  </si>
  <si>
    <t>štěrkopísek netříděný</t>
  </si>
  <si>
    <t>1457569030</t>
  </si>
  <si>
    <t>9,072*2 'Přepočtené koeficientem množství</t>
  </si>
  <si>
    <t>175151101</t>
  </si>
  <si>
    <t>Obsypání kabelu strojně sypaninou bez prohození, uloženou do 3 m</t>
  </si>
  <si>
    <t>1956629798</t>
  </si>
  <si>
    <t>Obsypání kabelu strojně sypaninou z vhodných hornin třídy těžitelnosti I a II, skupiny 1 až 4 nebo materiálem připraveným podél výkopu ve vzdálenosti do 3 m od jeho kraje, pro jakoukoliv hloubku výkopu a míru zhutnění bez prohození sypaniny</t>
  </si>
  <si>
    <t>"úsek P1" (2,9+10,0+2,7+2,9+3,3) * (0,3*0,3)</t>
  </si>
  <si>
    <t>"úsek P2" (2,5+3,8+2,8) * (0,3*0,3)</t>
  </si>
  <si>
    <t>"úsek P3" (5,8+1,9+1,8) * (0,3*0,3)</t>
  </si>
  <si>
    <t>"úsek P4" (8,3+7,6) * (0,3*0,3)</t>
  </si>
  <si>
    <t>"úsek L1" (61,2+0,8+0,7+0,6+2,0) * (0,3*0,3)</t>
  </si>
  <si>
    <t>"úsek L2" 6,4 * (0,3*0,3)</t>
  </si>
  <si>
    <t>"úsek L3" (0,6+1,5) * (0,3*0,3)</t>
  </si>
  <si>
    <t>"úsek L4" (42,6+1,2+31,5+0,5) * (0,3*0,3)</t>
  </si>
  <si>
    <t>-1437434640</t>
  </si>
  <si>
    <t>18,531*1,8 'Přepočtené koeficientem množství</t>
  </si>
  <si>
    <t>890211811</t>
  </si>
  <si>
    <t>Bourání šachet z prostého betonu ručně obestavěného prostoru do 1,5 m3</t>
  </si>
  <si>
    <t>2132445027</t>
  </si>
  <si>
    <t>Bourání šachet a jímek ručně velikosti obestavěného prostoru do 1,5 m3 z prostého betonu</t>
  </si>
  <si>
    <t>"horní část šachty 90x90cm - (0,9+0,9+0,9+0,9* (0,2*0,15)) = 0,108"</t>
  </si>
  <si>
    <t>"úsek P1" 2 * 0,108</t>
  </si>
  <si>
    <t>"úsek P2" 4 * 0,108</t>
  </si>
  <si>
    <t>"úsek P3" 4 * 0,108</t>
  </si>
  <si>
    <t>"úsek P4" 1 * 0,108</t>
  </si>
  <si>
    <t>"úsek L1" 1 * 0,108</t>
  </si>
  <si>
    <t>"úsek L2" 2 * 0,108</t>
  </si>
  <si>
    <t>899302811</t>
  </si>
  <si>
    <t>Demontáž poklopů betonových nebo ŽB včetně rámu hmotnosti přes 50 do 100 kg</t>
  </si>
  <si>
    <t>-165079360</t>
  </si>
  <si>
    <t>Demontáž poklopů betonových a železobetonových včetně rámu, hmotnosti jednotlivě přes 50 do 100 kg</t>
  </si>
  <si>
    <t>"úsek P1" 2</t>
  </si>
  <si>
    <t>"úsek P2" 4</t>
  </si>
  <si>
    <t>"úsek P3" 4</t>
  </si>
  <si>
    <t>"úsek L1" 1</t>
  </si>
  <si>
    <t>"úsek L2" 2</t>
  </si>
  <si>
    <t>Práce a dodávky M</t>
  </si>
  <si>
    <t>46-M</t>
  </si>
  <si>
    <t>Zemní práce při extr.mont.pracích</t>
  </si>
  <si>
    <t>460361121</t>
  </si>
  <si>
    <t>Poplatek za uložení zeminy na recyklační skládce (skládkovné) kód odpadu 17 05 04</t>
  </si>
  <si>
    <t>-893828750</t>
  </si>
  <si>
    <t>Poplatek (skládkovné) za uložení zeminy na recyklační skládce zatříděné do Katalogu odpadů pod kódem 17 05 04</t>
  </si>
  <si>
    <t>"výkopek" 24,708 * 1,8</t>
  </si>
  <si>
    <t>460661111</t>
  </si>
  <si>
    <t>Kabelové lože z písku pro kabely nn bez zakrytí š lože do 35 cm</t>
  </si>
  <si>
    <t>543816853</t>
  </si>
  <si>
    <t>Kabelové lože z písku včetně podsypu, zhutnění a urovnání povrchu pro kabely nn bez zakrytí, šířky do 35 cm</t>
  </si>
  <si>
    <t>"úsek P1" 2,9+10,0+2,7+2,9+3,3</t>
  </si>
  <si>
    <t>"úsek P2" 2,5+3,8+2,8</t>
  </si>
  <si>
    <t>"úsek P3" 5,8+1,9+1,8</t>
  </si>
  <si>
    <t>"úsek P4" 8,3+7,6</t>
  </si>
  <si>
    <t>"úsek L1" 61,2+0,8+0,7+0,6+2,0</t>
  </si>
  <si>
    <t>"úsek L2" 6,4</t>
  </si>
  <si>
    <t>"úsek L3" 0,6+1,5</t>
  </si>
  <si>
    <t>"úsek L4" 42,6+1,2+31,5+0,5</t>
  </si>
  <si>
    <t>460671112</t>
  </si>
  <si>
    <t>Výstražná fólie pro krytí kabelů šířky přes 20 do 25 cm</t>
  </si>
  <si>
    <t>-23422011</t>
  </si>
  <si>
    <t>Výstražné prvky pro krytí kabelů včetně vyrovnání povrchu rýhy, rozvinutí a uložení fólie, šířky přes 20 do 25 cm</t>
  </si>
  <si>
    <t>469972111</t>
  </si>
  <si>
    <t>Odvoz suti a vybouraných hmot při elektromontážích do 1 km</t>
  </si>
  <si>
    <t>1527130842</t>
  </si>
  <si>
    <t>Odvoz suti a vybouraných hmot odvoz suti a vybouraných hmot do 1 km</t>
  </si>
  <si>
    <t>469972121</t>
  </si>
  <si>
    <t>Příplatek k odvozu suti a vybouraných hmot při elektromontážích za každý další 1 km</t>
  </si>
  <si>
    <t>625897032</t>
  </si>
  <si>
    <t>Odvoz suti a vybouraných hmot odvoz suti a vybouraných hmot Příplatek k ceně za každý další i započatý 1 km</t>
  </si>
  <si>
    <t>4,061*29 'Přepočtené koeficientem množství</t>
  </si>
  <si>
    <t>469973120</t>
  </si>
  <si>
    <t>Poplatek za uložení na recyklační skládce (skládkovné) stavebního odpadu z prostého betonu kód odpadu 17 01 01</t>
  </si>
  <si>
    <t>1550624213</t>
  </si>
  <si>
    <t>Poplatek za uložení stavebního odpadu (skládkovné) na recyklační skládce z prostého betonu zatříděného do Katalogu odpadů pod kódem 17 01 01</t>
  </si>
  <si>
    <t>469981111</t>
  </si>
  <si>
    <t>Přesun hmot pro pomocné stavební práce při elektromotážích</t>
  </si>
  <si>
    <t>-46475685</t>
  </si>
  <si>
    <t>Přesun hmot pro pomocné stavební práce při elektromontážích dopravní vzdálenost do 1 000 m</t>
  </si>
  <si>
    <t>SEZNAM FIGUR</t>
  </si>
  <si>
    <t>Výměra</t>
  </si>
  <si>
    <t>Použití figury: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</si>
</sst>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0000A8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1" fillId="0" borderId="0" applyNumberFormat="0" applyFill="0" applyBorder="0" applyAlignment="0" applyProtection="0"/>
  </cellStyleXfs>
  <cellXfs count="31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8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right" vertical="center"/>
    </xf>
    <xf numFmtId="0" fontId="23" fillId="4" borderId="8" xfId="0" applyFont="1" applyFill="1" applyBorder="1" applyAlignment="1" applyProtection="1">
      <alignment horizontal="left"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30" fillId="0" borderId="14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19" xfId="0" applyNumberFormat="1" applyFont="1" applyBorder="1" applyAlignment="1" applyProtection="1">
      <alignment vertical="center"/>
    </xf>
    <xf numFmtId="4" fontId="30" fillId="0" borderId="20" xfId="0" applyNumberFormat="1" applyFont="1" applyBorder="1" applyAlignment="1" applyProtection="1">
      <alignment vertical="center"/>
    </xf>
    <xf numFmtId="166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0" fontId="31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4" fillId="0" borderId="12" xfId="0" applyNumberFormat="1" applyFont="1" applyBorder="1" applyAlignment="1" applyProtection="1"/>
    <xf numFmtId="166" fontId="34" fillId="0" borderId="13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38" fillId="0" borderId="22" xfId="0" applyFont="1" applyBorder="1" applyAlignment="1" applyProtection="1">
      <alignment horizontal="center" vertical="center"/>
    </xf>
    <xf numFmtId="49" fontId="38" fillId="0" borderId="22" xfId="0" applyNumberFormat="1" applyFont="1" applyBorder="1" applyAlignment="1" applyProtection="1">
      <alignment horizontal="left" vertical="center" wrapText="1"/>
    </xf>
    <xf numFmtId="0" fontId="38" fillId="0" borderId="22" xfId="0" applyFont="1" applyBorder="1" applyAlignment="1" applyProtection="1">
      <alignment horizontal="left" vertical="center" wrapText="1"/>
    </xf>
    <xf numFmtId="0" fontId="38" fillId="0" borderId="22" xfId="0" applyFont="1" applyBorder="1" applyAlignment="1" applyProtection="1">
      <alignment horizontal="center" vertical="center" wrapText="1"/>
    </xf>
    <xf numFmtId="167" fontId="38" fillId="0" borderId="22" xfId="0" applyNumberFormat="1" applyFont="1" applyBorder="1" applyAlignment="1" applyProtection="1">
      <alignment vertical="center"/>
    </xf>
    <xf numFmtId="4" fontId="38" fillId="2" borderId="22" xfId="0" applyNumberFormat="1" applyFont="1" applyFill="1" applyBorder="1" applyAlignment="1" applyProtection="1">
      <alignment vertical="center"/>
      <protection locked="0"/>
    </xf>
    <xf numFmtId="4" fontId="38" fillId="0" borderId="22" xfId="0" applyNumberFormat="1" applyFont="1" applyBorder="1" applyAlignment="1" applyProtection="1">
      <alignment vertical="center"/>
    </xf>
    <xf numFmtId="0" fontId="39" fillId="0" borderId="22" xfId="0" applyFont="1" applyBorder="1" applyAlignment="1" applyProtection="1">
      <alignment vertical="center"/>
    </xf>
    <xf numFmtId="0" fontId="39" fillId="0" borderId="3" xfId="0" applyFont="1" applyBorder="1" applyAlignment="1">
      <alignment vertical="center"/>
    </xf>
    <xf numFmtId="0" fontId="38" fillId="2" borderId="14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3" xfId="0" applyFont="1" applyBorder="1" applyAlignment="1">
      <alignment horizontal="center" vertical="center" wrapText="1"/>
    </xf>
    <xf numFmtId="0" fontId="23" fillId="4" borderId="16" xfId="0" applyFont="1" applyFill="1" applyBorder="1" applyAlignment="1">
      <alignment horizontal="center" vertical="center" wrapText="1"/>
    </xf>
    <xf numFmtId="0" fontId="23" fillId="4" borderId="17" xfId="0" applyFont="1" applyFill="1" applyBorder="1" applyAlignment="1">
      <alignment horizontal="center" vertical="center" wrapText="1"/>
    </xf>
    <xf numFmtId="0" fontId="23" fillId="4" borderId="1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0" fillId="0" borderId="16" xfId="0" applyFont="1" applyBorder="1" applyAlignment="1">
      <alignment horizontal="left" vertical="center" wrapText="1"/>
    </xf>
    <xf numFmtId="0" fontId="40" fillId="0" borderId="22" xfId="0" applyFont="1" applyBorder="1" applyAlignment="1">
      <alignment horizontal="left" vertical="center" wrapText="1"/>
    </xf>
    <xf numFmtId="0" fontId="40" fillId="0" borderId="22" xfId="0" applyFont="1" applyBorder="1" applyAlignment="1">
      <alignment horizontal="left" vertical="center"/>
    </xf>
    <xf numFmtId="167" fontId="40" fillId="0" borderId="18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5" fillId="0" borderId="0" xfId="0" applyFont="1" applyAlignment="1">
      <alignment horizontal="left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19</v>
      </c>
      <c r="AL7" s="23"/>
      <c r="AM7" s="23"/>
      <c r="AN7" s="28" t="s">
        <v>1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20</v>
      </c>
      <c r="E8" s="23"/>
      <c r="F8" s="23"/>
      <c r="G8" s="23"/>
      <c r="H8" s="23"/>
      <c r="I8" s="23"/>
      <c r="J8" s="23"/>
      <c r="K8" s="28" t="s">
        <v>21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22</v>
      </c>
      <c r="AL8" s="23"/>
      <c r="AM8" s="23"/>
      <c r="AN8" s="34" t="s">
        <v>23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24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25</v>
      </c>
      <c r="AL10" s="23"/>
      <c r="AM10" s="23"/>
      <c r="AN10" s="28" t="s">
        <v>1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26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27</v>
      </c>
      <c r="AL11" s="23"/>
      <c r="AM11" s="23"/>
      <c r="AN11" s="28" t="s">
        <v>1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28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25</v>
      </c>
      <c r="AL13" s="23"/>
      <c r="AM13" s="23"/>
      <c r="AN13" s="35" t="s">
        <v>29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29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27</v>
      </c>
      <c r="AL14" s="23"/>
      <c r="AM14" s="23"/>
      <c r="AN14" s="35" t="s">
        <v>29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30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25</v>
      </c>
      <c r="AL16" s="23"/>
      <c r="AM16" s="23"/>
      <c r="AN16" s="28" t="s">
        <v>1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31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27</v>
      </c>
      <c r="AL17" s="23"/>
      <c r="AM17" s="23"/>
      <c r="AN17" s="28" t="s">
        <v>1</v>
      </c>
      <c r="AO17" s="23"/>
      <c r="AP17" s="23"/>
      <c r="AQ17" s="23"/>
      <c r="AR17" s="21"/>
      <c r="BE17" s="32"/>
      <c r="BS17" s="18" t="s">
        <v>32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33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25</v>
      </c>
      <c r="AL19" s="23"/>
      <c r="AM19" s="23"/>
      <c r="AN19" s="28" t="s">
        <v>1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34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27</v>
      </c>
      <c r="AL20" s="23"/>
      <c r="AM20" s="23"/>
      <c r="AN20" s="28" t="s">
        <v>1</v>
      </c>
      <c r="AO20" s="23"/>
      <c r="AP20" s="23"/>
      <c r="AQ20" s="23"/>
      <c r="AR20" s="21"/>
      <c r="BE20" s="32"/>
      <c r="BS20" s="18" t="s">
        <v>32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35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16.5" customHeight="1">
      <c r="B23" s="22"/>
      <c r="C23" s="23"/>
      <c r="D23" s="23"/>
      <c r="E23" s="37" t="s">
        <v>1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36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ROUND(AG94,2)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37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38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39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40</v>
      </c>
      <c r="E29" s="48"/>
      <c r="F29" s="33" t="s">
        <v>41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ROUND(AZ94,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ROUND(AV94,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42</v>
      </c>
      <c r="G30" s="48"/>
      <c r="H30" s="48"/>
      <c r="I30" s="48"/>
      <c r="J30" s="48"/>
      <c r="K30" s="48"/>
      <c r="L30" s="49">
        <v>0.12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ROUND(BA94,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ROUND(AW94,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43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ROUND(BB94,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44</v>
      </c>
      <c r="G32" s="48"/>
      <c r="H32" s="48"/>
      <c r="I32" s="48"/>
      <c r="J32" s="48"/>
      <c r="K32" s="48"/>
      <c r="L32" s="49">
        <v>0.12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ROUND(BC94,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45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ROUND(BD94,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52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2"/>
    </row>
    <row r="35" s="2" customFormat="1" ht="25.92" customHeight="1">
      <c r="A35" s="39"/>
      <c r="B35" s="40"/>
      <c r="C35" s="53"/>
      <c r="D35" s="54" t="s">
        <v>46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47</v>
      </c>
      <c r="U35" s="55"/>
      <c r="V35" s="55"/>
      <c r="W35" s="55"/>
      <c r="X35" s="57" t="s">
        <v>48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14.4" customHeight="1">
      <c r="A37" s="39"/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5"/>
      <c r="BE37" s="39"/>
    </row>
    <row r="38" s="1" customFormat="1" ht="14.4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="1" customFormat="1" ht="14.4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="1" customFormat="1" ht="14.4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="1" customFormat="1" ht="14.4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="1" customFormat="1" ht="14.4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="1" customFormat="1" ht="14.4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="1" customFormat="1" ht="14.4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="1" customFormat="1" ht="14.4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="1" customFormat="1" ht="14.4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="1" customFormat="1" ht="14.4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="1" customFormat="1" ht="14.4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="2" customFormat="1" ht="14.4" customHeight="1">
      <c r="B49" s="60"/>
      <c r="C49" s="61"/>
      <c r="D49" s="62" t="s">
        <v>49</v>
      </c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2" t="s">
        <v>50</v>
      </c>
      <c r="AI49" s="63"/>
      <c r="AJ49" s="63"/>
      <c r="AK49" s="63"/>
      <c r="AL49" s="63"/>
      <c r="AM49" s="63"/>
      <c r="AN49" s="63"/>
      <c r="AO49" s="63"/>
      <c r="AP49" s="61"/>
      <c r="AQ49" s="61"/>
      <c r="AR49" s="64"/>
    </row>
    <row r="50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="2" customFormat="1">
      <c r="A60" s="39"/>
      <c r="B60" s="40"/>
      <c r="C60" s="41"/>
      <c r="D60" s="65" t="s">
        <v>51</v>
      </c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65" t="s">
        <v>52</v>
      </c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65" t="s">
        <v>51</v>
      </c>
      <c r="AI60" s="43"/>
      <c r="AJ60" s="43"/>
      <c r="AK60" s="43"/>
      <c r="AL60" s="43"/>
      <c r="AM60" s="65" t="s">
        <v>52</v>
      </c>
      <c r="AN60" s="43"/>
      <c r="AO60" s="43"/>
      <c r="AP60" s="41"/>
      <c r="AQ60" s="41"/>
      <c r="AR60" s="45"/>
      <c r="BE60" s="39"/>
    </row>
    <row r="61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="2" customFormat="1">
      <c r="A64" s="39"/>
      <c r="B64" s="40"/>
      <c r="C64" s="41"/>
      <c r="D64" s="62" t="s">
        <v>53</v>
      </c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2" t="s">
        <v>54</v>
      </c>
      <c r="AI64" s="66"/>
      <c r="AJ64" s="66"/>
      <c r="AK64" s="66"/>
      <c r="AL64" s="66"/>
      <c r="AM64" s="66"/>
      <c r="AN64" s="66"/>
      <c r="AO64" s="66"/>
      <c r="AP64" s="41"/>
      <c r="AQ64" s="41"/>
      <c r="AR64" s="45"/>
      <c r="BE64" s="39"/>
    </row>
    <row r="65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="2" customFormat="1">
      <c r="A75" s="39"/>
      <c r="B75" s="40"/>
      <c r="C75" s="41"/>
      <c r="D75" s="65" t="s">
        <v>51</v>
      </c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65" t="s">
        <v>52</v>
      </c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65" t="s">
        <v>51</v>
      </c>
      <c r="AI75" s="43"/>
      <c r="AJ75" s="43"/>
      <c r="AK75" s="43"/>
      <c r="AL75" s="43"/>
      <c r="AM75" s="65" t="s">
        <v>52</v>
      </c>
      <c r="AN75" s="43"/>
      <c r="AO75" s="43"/>
      <c r="AP75" s="41"/>
      <c r="AQ75" s="41"/>
      <c r="AR75" s="45"/>
      <c r="BE75" s="39"/>
    </row>
    <row r="76" s="2" customForma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5"/>
      <c r="BE76" s="39"/>
    </row>
    <row r="77" s="2" customFormat="1" ht="6.96" customHeight="1">
      <c r="A77" s="39"/>
      <c r="B77" s="67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8"/>
      <c r="AR77" s="45"/>
      <c r="BE77" s="39"/>
    </row>
    <row r="81" s="2" customFormat="1" ht="6.96" customHeight="1">
      <c r="A81" s="39"/>
      <c r="B81" s="69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  <c r="AO81" s="70"/>
      <c r="AP81" s="70"/>
      <c r="AQ81" s="70"/>
      <c r="AR81" s="45"/>
      <c r="BE81" s="39"/>
    </row>
    <row r="82" s="2" customFormat="1" ht="24.96" customHeight="1">
      <c r="A82" s="39"/>
      <c r="B82" s="40"/>
      <c r="C82" s="24" t="s">
        <v>55</v>
      </c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5"/>
      <c r="B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5"/>
      <c r="BE83" s="39"/>
    </row>
    <row r="84" s="4" customFormat="1" ht="12" customHeight="1">
      <c r="A84" s="4"/>
      <c r="B84" s="71"/>
      <c r="C84" s="33" t="s">
        <v>13</v>
      </c>
      <c r="D84" s="72"/>
      <c r="E84" s="72"/>
      <c r="F84" s="72"/>
      <c r="G84" s="72"/>
      <c r="H84" s="72"/>
      <c r="I84" s="72"/>
      <c r="J84" s="72"/>
      <c r="K84" s="72"/>
      <c r="L84" s="72" t="str">
        <f>K5</f>
        <v>2024/10</v>
      </c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2"/>
      <c r="AF84" s="72"/>
      <c r="AG84" s="72"/>
      <c r="AH84" s="72"/>
      <c r="AI84" s="72"/>
      <c r="AJ84" s="72"/>
      <c r="AK84" s="72"/>
      <c r="AL84" s="72"/>
      <c r="AM84" s="72"/>
      <c r="AN84" s="72"/>
      <c r="AO84" s="72"/>
      <c r="AP84" s="72"/>
      <c r="AQ84" s="72"/>
      <c r="AR84" s="73"/>
      <c r="BE84" s="4"/>
    </row>
    <row r="85" s="5" customFormat="1" ht="36.96" customHeight="1">
      <c r="A85" s="5"/>
      <c r="B85" s="74"/>
      <c r="C85" s="75" t="s">
        <v>16</v>
      </c>
      <c r="D85" s="76"/>
      <c r="E85" s="76"/>
      <c r="F85" s="76"/>
      <c r="G85" s="76"/>
      <c r="H85" s="76"/>
      <c r="I85" s="76"/>
      <c r="J85" s="76"/>
      <c r="K85" s="76"/>
      <c r="L85" s="77" t="str">
        <f>K6</f>
        <v>MIKULOV - předláždění chodníků na náměstí</v>
      </c>
      <c r="M85" s="76"/>
      <c r="N85" s="76"/>
      <c r="O85" s="76"/>
      <c r="P85" s="76"/>
      <c r="Q85" s="76"/>
      <c r="R85" s="76"/>
      <c r="S85" s="76"/>
      <c r="T85" s="76"/>
      <c r="U85" s="76"/>
      <c r="V85" s="76"/>
      <c r="W85" s="76"/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76"/>
      <c r="AM85" s="76"/>
      <c r="AN85" s="76"/>
      <c r="AO85" s="76"/>
      <c r="AP85" s="76"/>
      <c r="AQ85" s="76"/>
      <c r="AR85" s="78"/>
      <c r="BE85" s="5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5"/>
      <c r="BE86" s="39"/>
    </row>
    <row r="87" s="2" customFormat="1" ht="12" customHeight="1">
      <c r="A87" s="39"/>
      <c r="B87" s="40"/>
      <c r="C87" s="33" t="s">
        <v>20</v>
      </c>
      <c r="D87" s="41"/>
      <c r="E87" s="41"/>
      <c r="F87" s="41"/>
      <c r="G87" s="41"/>
      <c r="H87" s="41"/>
      <c r="I87" s="41"/>
      <c r="J87" s="41"/>
      <c r="K87" s="41"/>
      <c r="L87" s="79" t="str">
        <f>IF(K8="","",K8)</f>
        <v>Mikulov</v>
      </c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33" t="s">
        <v>22</v>
      </c>
      <c r="AJ87" s="41"/>
      <c r="AK87" s="41"/>
      <c r="AL87" s="41"/>
      <c r="AM87" s="80" t="str">
        <f>IF(AN8= "","",AN8)</f>
        <v>17. 1. 2025</v>
      </c>
      <c r="AN87" s="80"/>
      <c r="AO87" s="41"/>
      <c r="AP87" s="41"/>
      <c r="AQ87" s="41"/>
      <c r="AR87" s="45"/>
      <c r="B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5"/>
      <c r="BE88" s="39"/>
    </row>
    <row r="89" s="2" customFormat="1" ht="15.15" customHeight="1">
      <c r="A89" s="39"/>
      <c r="B89" s="40"/>
      <c r="C89" s="33" t="s">
        <v>24</v>
      </c>
      <c r="D89" s="41"/>
      <c r="E89" s="41"/>
      <c r="F89" s="41"/>
      <c r="G89" s="41"/>
      <c r="H89" s="41"/>
      <c r="I89" s="41"/>
      <c r="J89" s="41"/>
      <c r="K89" s="41"/>
      <c r="L89" s="72" t="str">
        <f>IF(E11= "","",E11)</f>
        <v>město Mikulov</v>
      </c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33" t="s">
        <v>30</v>
      </c>
      <c r="AJ89" s="41"/>
      <c r="AK89" s="41"/>
      <c r="AL89" s="41"/>
      <c r="AM89" s="81" t="str">
        <f>IF(E17="","",E17)</f>
        <v>Projekce DS s.r.o.</v>
      </c>
      <c r="AN89" s="72"/>
      <c r="AO89" s="72"/>
      <c r="AP89" s="72"/>
      <c r="AQ89" s="41"/>
      <c r="AR89" s="45"/>
      <c r="AS89" s="82" t="s">
        <v>56</v>
      </c>
      <c r="AT89" s="83"/>
      <c r="AU89" s="84"/>
      <c r="AV89" s="84"/>
      <c r="AW89" s="84"/>
      <c r="AX89" s="84"/>
      <c r="AY89" s="84"/>
      <c r="AZ89" s="84"/>
      <c r="BA89" s="84"/>
      <c r="BB89" s="84"/>
      <c r="BC89" s="84"/>
      <c r="BD89" s="85"/>
      <c r="BE89" s="39"/>
    </row>
    <row r="90" s="2" customFormat="1" ht="15.15" customHeight="1">
      <c r="A90" s="39"/>
      <c r="B90" s="40"/>
      <c r="C90" s="33" t="s">
        <v>28</v>
      </c>
      <c r="D90" s="41"/>
      <c r="E90" s="41"/>
      <c r="F90" s="41"/>
      <c r="G90" s="41"/>
      <c r="H90" s="41"/>
      <c r="I90" s="41"/>
      <c r="J90" s="41"/>
      <c r="K90" s="41"/>
      <c r="L90" s="72" t="str">
        <f>IF(E14= "Vyplň údaj","",E14)</f>
        <v/>
      </c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33" t="s">
        <v>33</v>
      </c>
      <c r="AJ90" s="41"/>
      <c r="AK90" s="41"/>
      <c r="AL90" s="41"/>
      <c r="AM90" s="81" t="str">
        <f>IF(E20="","",E20)</f>
        <v xml:space="preserve"> </v>
      </c>
      <c r="AN90" s="72"/>
      <c r="AO90" s="72"/>
      <c r="AP90" s="72"/>
      <c r="AQ90" s="41"/>
      <c r="AR90" s="45"/>
      <c r="AS90" s="86"/>
      <c r="AT90" s="87"/>
      <c r="AU90" s="88"/>
      <c r="AV90" s="88"/>
      <c r="AW90" s="88"/>
      <c r="AX90" s="88"/>
      <c r="AY90" s="88"/>
      <c r="AZ90" s="88"/>
      <c r="BA90" s="88"/>
      <c r="BB90" s="88"/>
      <c r="BC90" s="88"/>
      <c r="BD90" s="89"/>
      <c r="BE90" s="39"/>
    </row>
    <row r="91" s="2" customFormat="1" ht="10.8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5"/>
      <c r="AS91" s="90"/>
      <c r="AT91" s="91"/>
      <c r="AU91" s="92"/>
      <c r="AV91" s="92"/>
      <c r="AW91" s="92"/>
      <c r="AX91" s="92"/>
      <c r="AY91" s="92"/>
      <c r="AZ91" s="92"/>
      <c r="BA91" s="92"/>
      <c r="BB91" s="92"/>
      <c r="BC91" s="92"/>
      <c r="BD91" s="93"/>
      <c r="BE91" s="39"/>
    </row>
    <row r="92" s="2" customFormat="1" ht="29.28" customHeight="1">
      <c r="A92" s="39"/>
      <c r="B92" s="40"/>
      <c r="C92" s="94" t="s">
        <v>57</v>
      </c>
      <c r="D92" s="95"/>
      <c r="E92" s="95"/>
      <c r="F92" s="95"/>
      <c r="G92" s="95"/>
      <c r="H92" s="96"/>
      <c r="I92" s="97" t="s">
        <v>58</v>
      </c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  <c r="AC92" s="95"/>
      <c r="AD92" s="95"/>
      <c r="AE92" s="95"/>
      <c r="AF92" s="95"/>
      <c r="AG92" s="98" t="s">
        <v>59</v>
      </c>
      <c r="AH92" s="95"/>
      <c r="AI92" s="95"/>
      <c r="AJ92" s="95"/>
      <c r="AK92" s="95"/>
      <c r="AL92" s="95"/>
      <c r="AM92" s="95"/>
      <c r="AN92" s="97" t="s">
        <v>60</v>
      </c>
      <c r="AO92" s="95"/>
      <c r="AP92" s="99"/>
      <c r="AQ92" s="100" t="s">
        <v>61</v>
      </c>
      <c r="AR92" s="45"/>
      <c r="AS92" s="101" t="s">
        <v>62</v>
      </c>
      <c r="AT92" s="102" t="s">
        <v>63</v>
      </c>
      <c r="AU92" s="102" t="s">
        <v>64</v>
      </c>
      <c r="AV92" s="102" t="s">
        <v>65</v>
      </c>
      <c r="AW92" s="102" t="s">
        <v>66</v>
      </c>
      <c r="AX92" s="102" t="s">
        <v>67</v>
      </c>
      <c r="AY92" s="102" t="s">
        <v>68</v>
      </c>
      <c r="AZ92" s="102" t="s">
        <v>69</v>
      </c>
      <c r="BA92" s="102" t="s">
        <v>70</v>
      </c>
      <c r="BB92" s="102" t="s">
        <v>71</v>
      </c>
      <c r="BC92" s="102" t="s">
        <v>72</v>
      </c>
      <c r="BD92" s="103" t="s">
        <v>73</v>
      </c>
      <c r="BE92" s="39"/>
    </row>
    <row r="93" s="2" customFormat="1" ht="10.8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1"/>
      <c r="AO93" s="41"/>
      <c r="AP93" s="41"/>
      <c r="AQ93" s="41"/>
      <c r="AR93" s="45"/>
      <c r="AS93" s="104"/>
      <c r="AT93" s="105"/>
      <c r="AU93" s="105"/>
      <c r="AV93" s="105"/>
      <c r="AW93" s="105"/>
      <c r="AX93" s="105"/>
      <c r="AY93" s="105"/>
      <c r="AZ93" s="105"/>
      <c r="BA93" s="105"/>
      <c r="BB93" s="105"/>
      <c r="BC93" s="105"/>
      <c r="BD93" s="106"/>
      <c r="BE93" s="39"/>
    </row>
    <row r="94" s="6" customFormat="1" ht="32.4" customHeight="1">
      <c r="A94" s="6"/>
      <c r="B94" s="107"/>
      <c r="C94" s="108" t="s">
        <v>74</v>
      </c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  <c r="AA94" s="109"/>
      <c r="AB94" s="109"/>
      <c r="AC94" s="109"/>
      <c r="AD94" s="109"/>
      <c r="AE94" s="109"/>
      <c r="AF94" s="109"/>
      <c r="AG94" s="110">
        <f>ROUND(SUM(AG95:AG96),2)</f>
        <v>0</v>
      </c>
      <c r="AH94" s="110"/>
      <c r="AI94" s="110"/>
      <c r="AJ94" s="110"/>
      <c r="AK94" s="110"/>
      <c r="AL94" s="110"/>
      <c r="AM94" s="110"/>
      <c r="AN94" s="111">
        <f>SUM(AG94,AT94)</f>
        <v>0</v>
      </c>
      <c r="AO94" s="111"/>
      <c r="AP94" s="111"/>
      <c r="AQ94" s="112" t="s">
        <v>1</v>
      </c>
      <c r="AR94" s="113"/>
      <c r="AS94" s="114">
        <f>ROUND(SUM(AS95:AS96),2)</f>
        <v>0</v>
      </c>
      <c r="AT94" s="115">
        <f>ROUND(SUM(AV94:AW94),2)</f>
        <v>0</v>
      </c>
      <c r="AU94" s="116">
        <f>ROUND(SUM(AU95:AU96),5)</f>
        <v>0</v>
      </c>
      <c r="AV94" s="115">
        <f>ROUND(AZ94*L29,2)</f>
        <v>0</v>
      </c>
      <c r="AW94" s="115">
        <f>ROUND(BA94*L30,2)</f>
        <v>0</v>
      </c>
      <c r="AX94" s="115">
        <f>ROUND(BB94*L29,2)</f>
        <v>0</v>
      </c>
      <c r="AY94" s="115">
        <f>ROUND(BC94*L30,2)</f>
        <v>0</v>
      </c>
      <c r="AZ94" s="115">
        <f>ROUND(SUM(AZ95:AZ96),2)</f>
        <v>0</v>
      </c>
      <c r="BA94" s="115">
        <f>ROUND(SUM(BA95:BA96),2)</f>
        <v>0</v>
      </c>
      <c r="BB94" s="115">
        <f>ROUND(SUM(BB95:BB96),2)</f>
        <v>0</v>
      </c>
      <c r="BC94" s="115">
        <f>ROUND(SUM(BC95:BC96),2)</f>
        <v>0</v>
      </c>
      <c r="BD94" s="117">
        <f>ROUND(SUM(BD95:BD96),2)</f>
        <v>0</v>
      </c>
      <c r="BE94" s="6"/>
      <c r="BS94" s="118" t="s">
        <v>75</v>
      </c>
      <c r="BT94" s="118" t="s">
        <v>76</v>
      </c>
      <c r="BU94" s="119" t="s">
        <v>77</v>
      </c>
      <c r="BV94" s="118" t="s">
        <v>78</v>
      </c>
      <c r="BW94" s="118" t="s">
        <v>5</v>
      </c>
      <c r="BX94" s="118" t="s">
        <v>79</v>
      </c>
      <c r="CL94" s="118" t="s">
        <v>1</v>
      </c>
    </row>
    <row r="95" s="7" customFormat="1" ht="16.5" customHeight="1">
      <c r="A95" s="120" t="s">
        <v>80</v>
      </c>
      <c r="B95" s="121"/>
      <c r="C95" s="122"/>
      <c r="D95" s="123" t="s">
        <v>81</v>
      </c>
      <c r="E95" s="123"/>
      <c r="F95" s="123"/>
      <c r="G95" s="123"/>
      <c r="H95" s="123"/>
      <c r="I95" s="124"/>
      <c r="J95" s="123" t="s">
        <v>82</v>
      </c>
      <c r="K95" s="123"/>
      <c r="L95" s="123"/>
      <c r="M95" s="123"/>
      <c r="N95" s="123"/>
      <c r="O95" s="123"/>
      <c r="P95" s="123"/>
      <c r="Q95" s="123"/>
      <c r="R95" s="123"/>
      <c r="S95" s="123"/>
      <c r="T95" s="123"/>
      <c r="U95" s="123"/>
      <c r="V95" s="123"/>
      <c r="W95" s="123"/>
      <c r="X95" s="123"/>
      <c r="Y95" s="123"/>
      <c r="Z95" s="123"/>
      <c r="AA95" s="123"/>
      <c r="AB95" s="123"/>
      <c r="AC95" s="123"/>
      <c r="AD95" s="123"/>
      <c r="AE95" s="123"/>
      <c r="AF95" s="123"/>
      <c r="AG95" s="125">
        <f>'01 - Předláždění chodníků'!J30</f>
        <v>0</v>
      </c>
      <c r="AH95" s="124"/>
      <c r="AI95" s="124"/>
      <c r="AJ95" s="124"/>
      <c r="AK95" s="124"/>
      <c r="AL95" s="124"/>
      <c r="AM95" s="124"/>
      <c r="AN95" s="125">
        <f>SUM(AG95,AT95)</f>
        <v>0</v>
      </c>
      <c r="AO95" s="124"/>
      <c r="AP95" s="124"/>
      <c r="AQ95" s="126" t="s">
        <v>83</v>
      </c>
      <c r="AR95" s="127"/>
      <c r="AS95" s="128">
        <v>0</v>
      </c>
      <c r="AT95" s="129">
        <f>ROUND(SUM(AV95:AW95),2)</f>
        <v>0</v>
      </c>
      <c r="AU95" s="130">
        <f>'01 - Předláždění chodníků'!P131</f>
        <v>0</v>
      </c>
      <c r="AV95" s="129">
        <f>'01 - Předláždění chodníků'!J33</f>
        <v>0</v>
      </c>
      <c r="AW95" s="129">
        <f>'01 - Předláždění chodníků'!J34</f>
        <v>0</v>
      </c>
      <c r="AX95" s="129">
        <f>'01 - Předláždění chodníků'!J35</f>
        <v>0</v>
      </c>
      <c r="AY95" s="129">
        <f>'01 - Předláždění chodníků'!J36</f>
        <v>0</v>
      </c>
      <c r="AZ95" s="129">
        <f>'01 - Předláždění chodníků'!F33</f>
        <v>0</v>
      </c>
      <c r="BA95" s="129">
        <f>'01 - Předláždění chodníků'!F34</f>
        <v>0</v>
      </c>
      <c r="BB95" s="129">
        <f>'01 - Předláždění chodníků'!F35</f>
        <v>0</v>
      </c>
      <c r="BC95" s="129">
        <f>'01 - Předláždění chodníků'!F36</f>
        <v>0</v>
      </c>
      <c r="BD95" s="131">
        <f>'01 - Předláždění chodníků'!F37</f>
        <v>0</v>
      </c>
      <c r="BE95" s="7"/>
      <c r="BT95" s="132" t="s">
        <v>84</v>
      </c>
      <c r="BV95" s="132" t="s">
        <v>78</v>
      </c>
      <c r="BW95" s="132" t="s">
        <v>85</v>
      </c>
      <c r="BX95" s="132" t="s">
        <v>5</v>
      </c>
      <c r="CL95" s="132" t="s">
        <v>1</v>
      </c>
      <c r="CM95" s="132" t="s">
        <v>86</v>
      </c>
    </row>
    <row r="96" s="7" customFormat="1" ht="16.5" customHeight="1">
      <c r="A96" s="120" t="s">
        <v>80</v>
      </c>
      <c r="B96" s="121"/>
      <c r="C96" s="122"/>
      <c r="D96" s="123" t="s">
        <v>87</v>
      </c>
      <c r="E96" s="123"/>
      <c r="F96" s="123"/>
      <c r="G96" s="123"/>
      <c r="H96" s="123"/>
      <c r="I96" s="124"/>
      <c r="J96" s="123" t="s">
        <v>88</v>
      </c>
      <c r="K96" s="123"/>
      <c r="L96" s="123"/>
      <c r="M96" s="123"/>
      <c r="N96" s="123"/>
      <c r="O96" s="123"/>
      <c r="P96" s="123"/>
      <c r="Q96" s="123"/>
      <c r="R96" s="123"/>
      <c r="S96" s="123"/>
      <c r="T96" s="123"/>
      <c r="U96" s="123"/>
      <c r="V96" s="123"/>
      <c r="W96" s="123"/>
      <c r="X96" s="123"/>
      <c r="Y96" s="123"/>
      <c r="Z96" s="123"/>
      <c r="AA96" s="123"/>
      <c r="AB96" s="123"/>
      <c r="AC96" s="123"/>
      <c r="AD96" s="123"/>
      <c r="AE96" s="123"/>
      <c r="AF96" s="123"/>
      <c r="AG96" s="125">
        <f>'02 - Kabelové trasy Cetin...'!J30</f>
        <v>0</v>
      </c>
      <c r="AH96" s="124"/>
      <c r="AI96" s="124"/>
      <c r="AJ96" s="124"/>
      <c r="AK96" s="124"/>
      <c r="AL96" s="124"/>
      <c r="AM96" s="124"/>
      <c r="AN96" s="125">
        <f>SUM(AG96,AT96)</f>
        <v>0</v>
      </c>
      <c r="AO96" s="124"/>
      <c r="AP96" s="124"/>
      <c r="AQ96" s="126" t="s">
        <v>83</v>
      </c>
      <c r="AR96" s="127"/>
      <c r="AS96" s="133">
        <v>0</v>
      </c>
      <c r="AT96" s="134">
        <f>ROUND(SUM(AV96:AW96),2)</f>
        <v>0</v>
      </c>
      <c r="AU96" s="135">
        <f>'02 - Kabelové trasy Cetin...'!P121</f>
        <v>0</v>
      </c>
      <c r="AV96" s="134">
        <f>'02 - Kabelové trasy Cetin...'!J33</f>
        <v>0</v>
      </c>
      <c r="AW96" s="134">
        <f>'02 - Kabelové trasy Cetin...'!J34</f>
        <v>0</v>
      </c>
      <c r="AX96" s="134">
        <f>'02 - Kabelové trasy Cetin...'!J35</f>
        <v>0</v>
      </c>
      <c r="AY96" s="134">
        <f>'02 - Kabelové trasy Cetin...'!J36</f>
        <v>0</v>
      </c>
      <c r="AZ96" s="134">
        <f>'02 - Kabelové trasy Cetin...'!F33</f>
        <v>0</v>
      </c>
      <c r="BA96" s="134">
        <f>'02 - Kabelové trasy Cetin...'!F34</f>
        <v>0</v>
      </c>
      <c r="BB96" s="134">
        <f>'02 - Kabelové trasy Cetin...'!F35</f>
        <v>0</v>
      </c>
      <c r="BC96" s="134">
        <f>'02 - Kabelové trasy Cetin...'!F36</f>
        <v>0</v>
      </c>
      <c r="BD96" s="136">
        <f>'02 - Kabelové trasy Cetin...'!F37</f>
        <v>0</v>
      </c>
      <c r="BE96" s="7"/>
      <c r="BT96" s="132" t="s">
        <v>84</v>
      </c>
      <c r="BV96" s="132" t="s">
        <v>78</v>
      </c>
      <c r="BW96" s="132" t="s">
        <v>89</v>
      </c>
      <c r="BX96" s="132" t="s">
        <v>5</v>
      </c>
      <c r="CL96" s="132" t="s">
        <v>1</v>
      </c>
      <c r="CM96" s="132" t="s">
        <v>86</v>
      </c>
    </row>
    <row r="97" s="2" customFormat="1" ht="30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F97" s="41"/>
      <c r="AG97" s="41"/>
      <c r="AH97" s="41"/>
      <c r="AI97" s="41"/>
      <c r="AJ97" s="41"/>
      <c r="AK97" s="41"/>
      <c r="AL97" s="41"/>
      <c r="AM97" s="41"/>
      <c r="AN97" s="41"/>
      <c r="AO97" s="41"/>
      <c r="AP97" s="41"/>
      <c r="AQ97" s="41"/>
      <c r="AR97" s="45"/>
      <c r="AS97" s="39"/>
      <c r="AT97" s="39"/>
      <c r="AU97" s="39"/>
      <c r="AV97" s="39"/>
      <c r="AW97" s="39"/>
      <c r="AX97" s="39"/>
      <c r="AY97" s="39"/>
      <c r="AZ97" s="39"/>
      <c r="BA97" s="39"/>
      <c r="BB97" s="39"/>
      <c r="BC97" s="39"/>
      <c r="BD97" s="39"/>
      <c r="BE97" s="39"/>
    </row>
    <row r="98" s="2" customFormat="1" ht="6.96" customHeight="1">
      <c r="A98" s="39"/>
      <c r="B98" s="67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  <c r="R98" s="68"/>
      <c r="S98" s="68"/>
      <c r="T98" s="68"/>
      <c r="U98" s="68"/>
      <c r="V98" s="68"/>
      <c r="W98" s="68"/>
      <c r="X98" s="68"/>
      <c r="Y98" s="68"/>
      <c r="Z98" s="68"/>
      <c r="AA98" s="68"/>
      <c r="AB98" s="68"/>
      <c r="AC98" s="68"/>
      <c r="AD98" s="68"/>
      <c r="AE98" s="68"/>
      <c r="AF98" s="68"/>
      <c r="AG98" s="68"/>
      <c r="AH98" s="68"/>
      <c r="AI98" s="68"/>
      <c r="AJ98" s="68"/>
      <c r="AK98" s="68"/>
      <c r="AL98" s="68"/>
      <c r="AM98" s="68"/>
      <c r="AN98" s="68"/>
      <c r="AO98" s="68"/>
      <c r="AP98" s="68"/>
      <c r="AQ98" s="68"/>
      <c r="AR98" s="45"/>
      <c r="AS98" s="39"/>
      <c r="AT98" s="39"/>
      <c r="AU98" s="39"/>
      <c r="AV98" s="39"/>
      <c r="AW98" s="39"/>
      <c r="AX98" s="39"/>
      <c r="AY98" s="39"/>
      <c r="AZ98" s="39"/>
      <c r="BA98" s="39"/>
      <c r="BB98" s="39"/>
      <c r="BC98" s="39"/>
      <c r="BD98" s="39"/>
      <c r="BE98" s="39"/>
    </row>
  </sheetData>
  <sheetProtection sheet="1" formatColumns="0" formatRows="0" objects="1" scenarios="1" spinCount="100000" saltValue="Xbyjsz9N7MwZuL6YKY9skOll8IHgA6Tim6a6b+Dd4/UNfa0Rv666Dr+A8MTPAxQq9+nHtAVjgDDrzZx1Ahy9TA==" hashValue="tkw2tl45rD2gI9Gdwvk9H0U3NQzRUwzwj51MJiEr2BIw0qvRiY5eb/jSMaWIS+lqcnOOT/3f/vAcmdprPWHNow==" algorithmName="SHA-512" password="CC35"/>
  <mergeCells count="46"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J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N96:AP96"/>
    <mergeCell ref="AG96:AM96"/>
    <mergeCell ref="D96:H96"/>
    <mergeCell ref="J96:AF96"/>
    <mergeCell ref="AG94:AM94"/>
    <mergeCell ref="AN94:AP94"/>
    <mergeCell ref="AR2:BE2"/>
  </mergeCells>
  <hyperlinks>
    <hyperlink ref="A95" location="'01 - Předláždění chodníků'!C2" display="/"/>
    <hyperlink ref="A96" location="'02 - Kabelové trasy Cetin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85</v>
      </c>
      <c r="AZ2" s="137" t="s">
        <v>90</v>
      </c>
      <c r="BA2" s="137" t="s">
        <v>91</v>
      </c>
      <c r="BB2" s="137" t="s">
        <v>1</v>
      </c>
      <c r="BC2" s="137" t="s">
        <v>92</v>
      </c>
      <c r="BD2" s="137" t="s">
        <v>86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1"/>
      <c r="AT3" s="18" t="s">
        <v>86</v>
      </c>
    </row>
    <row r="4" s="1" customFormat="1" ht="24.96" customHeight="1">
      <c r="B4" s="21"/>
      <c r="D4" s="140" t="s">
        <v>93</v>
      </c>
      <c r="L4" s="21"/>
      <c r="M4" s="14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2" t="s">
        <v>16</v>
      </c>
      <c r="L6" s="21"/>
    </row>
    <row r="7" s="1" customFormat="1" ht="16.5" customHeight="1">
      <c r="B7" s="21"/>
      <c r="E7" s="143" t="str">
        <f>'Rekapitulace stavby'!K6</f>
        <v>MIKULOV - předláždění chodníků na náměstí</v>
      </c>
      <c r="F7" s="142"/>
      <c r="G7" s="142"/>
      <c r="H7" s="142"/>
      <c r="L7" s="21"/>
    </row>
    <row r="8" s="2" customFormat="1" ht="12" customHeight="1">
      <c r="A8" s="39"/>
      <c r="B8" s="45"/>
      <c r="C8" s="39"/>
      <c r="D8" s="142" t="s">
        <v>94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4" t="s">
        <v>95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2" t="s">
        <v>18</v>
      </c>
      <c r="E11" s="39"/>
      <c r="F11" s="145" t="s">
        <v>1</v>
      </c>
      <c r="G11" s="39"/>
      <c r="H11" s="39"/>
      <c r="I11" s="142" t="s">
        <v>19</v>
      </c>
      <c r="J11" s="145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2" t="s">
        <v>20</v>
      </c>
      <c r="E12" s="39"/>
      <c r="F12" s="145" t="s">
        <v>21</v>
      </c>
      <c r="G12" s="39"/>
      <c r="H12" s="39"/>
      <c r="I12" s="142" t="s">
        <v>22</v>
      </c>
      <c r="J12" s="146" t="str">
        <f>'Rekapitulace stavby'!AN8</f>
        <v>17. 1. 2025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2" t="s">
        <v>24</v>
      </c>
      <c r="E14" s="39"/>
      <c r="F14" s="39"/>
      <c r="G14" s="39"/>
      <c r="H14" s="39"/>
      <c r="I14" s="142" t="s">
        <v>25</v>
      </c>
      <c r="J14" s="145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5" t="s">
        <v>26</v>
      </c>
      <c r="F15" s="39"/>
      <c r="G15" s="39"/>
      <c r="H15" s="39"/>
      <c r="I15" s="142" t="s">
        <v>27</v>
      </c>
      <c r="J15" s="145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2" t="s">
        <v>28</v>
      </c>
      <c r="E17" s="39"/>
      <c r="F17" s="39"/>
      <c r="G17" s="39"/>
      <c r="H17" s="39"/>
      <c r="I17" s="142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5"/>
      <c r="G18" s="145"/>
      <c r="H18" s="145"/>
      <c r="I18" s="142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2" t="s">
        <v>30</v>
      </c>
      <c r="E20" s="39"/>
      <c r="F20" s="39"/>
      <c r="G20" s="39"/>
      <c r="H20" s="39"/>
      <c r="I20" s="142" t="s">
        <v>25</v>
      </c>
      <c r="J20" s="145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5" t="s">
        <v>31</v>
      </c>
      <c r="F21" s="39"/>
      <c r="G21" s="39"/>
      <c r="H21" s="39"/>
      <c r="I21" s="142" t="s">
        <v>27</v>
      </c>
      <c r="J21" s="145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2" t="s">
        <v>33</v>
      </c>
      <c r="E23" s="39"/>
      <c r="F23" s="39"/>
      <c r="G23" s="39"/>
      <c r="H23" s="39"/>
      <c r="I23" s="142" t="s">
        <v>25</v>
      </c>
      <c r="J23" s="145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5" t="str">
        <f>IF('Rekapitulace stavby'!E20="","",'Rekapitulace stavby'!E20)</f>
        <v xml:space="preserve"> </v>
      </c>
      <c r="F24" s="39"/>
      <c r="G24" s="39"/>
      <c r="H24" s="39"/>
      <c r="I24" s="142" t="s">
        <v>27</v>
      </c>
      <c r="J24" s="145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2" t="s">
        <v>35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7"/>
      <c r="B27" s="148"/>
      <c r="C27" s="147"/>
      <c r="D27" s="147"/>
      <c r="E27" s="149" t="s">
        <v>1</v>
      </c>
      <c r="F27" s="149"/>
      <c r="G27" s="149"/>
      <c r="H27" s="149"/>
      <c r="I27" s="147"/>
      <c r="J27" s="147"/>
      <c r="K27" s="147"/>
      <c r="L27" s="150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1"/>
      <c r="E29" s="151"/>
      <c r="F29" s="151"/>
      <c r="G29" s="151"/>
      <c r="H29" s="151"/>
      <c r="I29" s="151"/>
      <c r="J29" s="151"/>
      <c r="K29" s="151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2" t="s">
        <v>36</v>
      </c>
      <c r="E30" s="39"/>
      <c r="F30" s="39"/>
      <c r="G30" s="39"/>
      <c r="H30" s="39"/>
      <c r="I30" s="39"/>
      <c r="J30" s="153">
        <f>ROUND(J131,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1"/>
      <c r="E31" s="151"/>
      <c r="F31" s="151"/>
      <c r="G31" s="151"/>
      <c r="H31" s="151"/>
      <c r="I31" s="151"/>
      <c r="J31" s="151"/>
      <c r="K31" s="151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4" t="s">
        <v>38</v>
      </c>
      <c r="G32" s="39"/>
      <c r="H32" s="39"/>
      <c r="I32" s="154" t="s">
        <v>37</v>
      </c>
      <c r="J32" s="154" t="s">
        <v>39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5" t="s">
        <v>40</v>
      </c>
      <c r="E33" s="142" t="s">
        <v>41</v>
      </c>
      <c r="F33" s="156">
        <f>ROUND((SUM(BE131:BE513)),  2)</f>
        <v>0</v>
      </c>
      <c r="G33" s="39"/>
      <c r="H33" s="39"/>
      <c r="I33" s="157">
        <v>0.20999999999999999</v>
      </c>
      <c r="J33" s="156">
        <f>ROUND(((SUM(BE131:BE513))*I33),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2" t="s">
        <v>42</v>
      </c>
      <c r="F34" s="156">
        <f>ROUND((SUM(BF131:BF513)),  2)</f>
        <v>0</v>
      </c>
      <c r="G34" s="39"/>
      <c r="H34" s="39"/>
      <c r="I34" s="157">
        <v>0.12</v>
      </c>
      <c r="J34" s="156">
        <f>ROUND(((SUM(BF131:BF513))*I34),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2" t="s">
        <v>43</v>
      </c>
      <c r="F35" s="156">
        <f>ROUND((SUM(BG131:BG513)),  2)</f>
        <v>0</v>
      </c>
      <c r="G35" s="39"/>
      <c r="H35" s="39"/>
      <c r="I35" s="157">
        <v>0.20999999999999999</v>
      </c>
      <c r="J35" s="156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2" t="s">
        <v>44</v>
      </c>
      <c r="F36" s="156">
        <f>ROUND((SUM(BH131:BH513)),  2)</f>
        <v>0</v>
      </c>
      <c r="G36" s="39"/>
      <c r="H36" s="39"/>
      <c r="I36" s="157">
        <v>0.12</v>
      </c>
      <c r="J36" s="156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2" t="s">
        <v>45</v>
      </c>
      <c r="F37" s="156">
        <f>ROUND((SUM(BI131:BI513)),  2)</f>
        <v>0</v>
      </c>
      <c r="G37" s="39"/>
      <c r="H37" s="39"/>
      <c r="I37" s="157">
        <v>0</v>
      </c>
      <c r="J37" s="156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8"/>
      <c r="D39" s="159" t="s">
        <v>46</v>
      </c>
      <c r="E39" s="160"/>
      <c r="F39" s="160"/>
      <c r="G39" s="161" t="s">
        <v>47</v>
      </c>
      <c r="H39" s="162" t="s">
        <v>48</v>
      </c>
      <c r="I39" s="160"/>
      <c r="J39" s="163">
        <f>SUM(J30:J37)</f>
        <v>0</v>
      </c>
      <c r="K39" s="164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5" t="s">
        <v>49</v>
      </c>
      <c r="E50" s="166"/>
      <c r="F50" s="166"/>
      <c r="G50" s="165" t="s">
        <v>50</v>
      </c>
      <c r="H50" s="166"/>
      <c r="I50" s="166"/>
      <c r="J50" s="166"/>
      <c r="K50" s="166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7" t="s">
        <v>51</v>
      </c>
      <c r="E61" s="168"/>
      <c r="F61" s="169" t="s">
        <v>52</v>
      </c>
      <c r="G61" s="167" t="s">
        <v>51</v>
      </c>
      <c r="H61" s="168"/>
      <c r="I61" s="168"/>
      <c r="J61" s="170" t="s">
        <v>52</v>
      </c>
      <c r="K61" s="168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5" t="s">
        <v>53</v>
      </c>
      <c r="E65" s="171"/>
      <c r="F65" s="171"/>
      <c r="G65" s="165" t="s">
        <v>54</v>
      </c>
      <c r="H65" s="171"/>
      <c r="I65" s="171"/>
      <c r="J65" s="171"/>
      <c r="K65" s="171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7" t="s">
        <v>51</v>
      </c>
      <c r="E76" s="168"/>
      <c r="F76" s="169" t="s">
        <v>52</v>
      </c>
      <c r="G76" s="167" t="s">
        <v>51</v>
      </c>
      <c r="H76" s="168"/>
      <c r="I76" s="168"/>
      <c r="J76" s="170" t="s">
        <v>52</v>
      </c>
      <c r="K76" s="168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2"/>
      <c r="C77" s="173"/>
      <c r="D77" s="173"/>
      <c r="E77" s="173"/>
      <c r="F77" s="173"/>
      <c r="G77" s="173"/>
      <c r="H77" s="173"/>
      <c r="I77" s="173"/>
      <c r="J77" s="173"/>
      <c r="K77" s="173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4"/>
      <c r="C81" s="175"/>
      <c r="D81" s="175"/>
      <c r="E81" s="175"/>
      <c r="F81" s="175"/>
      <c r="G81" s="175"/>
      <c r="H81" s="175"/>
      <c r="I81" s="175"/>
      <c r="J81" s="175"/>
      <c r="K81" s="175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96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6" t="str">
        <f>E7</f>
        <v>MIKULOV - předláždění chodníků na náměstí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94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01 - Předláždění chodníků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Mikulov</v>
      </c>
      <c r="G89" s="41"/>
      <c r="H89" s="41"/>
      <c r="I89" s="33" t="s">
        <v>22</v>
      </c>
      <c r="J89" s="80" t="str">
        <f>IF(J12="","",J12)</f>
        <v>17. 1. 2025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>město Mikulov</v>
      </c>
      <c r="G91" s="41"/>
      <c r="H91" s="41"/>
      <c r="I91" s="33" t="s">
        <v>30</v>
      </c>
      <c r="J91" s="37" t="str">
        <f>E21</f>
        <v>Projekce DS s.r.o.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7" t="s">
        <v>97</v>
      </c>
      <c r="D94" s="178"/>
      <c r="E94" s="178"/>
      <c r="F94" s="178"/>
      <c r="G94" s="178"/>
      <c r="H94" s="178"/>
      <c r="I94" s="178"/>
      <c r="J94" s="179" t="s">
        <v>98</v>
      </c>
      <c r="K94" s="178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80" t="s">
        <v>99</v>
      </c>
      <c r="D96" s="41"/>
      <c r="E96" s="41"/>
      <c r="F96" s="41"/>
      <c r="G96" s="41"/>
      <c r="H96" s="41"/>
      <c r="I96" s="41"/>
      <c r="J96" s="111">
        <f>J131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100</v>
      </c>
    </row>
    <row r="97" s="9" customFormat="1" ht="24.96" customHeight="1">
      <c r="A97" s="9"/>
      <c r="B97" s="181"/>
      <c r="C97" s="182"/>
      <c r="D97" s="183" t="s">
        <v>101</v>
      </c>
      <c r="E97" s="184"/>
      <c r="F97" s="184"/>
      <c r="G97" s="184"/>
      <c r="H97" s="184"/>
      <c r="I97" s="184"/>
      <c r="J97" s="185">
        <f>J132</f>
        <v>0</v>
      </c>
      <c r="K97" s="182"/>
      <c r="L97" s="18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7"/>
      <c r="C98" s="188"/>
      <c r="D98" s="189" t="s">
        <v>102</v>
      </c>
      <c r="E98" s="190"/>
      <c r="F98" s="190"/>
      <c r="G98" s="190"/>
      <c r="H98" s="190"/>
      <c r="I98" s="190"/>
      <c r="J98" s="191">
        <f>J133</f>
        <v>0</v>
      </c>
      <c r="K98" s="188"/>
      <c r="L98" s="192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7"/>
      <c r="C99" s="188"/>
      <c r="D99" s="189" t="s">
        <v>103</v>
      </c>
      <c r="E99" s="190"/>
      <c r="F99" s="190"/>
      <c r="G99" s="190"/>
      <c r="H99" s="190"/>
      <c r="I99" s="190"/>
      <c r="J99" s="191">
        <f>J230</f>
        <v>0</v>
      </c>
      <c r="K99" s="188"/>
      <c r="L99" s="192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7"/>
      <c r="C100" s="188"/>
      <c r="D100" s="189" t="s">
        <v>104</v>
      </c>
      <c r="E100" s="190"/>
      <c r="F100" s="190"/>
      <c r="G100" s="190"/>
      <c r="H100" s="190"/>
      <c r="I100" s="190"/>
      <c r="J100" s="191">
        <f>J235</f>
        <v>0</v>
      </c>
      <c r="K100" s="188"/>
      <c r="L100" s="192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7"/>
      <c r="C101" s="188"/>
      <c r="D101" s="189" t="s">
        <v>105</v>
      </c>
      <c r="E101" s="190"/>
      <c r="F101" s="190"/>
      <c r="G101" s="190"/>
      <c r="H101" s="190"/>
      <c r="I101" s="190"/>
      <c r="J101" s="191">
        <f>J338</f>
        <v>0</v>
      </c>
      <c r="K101" s="188"/>
      <c r="L101" s="192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7"/>
      <c r="C102" s="188"/>
      <c r="D102" s="189" t="s">
        <v>106</v>
      </c>
      <c r="E102" s="190"/>
      <c r="F102" s="190"/>
      <c r="G102" s="190"/>
      <c r="H102" s="190"/>
      <c r="I102" s="190"/>
      <c r="J102" s="191">
        <f>J360</f>
        <v>0</v>
      </c>
      <c r="K102" s="188"/>
      <c r="L102" s="192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7"/>
      <c r="C103" s="188"/>
      <c r="D103" s="189" t="s">
        <v>107</v>
      </c>
      <c r="E103" s="190"/>
      <c r="F103" s="190"/>
      <c r="G103" s="190"/>
      <c r="H103" s="190"/>
      <c r="I103" s="190"/>
      <c r="J103" s="191">
        <f>J473</f>
        <v>0</v>
      </c>
      <c r="K103" s="188"/>
      <c r="L103" s="192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7"/>
      <c r="C104" s="188"/>
      <c r="D104" s="189" t="s">
        <v>108</v>
      </c>
      <c r="E104" s="190"/>
      <c r="F104" s="190"/>
      <c r="G104" s="190"/>
      <c r="H104" s="190"/>
      <c r="I104" s="190"/>
      <c r="J104" s="191">
        <f>J487</f>
        <v>0</v>
      </c>
      <c r="K104" s="188"/>
      <c r="L104" s="192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81"/>
      <c r="C105" s="182"/>
      <c r="D105" s="183" t="s">
        <v>109</v>
      </c>
      <c r="E105" s="184"/>
      <c r="F105" s="184"/>
      <c r="G105" s="184"/>
      <c r="H105" s="184"/>
      <c r="I105" s="184"/>
      <c r="J105" s="185">
        <f>J490</f>
        <v>0</v>
      </c>
      <c r="K105" s="182"/>
      <c r="L105" s="186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87"/>
      <c r="C106" s="188"/>
      <c r="D106" s="189" t="s">
        <v>110</v>
      </c>
      <c r="E106" s="190"/>
      <c r="F106" s="190"/>
      <c r="G106" s="190"/>
      <c r="H106" s="190"/>
      <c r="I106" s="190"/>
      <c r="J106" s="191">
        <f>J491</f>
        <v>0</v>
      </c>
      <c r="K106" s="188"/>
      <c r="L106" s="192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4.96" customHeight="1">
      <c r="A107" s="9"/>
      <c r="B107" s="181"/>
      <c r="C107" s="182"/>
      <c r="D107" s="183" t="s">
        <v>111</v>
      </c>
      <c r="E107" s="184"/>
      <c r="F107" s="184"/>
      <c r="G107" s="184"/>
      <c r="H107" s="184"/>
      <c r="I107" s="184"/>
      <c r="J107" s="185">
        <f>J497</f>
        <v>0</v>
      </c>
      <c r="K107" s="182"/>
      <c r="L107" s="186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10" customFormat="1" ht="19.92" customHeight="1">
      <c r="A108" s="10"/>
      <c r="B108" s="187"/>
      <c r="C108" s="188"/>
      <c r="D108" s="189" t="s">
        <v>112</v>
      </c>
      <c r="E108" s="190"/>
      <c r="F108" s="190"/>
      <c r="G108" s="190"/>
      <c r="H108" s="190"/>
      <c r="I108" s="190"/>
      <c r="J108" s="191">
        <f>J498</f>
        <v>0</v>
      </c>
      <c r="K108" s="188"/>
      <c r="L108" s="192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87"/>
      <c r="C109" s="188"/>
      <c r="D109" s="189" t="s">
        <v>113</v>
      </c>
      <c r="E109" s="190"/>
      <c r="F109" s="190"/>
      <c r="G109" s="190"/>
      <c r="H109" s="190"/>
      <c r="I109" s="190"/>
      <c r="J109" s="191">
        <f>J503</f>
        <v>0</v>
      </c>
      <c r="K109" s="188"/>
      <c r="L109" s="192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87"/>
      <c r="C110" s="188"/>
      <c r="D110" s="189" t="s">
        <v>114</v>
      </c>
      <c r="E110" s="190"/>
      <c r="F110" s="190"/>
      <c r="G110" s="190"/>
      <c r="H110" s="190"/>
      <c r="I110" s="190"/>
      <c r="J110" s="191">
        <f>J508</f>
        <v>0</v>
      </c>
      <c r="K110" s="188"/>
      <c r="L110" s="192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87"/>
      <c r="C111" s="188"/>
      <c r="D111" s="189" t="s">
        <v>115</v>
      </c>
      <c r="E111" s="190"/>
      <c r="F111" s="190"/>
      <c r="G111" s="190"/>
      <c r="H111" s="190"/>
      <c r="I111" s="190"/>
      <c r="J111" s="191">
        <f>J511</f>
        <v>0</v>
      </c>
      <c r="K111" s="188"/>
      <c r="L111" s="192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2" customFormat="1" ht="21.84" customHeight="1">
      <c r="A112" s="39"/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67"/>
      <c r="C113" s="68"/>
      <c r="D113" s="68"/>
      <c r="E113" s="68"/>
      <c r="F113" s="68"/>
      <c r="G113" s="68"/>
      <c r="H113" s="68"/>
      <c r="I113" s="68"/>
      <c r="J113" s="68"/>
      <c r="K113" s="68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7" s="2" customFormat="1" ht="6.96" customHeight="1">
      <c r="A117" s="39"/>
      <c r="B117" s="69"/>
      <c r="C117" s="70"/>
      <c r="D117" s="70"/>
      <c r="E117" s="70"/>
      <c r="F117" s="70"/>
      <c r="G117" s="70"/>
      <c r="H117" s="70"/>
      <c r="I117" s="70"/>
      <c r="J117" s="70"/>
      <c r="K117" s="70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24.96" customHeight="1">
      <c r="A118" s="39"/>
      <c r="B118" s="40"/>
      <c r="C118" s="24" t="s">
        <v>116</v>
      </c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16</v>
      </c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6.5" customHeight="1">
      <c r="A121" s="39"/>
      <c r="B121" s="40"/>
      <c r="C121" s="41"/>
      <c r="D121" s="41"/>
      <c r="E121" s="176" t="str">
        <f>E7</f>
        <v>MIKULOV - předláždění chodníků na náměstí</v>
      </c>
      <c r="F121" s="33"/>
      <c r="G121" s="33"/>
      <c r="H121" s="33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2" customHeight="1">
      <c r="A122" s="39"/>
      <c r="B122" s="40"/>
      <c r="C122" s="33" t="s">
        <v>94</v>
      </c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6.5" customHeight="1">
      <c r="A123" s="39"/>
      <c r="B123" s="40"/>
      <c r="C123" s="41"/>
      <c r="D123" s="41"/>
      <c r="E123" s="77" t="str">
        <f>E9</f>
        <v>01 - Předláždění chodníků</v>
      </c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6.96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2" customHeight="1">
      <c r="A125" s="39"/>
      <c r="B125" s="40"/>
      <c r="C125" s="33" t="s">
        <v>20</v>
      </c>
      <c r="D125" s="41"/>
      <c r="E125" s="41"/>
      <c r="F125" s="28" t="str">
        <f>F12</f>
        <v>Mikulov</v>
      </c>
      <c r="G125" s="41"/>
      <c r="H125" s="41"/>
      <c r="I125" s="33" t="s">
        <v>22</v>
      </c>
      <c r="J125" s="80" t="str">
        <f>IF(J12="","",J12)</f>
        <v>17. 1. 2025</v>
      </c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6.96" customHeight="1">
      <c r="A126" s="39"/>
      <c r="B126" s="40"/>
      <c r="C126" s="41"/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5.15" customHeight="1">
      <c r="A127" s="39"/>
      <c r="B127" s="40"/>
      <c r="C127" s="33" t="s">
        <v>24</v>
      </c>
      <c r="D127" s="41"/>
      <c r="E127" s="41"/>
      <c r="F127" s="28" t="str">
        <f>E15</f>
        <v>město Mikulov</v>
      </c>
      <c r="G127" s="41"/>
      <c r="H127" s="41"/>
      <c r="I127" s="33" t="s">
        <v>30</v>
      </c>
      <c r="J127" s="37" t="str">
        <f>E21</f>
        <v>Projekce DS s.r.o.</v>
      </c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5.15" customHeight="1">
      <c r="A128" s="39"/>
      <c r="B128" s="40"/>
      <c r="C128" s="33" t="s">
        <v>28</v>
      </c>
      <c r="D128" s="41"/>
      <c r="E128" s="41"/>
      <c r="F128" s="28" t="str">
        <f>IF(E18="","",E18)</f>
        <v>Vyplň údaj</v>
      </c>
      <c r="G128" s="41"/>
      <c r="H128" s="41"/>
      <c r="I128" s="33" t="s">
        <v>33</v>
      </c>
      <c r="J128" s="37" t="str">
        <f>E24</f>
        <v xml:space="preserve"> </v>
      </c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10.32" customHeight="1">
      <c r="A129" s="39"/>
      <c r="B129" s="40"/>
      <c r="C129" s="41"/>
      <c r="D129" s="41"/>
      <c r="E129" s="41"/>
      <c r="F129" s="41"/>
      <c r="G129" s="41"/>
      <c r="H129" s="41"/>
      <c r="I129" s="41"/>
      <c r="J129" s="41"/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11" customFormat="1" ht="29.28" customHeight="1">
      <c r="A130" s="193"/>
      <c r="B130" s="194"/>
      <c r="C130" s="195" t="s">
        <v>117</v>
      </c>
      <c r="D130" s="196" t="s">
        <v>61</v>
      </c>
      <c r="E130" s="196" t="s">
        <v>57</v>
      </c>
      <c r="F130" s="196" t="s">
        <v>58</v>
      </c>
      <c r="G130" s="196" t="s">
        <v>118</v>
      </c>
      <c r="H130" s="196" t="s">
        <v>119</v>
      </c>
      <c r="I130" s="196" t="s">
        <v>120</v>
      </c>
      <c r="J130" s="197" t="s">
        <v>98</v>
      </c>
      <c r="K130" s="198" t="s">
        <v>121</v>
      </c>
      <c r="L130" s="199"/>
      <c r="M130" s="101" t="s">
        <v>1</v>
      </c>
      <c r="N130" s="102" t="s">
        <v>40</v>
      </c>
      <c r="O130" s="102" t="s">
        <v>122</v>
      </c>
      <c r="P130" s="102" t="s">
        <v>123</v>
      </c>
      <c r="Q130" s="102" t="s">
        <v>124</v>
      </c>
      <c r="R130" s="102" t="s">
        <v>125</v>
      </c>
      <c r="S130" s="102" t="s">
        <v>126</v>
      </c>
      <c r="T130" s="103" t="s">
        <v>127</v>
      </c>
      <c r="U130" s="193"/>
      <c r="V130" s="193"/>
      <c r="W130" s="193"/>
      <c r="X130" s="193"/>
      <c r="Y130" s="193"/>
      <c r="Z130" s="193"/>
      <c r="AA130" s="193"/>
      <c r="AB130" s="193"/>
      <c r="AC130" s="193"/>
      <c r="AD130" s="193"/>
      <c r="AE130" s="193"/>
    </row>
    <row r="131" s="2" customFormat="1" ht="22.8" customHeight="1">
      <c r="A131" s="39"/>
      <c r="B131" s="40"/>
      <c r="C131" s="108" t="s">
        <v>128</v>
      </c>
      <c r="D131" s="41"/>
      <c r="E131" s="41"/>
      <c r="F131" s="41"/>
      <c r="G131" s="41"/>
      <c r="H131" s="41"/>
      <c r="I131" s="41"/>
      <c r="J131" s="200">
        <f>BK131</f>
        <v>0</v>
      </c>
      <c r="K131" s="41"/>
      <c r="L131" s="45"/>
      <c r="M131" s="104"/>
      <c r="N131" s="201"/>
      <c r="O131" s="105"/>
      <c r="P131" s="202">
        <f>P132+P490+P497</f>
        <v>0</v>
      </c>
      <c r="Q131" s="105"/>
      <c r="R131" s="202">
        <f>R132+R490+R497</f>
        <v>2106.8147767</v>
      </c>
      <c r="S131" s="105"/>
      <c r="T131" s="203">
        <f>T132+T490+T497</f>
        <v>1722.1521500000001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75</v>
      </c>
      <c r="AU131" s="18" t="s">
        <v>100</v>
      </c>
      <c r="BK131" s="204">
        <f>BK132+BK490+BK497</f>
        <v>0</v>
      </c>
    </row>
    <row r="132" s="12" customFormat="1" ht="25.92" customHeight="1">
      <c r="A132" s="12"/>
      <c r="B132" s="205"/>
      <c r="C132" s="206"/>
      <c r="D132" s="207" t="s">
        <v>75</v>
      </c>
      <c r="E132" s="208" t="s">
        <v>129</v>
      </c>
      <c r="F132" s="208" t="s">
        <v>130</v>
      </c>
      <c r="G132" s="206"/>
      <c r="H132" s="206"/>
      <c r="I132" s="209"/>
      <c r="J132" s="210">
        <f>BK132</f>
        <v>0</v>
      </c>
      <c r="K132" s="206"/>
      <c r="L132" s="211"/>
      <c r="M132" s="212"/>
      <c r="N132" s="213"/>
      <c r="O132" s="213"/>
      <c r="P132" s="214">
        <f>P133+P230+P235+P338+P360+P473+P487</f>
        <v>0</v>
      </c>
      <c r="Q132" s="213"/>
      <c r="R132" s="214">
        <f>R133+R230+R235+R338+R360+R473+R487</f>
        <v>2106.6375367000001</v>
      </c>
      <c r="S132" s="213"/>
      <c r="T132" s="215">
        <f>T133+T230+T235+T338+T360+T473+T487</f>
        <v>1722.1521500000001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16" t="s">
        <v>84</v>
      </c>
      <c r="AT132" s="217" t="s">
        <v>75</v>
      </c>
      <c r="AU132" s="217" t="s">
        <v>76</v>
      </c>
      <c r="AY132" s="216" t="s">
        <v>131</v>
      </c>
      <c r="BK132" s="218">
        <f>BK133+BK230+BK235+BK338+BK360+BK473+BK487</f>
        <v>0</v>
      </c>
    </row>
    <row r="133" s="12" customFormat="1" ht="22.8" customHeight="1">
      <c r="A133" s="12"/>
      <c r="B133" s="205"/>
      <c r="C133" s="206"/>
      <c r="D133" s="207" t="s">
        <v>75</v>
      </c>
      <c r="E133" s="219" t="s">
        <v>84</v>
      </c>
      <c r="F133" s="219" t="s">
        <v>132</v>
      </c>
      <c r="G133" s="206"/>
      <c r="H133" s="206"/>
      <c r="I133" s="209"/>
      <c r="J133" s="220">
        <f>BK133</f>
        <v>0</v>
      </c>
      <c r="K133" s="206"/>
      <c r="L133" s="211"/>
      <c r="M133" s="212"/>
      <c r="N133" s="213"/>
      <c r="O133" s="213"/>
      <c r="P133" s="214">
        <f>SUM(P134:P229)</f>
        <v>0</v>
      </c>
      <c r="Q133" s="213"/>
      <c r="R133" s="214">
        <f>SUM(R134:R229)</f>
        <v>0</v>
      </c>
      <c r="S133" s="213"/>
      <c r="T133" s="215">
        <f>SUM(T134:T229)</f>
        <v>1691.0188000000003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16" t="s">
        <v>84</v>
      </c>
      <c r="AT133" s="217" t="s">
        <v>75</v>
      </c>
      <c r="AU133" s="217" t="s">
        <v>84</v>
      </c>
      <c r="AY133" s="216" t="s">
        <v>131</v>
      </c>
      <c r="BK133" s="218">
        <f>SUM(BK134:BK229)</f>
        <v>0</v>
      </c>
    </row>
    <row r="134" s="2" customFormat="1" ht="24.15" customHeight="1">
      <c r="A134" s="39"/>
      <c r="B134" s="40"/>
      <c r="C134" s="221" t="s">
        <v>84</v>
      </c>
      <c r="D134" s="221" t="s">
        <v>133</v>
      </c>
      <c r="E134" s="222" t="s">
        <v>134</v>
      </c>
      <c r="F134" s="223" t="s">
        <v>135</v>
      </c>
      <c r="G134" s="224" t="s">
        <v>136</v>
      </c>
      <c r="H134" s="225">
        <v>2120.9000000000001</v>
      </c>
      <c r="I134" s="226"/>
      <c r="J134" s="227">
        <f>ROUND(I134*H134,2)</f>
        <v>0</v>
      </c>
      <c r="K134" s="228"/>
      <c r="L134" s="45"/>
      <c r="M134" s="229" t="s">
        <v>1</v>
      </c>
      <c r="N134" s="230" t="s">
        <v>41</v>
      </c>
      <c r="O134" s="92"/>
      <c r="P134" s="231">
        <f>O134*H134</f>
        <v>0</v>
      </c>
      <c r="Q134" s="231">
        <v>0</v>
      </c>
      <c r="R134" s="231">
        <f>Q134*H134</f>
        <v>0</v>
      </c>
      <c r="S134" s="231">
        <v>0.255</v>
      </c>
      <c r="T134" s="232">
        <f>S134*H134</f>
        <v>540.82950000000005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3" t="s">
        <v>137</v>
      </c>
      <c r="AT134" s="233" t="s">
        <v>133</v>
      </c>
      <c r="AU134" s="233" t="s">
        <v>86</v>
      </c>
      <c r="AY134" s="18" t="s">
        <v>131</v>
      </c>
      <c r="BE134" s="234">
        <f>IF(N134="základní",J134,0)</f>
        <v>0</v>
      </c>
      <c r="BF134" s="234">
        <f>IF(N134="snížená",J134,0)</f>
        <v>0</v>
      </c>
      <c r="BG134" s="234">
        <f>IF(N134="zákl. přenesená",J134,0)</f>
        <v>0</v>
      </c>
      <c r="BH134" s="234">
        <f>IF(N134="sníž. přenesená",J134,0)</f>
        <v>0</v>
      </c>
      <c r="BI134" s="234">
        <f>IF(N134="nulová",J134,0)</f>
        <v>0</v>
      </c>
      <c r="BJ134" s="18" t="s">
        <v>84</v>
      </c>
      <c r="BK134" s="234">
        <f>ROUND(I134*H134,2)</f>
        <v>0</v>
      </c>
      <c r="BL134" s="18" t="s">
        <v>137</v>
      </c>
      <c r="BM134" s="233" t="s">
        <v>138</v>
      </c>
    </row>
    <row r="135" s="2" customFormat="1">
      <c r="A135" s="39"/>
      <c r="B135" s="40"/>
      <c r="C135" s="41"/>
      <c r="D135" s="235" t="s">
        <v>139</v>
      </c>
      <c r="E135" s="41"/>
      <c r="F135" s="236" t="s">
        <v>140</v>
      </c>
      <c r="G135" s="41"/>
      <c r="H135" s="41"/>
      <c r="I135" s="237"/>
      <c r="J135" s="41"/>
      <c r="K135" s="41"/>
      <c r="L135" s="45"/>
      <c r="M135" s="238"/>
      <c r="N135" s="239"/>
      <c r="O135" s="92"/>
      <c r="P135" s="92"/>
      <c r="Q135" s="92"/>
      <c r="R135" s="92"/>
      <c r="S135" s="92"/>
      <c r="T135" s="93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139</v>
      </c>
      <c r="AU135" s="18" t="s">
        <v>86</v>
      </c>
    </row>
    <row r="136" s="13" customFormat="1">
      <c r="A136" s="13"/>
      <c r="B136" s="240"/>
      <c r="C136" s="241"/>
      <c r="D136" s="235" t="s">
        <v>141</v>
      </c>
      <c r="E136" s="242" t="s">
        <v>1</v>
      </c>
      <c r="F136" s="243" t="s">
        <v>142</v>
      </c>
      <c r="G136" s="241"/>
      <c r="H136" s="244">
        <v>308.39999999999998</v>
      </c>
      <c r="I136" s="245"/>
      <c r="J136" s="241"/>
      <c r="K136" s="241"/>
      <c r="L136" s="246"/>
      <c r="M136" s="247"/>
      <c r="N136" s="248"/>
      <c r="O136" s="248"/>
      <c r="P136" s="248"/>
      <c r="Q136" s="248"/>
      <c r="R136" s="248"/>
      <c r="S136" s="248"/>
      <c r="T136" s="249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50" t="s">
        <v>141</v>
      </c>
      <c r="AU136" s="250" t="s">
        <v>86</v>
      </c>
      <c r="AV136" s="13" t="s">
        <v>86</v>
      </c>
      <c r="AW136" s="13" t="s">
        <v>32</v>
      </c>
      <c r="AX136" s="13" t="s">
        <v>76</v>
      </c>
      <c r="AY136" s="250" t="s">
        <v>131</v>
      </c>
    </row>
    <row r="137" s="13" customFormat="1">
      <c r="A137" s="13"/>
      <c r="B137" s="240"/>
      <c r="C137" s="241"/>
      <c r="D137" s="235" t="s">
        <v>141</v>
      </c>
      <c r="E137" s="242" t="s">
        <v>1</v>
      </c>
      <c r="F137" s="243" t="s">
        <v>143</v>
      </c>
      <c r="G137" s="241"/>
      <c r="H137" s="244">
        <v>306.30000000000001</v>
      </c>
      <c r="I137" s="245"/>
      <c r="J137" s="241"/>
      <c r="K137" s="241"/>
      <c r="L137" s="246"/>
      <c r="M137" s="247"/>
      <c r="N137" s="248"/>
      <c r="O137" s="248"/>
      <c r="P137" s="248"/>
      <c r="Q137" s="248"/>
      <c r="R137" s="248"/>
      <c r="S137" s="248"/>
      <c r="T137" s="249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0" t="s">
        <v>141</v>
      </c>
      <c r="AU137" s="250" t="s">
        <v>86</v>
      </c>
      <c r="AV137" s="13" t="s">
        <v>86</v>
      </c>
      <c r="AW137" s="13" t="s">
        <v>32</v>
      </c>
      <c r="AX137" s="13" t="s">
        <v>76</v>
      </c>
      <c r="AY137" s="250" t="s">
        <v>131</v>
      </c>
    </row>
    <row r="138" s="13" customFormat="1">
      <c r="A138" s="13"/>
      <c r="B138" s="240"/>
      <c r="C138" s="241"/>
      <c r="D138" s="235" t="s">
        <v>141</v>
      </c>
      <c r="E138" s="242" t="s">
        <v>1</v>
      </c>
      <c r="F138" s="243" t="s">
        <v>144</v>
      </c>
      <c r="G138" s="241"/>
      <c r="H138" s="244">
        <v>212.19999999999999</v>
      </c>
      <c r="I138" s="245"/>
      <c r="J138" s="241"/>
      <c r="K138" s="241"/>
      <c r="L138" s="246"/>
      <c r="M138" s="247"/>
      <c r="N138" s="248"/>
      <c r="O138" s="248"/>
      <c r="P138" s="248"/>
      <c r="Q138" s="248"/>
      <c r="R138" s="248"/>
      <c r="S138" s="248"/>
      <c r="T138" s="249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50" t="s">
        <v>141</v>
      </c>
      <c r="AU138" s="250" t="s">
        <v>86</v>
      </c>
      <c r="AV138" s="13" t="s">
        <v>86</v>
      </c>
      <c r="AW138" s="13" t="s">
        <v>32</v>
      </c>
      <c r="AX138" s="13" t="s">
        <v>76</v>
      </c>
      <c r="AY138" s="250" t="s">
        <v>131</v>
      </c>
    </row>
    <row r="139" s="13" customFormat="1">
      <c r="A139" s="13"/>
      <c r="B139" s="240"/>
      <c r="C139" s="241"/>
      <c r="D139" s="235" t="s">
        <v>141</v>
      </c>
      <c r="E139" s="242" t="s">
        <v>1</v>
      </c>
      <c r="F139" s="243" t="s">
        <v>145</v>
      </c>
      <c r="G139" s="241"/>
      <c r="H139" s="244">
        <v>380.30000000000001</v>
      </c>
      <c r="I139" s="245"/>
      <c r="J139" s="241"/>
      <c r="K139" s="241"/>
      <c r="L139" s="246"/>
      <c r="M139" s="247"/>
      <c r="N139" s="248"/>
      <c r="O139" s="248"/>
      <c r="P139" s="248"/>
      <c r="Q139" s="248"/>
      <c r="R139" s="248"/>
      <c r="S139" s="248"/>
      <c r="T139" s="249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0" t="s">
        <v>141</v>
      </c>
      <c r="AU139" s="250" t="s">
        <v>86</v>
      </c>
      <c r="AV139" s="13" t="s">
        <v>86</v>
      </c>
      <c r="AW139" s="13" t="s">
        <v>32</v>
      </c>
      <c r="AX139" s="13" t="s">
        <v>76</v>
      </c>
      <c r="AY139" s="250" t="s">
        <v>131</v>
      </c>
    </row>
    <row r="140" s="14" customFormat="1">
      <c r="A140" s="14"/>
      <c r="B140" s="251"/>
      <c r="C140" s="252"/>
      <c r="D140" s="235" t="s">
        <v>141</v>
      </c>
      <c r="E140" s="253" t="s">
        <v>1</v>
      </c>
      <c r="F140" s="254" t="s">
        <v>146</v>
      </c>
      <c r="G140" s="252"/>
      <c r="H140" s="255">
        <v>1207.2000000000001</v>
      </c>
      <c r="I140" s="256"/>
      <c r="J140" s="252"/>
      <c r="K140" s="252"/>
      <c r="L140" s="257"/>
      <c r="M140" s="258"/>
      <c r="N140" s="259"/>
      <c r="O140" s="259"/>
      <c r="P140" s="259"/>
      <c r="Q140" s="259"/>
      <c r="R140" s="259"/>
      <c r="S140" s="259"/>
      <c r="T140" s="260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61" t="s">
        <v>141</v>
      </c>
      <c r="AU140" s="261" t="s">
        <v>86</v>
      </c>
      <c r="AV140" s="14" t="s">
        <v>147</v>
      </c>
      <c r="AW140" s="14" t="s">
        <v>32</v>
      </c>
      <c r="AX140" s="14" t="s">
        <v>76</v>
      </c>
      <c r="AY140" s="261" t="s">
        <v>131</v>
      </c>
    </row>
    <row r="141" s="13" customFormat="1">
      <c r="A141" s="13"/>
      <c r="B141" s="240"/>
      <c r="C141" s="241"/>
      <c r="D141" s="235" t="s">
        <v>141</v>
      </c>
      <c r="E141" s="242" t="s">
        <v>1</v>
      </c>
      <c r="F141" s="243" t="s">
        <v>148</v>
      </c>
      <c r="G141" s="241"/>
      <c r="H141" s="244">
        <v>213.69999999999999</v>
      </c>
      <c r="I141" s="245"/>
      <c r="J141" s="241"/>
      <c r="K141" s="241"/>
      <c r="L141" s="246"/>
      <c r="M141" s="247"/>
      <c r="N141" s="248"/>
      <c r="O141" s="248"/>
      <c r="P141" s="248"/>
      <c r="Q141" s="248"/>
      <c r="R141" s="248"/>
      <c r="S141" s="248"/>
      <c r="T141" s="249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50" t="s">
        <v>141</v>
      </c>
      <c r="AU141" s="250" t="s">
        <v>86</v>
      </c>
      <c r="AV141" s="13" t="s">
        <v>86</v>
      </c>
      <c r="AW141" s="13" t="s">
        <v>32</v>
      </c>
      <c r="AX141" s="13" t="s">
        <v>76</v>
      </c>
      <c r="AY141" s="250" t="s">
        <v>131</v>
      </c>
    </row>
    <row r="142" s="13" customFormat="1">
      <c r="A142" s="13"/>
      <c r="B142" s="240"/>
      <c r="C142" s="241"/>
      <c r="D142" s="235" t="s">
        <v>141</v>
      </c>
      <c r="E142" s="242" t="s">
        <v>1</v>
      </c>
      <c r="F142" s="243" t="s">
        <v>149</v>
      </c>
      <c r="G142" s="241"/>
      <c r="H142" s="244">
        <v>271.69999999999999</v>
      </c>
      <c r="I142" s="245"/>
      <c r="J142" s="241"/>
      <c r="K142" s="241"/>
      <c r="L142" s="246"/>
      <c r="M142" s="247"/>
      <c r="N142" s="248"/>
      <c r="O142" s="248"/>
      <c r="P142" s="248"/>
      <c r="Q142" s="248"/>
      <c r="R142" s="248"/>
      <c r="S142" s="248"/>
      <c r="T142" s="249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0" t="s">
        <v>141</v>
      </c>
      <c r="AU142" s="250" t="s">
        <v>86</v>
      </c>
      <c r="AV142" s="13" t="s">
        <v>86</v>
      </c>
      <c r="AW142" s="13" t="s">
        <v>32</v>
      </c>
      <c r="AX142" s="13" t="s">
        <v>76</v>
      </c>
      <c r="AY142" s="250" t="s">
        <v>131</v>
      </c>
    </row>
    <row r="143" s="13" customFormat="1">
      <c r="A143" s="13"/>
      <c r="B143" s="240"/>
      <c r="C143" s="241"/>
      <c r="D143" s="235" t="s">
        <v>141</v>
      </c>
      <c r="E143" s="242" t="s">
        <v>1</v>
      </c>
      <c r="F143" s="243" t="s">
        <v>150</v>
      </c>
      <c r="G143" s="241"/>
      <c r="H143" s="244">
        <v>83.099999999999994</v>
      </c>
      <c r="I143" s="245"/>
      <c r="J143" s="241"/>
      <c r="K143" s="241"/>
      <c r="L143" s="246"/>
      <c r="M143" s="247"/>
      <c r="N143" s="248"/>
      <c r="O143" s="248"/>
      <c r="P143" s="248"/>
      <c r="Q143" s="248"/>
      <c r="R143" s="248"/>
      <c r="S143" s="248"/>
      <c r="T143" s="249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0" t="s">
        <v>141</v>
      </c>
      <c r="AU143" s="250" t="s">
        <v>86</v>
      </c>
      <c r="AV143" s="13" t="s">
        <v>86</v>
      </c>
      <c r="AW143" s="13" t="s">
        <v>32</v>
      </c>
      <c r="AX143" s="13" t="s">
        <v>76</v>
      </c>
      <c r="AY143" s="250" t="s">
        <v>131</v>
      </c>
    </row>
    <row r="144" s="13" customFormat="1">
      <c r="A144" s="13"/>
      <c r="B144" s="240"/>
      <c r="C144" s="241"/>
      <c r="D144" s="235" t="s">
        <v>141</v>
      </c>
      <c r="E144" s="242" t="s">
        <v>1</v>
      </c>
      <c r="F144" s="243" t="s">
        <v>151</v>
      </c>
      <c r="G144" s="241"/>
      <c r="H144" s="244">
        <v>345.19999999999999</v>
      </c>
      <c r="I144" s="245"/>
      <c r="J144" s="241"/>
      <c r="K144" s="241"/>
      <c r="L144" s="246"/>
      <c r="M144" s="247"/>
      <c r="N144" s="248"/>
      <c r="O144" s="248"/>
      <c r="P144" s="248"/>
      <c r="Q144" s="248"/>
      <c r="R144" s="248"/>
      <c r="S144" s="248"/>
      <c r="T144" s="249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0" t="s">
        <v>141</v>
      </c>
      <c r="AU144" s="250" t="s">
        <v>86</v>
      </c>
      <c r="AV144" s="13" t="s">
        <v>86</v>
      </c>
      <c r="AW144" s="13" t="s">
        <v>32</v>
      </c>
      <c r="AX144" s="13" t="s">
        <v>76</v>
      </c>
      <c r="AY144" s="250" t="s">
        <v>131</v>
      </c>
    </row>
    <row r="145" s="14" customFormat="1">
      <c r="A145" s="14"/>
      <c r="B145" s="251"/>
      <c r="C145" s="252"/>
      <c r="D145" s="235" t="s">
        <v>141</v>
      </c>
      <c r="E145" s="253" t="s">
        <v>1</v>
      </c>
      <c r="F145" s="254" t="s">
        <v>146</v>
      </c>
      <c r="G145" s="252"/>
      <c r="H145" s="255">
        <v>913.70000000000005</v>
      </c>
      <c r="I145" s="256"/>
      <c r="J145" s="252"/>
      <c r="K145" s="252"/>
      <c r="L145" s="257"/>
      <c r="M145" s="258"/>
      <c r="N145" s="259"/>
      <c r="O145" s="259"/>
      <c r="P145" s="259"/>
      <c r="Q145" s="259"/>
      <c r="R145" s="259"/>
      <c r="S145" s="259"/>
      <c r="T145" s="260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61" t="s">
        <v>141</v>
      </c>
      <c r="AU145" s="261" t="s">
        <v>86</v>
      </c>
      <c r="AV145" s="14" t="s">
        <v>147</v>
      </c>
      <c r="AW145" s="14" t="s">
        <v>32</v>
      </c>
      <c r="AX145" s="14" t="s">
        <v>76</v>
      </c>
      <c r="AY145" s="261" t="s">
        <v>131</v>
      </c>
    </row>
    <row r="146" s="15" customFormat="1">
      <c r="A146" s="15"/>
      <c r="B146" s="262"/>
      <c r="C146" s="263"/>
      <c r="D146" s="235" t="s">
        <v>141</v>
      </c>
      <c r="E146" s="264" t="s">
        <v>1</v>
      </c>
      <c r="F146" s="265" t="s">
        <v>152</v>
      </c>
      <c r="G146" s="263"/>
      <c r="H146" s="266">
        <v>2120.9000000000001</v>
      </c>
      <c r="I146" s="267"/>
      <c r="J146" s="263"/>
      <c r="K146" s="263"/>
      <c r="L146" s="268"/>
      <c r="M146" s="269"/>
      <c r="N146" s="270"/>
      <c r="O146" s="270"/>
      <c r="P146" s="270"/>
      <c r="Q146" s="270"/>
      <c r="R146" s="270"/>
      <c r="S146" s="270"/>
      <c r="T146" s="271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72" t="s">
        <v>141</v>
      </c>
      <c r="AU146" s="272" t="s">
        <v>86</v>
      </c>
      <c r="AV146" s="15" t="s">
        <v>137</v>
      </c>
      <c r="AW146" s="15" t="s">
        <v>32</v>
      </c>
      <c r="AX146" s="15" t="s">
        <v>84</v>
      </c>
      <c r="AY146" s="272" t="s">
        <v>131</v>
      </c>
    </row>
    <row r="147" s="2" customFormat="1" ht="24.15" customHeight="1">
      <c r="A147" s="39"/>
      <c r="B147" s="40"/>
      <c r="C147" s="221" t="s">
        <v>86</v>
      </c>
      <c r="D147" s="221" t="s">
        <v>133</v>
      </c>
      <c r="E147" s="222" t="s">
        <v>153</v>
      </c>
      <c r="F147" s="223" t="s">
        <v>154</v>
      </c>
      <c r="G147" s="224" t="s">
        <v>136</v>
      </c>
      <c r="H147" s="225">
        <v>6.5</v>
      </c>
      <c r="I147" s="226"/>
      <c r="J147" s="227">
        <f>ROUND(I147*H147,2)</f>
        <v>0</v>
      </c>
      <c r="K147" s="228"/>
      <c r="L147" s="45"/>
      <c r="M147" s="229" t="s">
        <v>1</v>
      </c>
      <c r="N147" s="230" t="s">
        <v>41</v>
      </c>
      <c r="O147" s="92"/>
      <c r="P147" s="231">
        <f>O147*H147</f>
        <v>0</v>
      </c>
      <c r="Q147" s="231">
        <v>0</v>
      </c>
      <c r="R147" s="231">
        <f>Q147*H147</f>
        <v>0</v>
      </c>
      <c r="S147" s="231">
        <v>0</v>
      </c>
      <c r="T147" s="232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3" t="s">
        <v>137</v>
      </c>
      <c r="AT147" s="233" t="s">
        <v>133</v>
      </c>
      <c r="AU147" s="233" t="s">
        <v>86</v>
      </c>
      <c r="AY147" s="18" t="s">
        <v>131</v>
      </c>
      <c r="BE147" s="234">
        <f>IF(N147="základní",J147,0)</f>
        <v>0</v>
      </c>
      <c r="BF147" s="234">
        <f>IF(N147="snížená",J147,0)</f>
        <v>0</v>
      </c>
      <c r="BG147" s="234">
        <f>IF(N147="zákl. přenesená",J147,0)</f>
        <v>0</v>
      </c>
      <c r="BH147" s="234">
        <f>IF(N147="sníž. přenesená",J147,0)</f>
        <v>0</v>
      </c>
      <c r="BI147" s="234">
        <f>IF(N147="nulová",J147,0)</f>
        <v>0</v>
      </c>
      <c r="BJ147" s="18" t="s">
        <v>84</v>
      </c>
      <c r="BK147" s="234">
        <f>ROUND(I147*H147,2)</f>
        <v>0</v>
      </c>
      <c r="BL147" s="18" t="s">
        <v>137</v>
      </c>
      <c r="BM147" s="233" t="s">
        <v>155</v>
      </c>
    </row>
    <row r="148" s="2" customFormat="1">
      <c r="A148" s="39"/>
      <c r="B148" s="40"/>
      <c r="C148" s="41"/>
      <c r="D148" s="235" t="s">
        <v>139</v>
      </c>
      <c r="E148" s="41"/>
      <c r="F148" s="236" t="s">
        <v>156</v>
      </c>
      <c r="G148" s="41"/>
      <c r="H148" s="41"/>
      <c r="I148" s="237"/>
      <c r="J148" s="41"/>
      <c r="K148" s="41"/>
      <c r="L148" s="45"/>
      <c r="M148" s="238"/>
      <c r="N148" s="239"/>
      <c r="O148" s="92"/>
      <c r="P148" s="92"/>
      <c r="Q148" s="92"/>
      <c r="R148" s="92"/>
      <c r="S148" s="92"/>
      <c r="T148" s="93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139</v>
      </c>
      <c r="AU148" s="18" t="s">
        <v>86</v>
      </c>
    </row>
    <row r="149" s="13" customFormat="1">
      <c r="A149" s="13"/>
      <c r="B149" s="240"/>
      <c r="C149" s="241"/>
      <c r="D149" s="235" t="s">
        <v>141</v>
      </c>
      <c r="E149" s="242" t="s">
        <v>1</v>
      </c>
      <c r="F149" s="243" t="s">
        <v>157</v>
      </c>
      <c r="G149" s="241"/>
      <c r="H149" s="244">
        <v>6.5</v>
      </c>
      <c r="I149" s="245"/>
      <c r="J149" s="241"/>
      <c r="K149" s="241"/>
      <c r="L149" s="246"/>
      <c r="M149" s="247"/>
      <c r="N149" s="248"/>
      <c r="O149" s="248"/>
      <c r="P149" s="248"/>
      <c r="Q149" s="248"/>
      <c r="R149" s="248"/>
      <c r="S149" s="248"/>
      <c r="T149" s="249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0" t="s">
        <v>141</v>
      </c>
      <c r="AU149" s="250" t="s">
        <v>86</v>
      </c>
      <c r="AV149" s="13" t="s">
        <v>86</v>
      </c>
      <c r="AW149" s="13" t="s">
        <v>32</v>
      </c>
      <c r="AX149" s="13" t="s">
        <v>84</v>
      </c>
      <c r="AY149" s="250" t="s">
        <v>131</v>
      </c>
    </row>
    <row r="150" s="2" customFormat="1" ht="24.15" customHeight="1">
      <c r="A150" s="39"/>
      <c r="B150" s="40"/>
      <c r="C150" s="221" t="s">
        <v>147</v>
      </c>
      <c r="D150" s="221" t="s">
        <v>133</v>
      </c>
      <c r="E150" s="222" t="s">
        <v>158</v>
      </c>
      <c r="F150" s="223" t="s">
        <v>159</v>
      </c>
      <c r="G150" s="224" t="s">
        <v>136</v>
      </c>
      <c r="H150" s="225">
        <v>65.900000000000006</v>
      </c>
      <c r="I150" s="226"/>
      <c r="J150" s="227">
        <f>ROUND(I150*H150,2)</f>
        <v>0</v>
      </c>
      <c r="K150" s="228"/>
      <c r="L150" s="45"/>
      <c r="M150" s="229" t="s">
        <v>1</v>
      </c>
      <c r="N150" s="230" t="s">
        <v>41</v>
      </c>
      <c r="O150" s="92"/>
      <c r="P150" s="231">
        <f>O150*H150</f>
        <v>0</v>
      </c>
      <c r="Q150" s="231">
        <v>0</v>
      </c>
      <c r="R150" s="231">
        <f>Q150*H150</f>
        <v>0</v>
      </c>
      <c r="S150" s="231">
        <v>0.41699999999999998</v>
      </c>
      <c r="T150" s="232">
        <f>S150*H150</f>
        <v>27.4803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3" t="s">
        <v>137</v>
      </c>
      <c r="AT150" s="233" t="s">
        <v>133</v>
      </c>
      <c r="AU150" s="233" t="s">
        <v>86</v>
      </c>
      <c r="AY150" s="18" t="s">
        <v>131</v>
      </c>
      <c r="BE150" s="234">
        <f>IF(N150="základní",J150,0)</f>
        <v>0</v>
      </c>
      <c r="BF150" s="234">
        <f>IF(N150="snížená",J150,0)</f>
        <v>0</v>
      </c>
      <c r="BG150" s="234">
        <f>IF(N150="zákl. přenesená",J150,0)</f>
        <v>0</v>
      </c>
      <c r="BH150" s="234">
        <f>IF(N150="sníž. přenesená",J150,0)</f>
        <v>0</v>
      </c>
      <c r="BI150" s="234">
        <f>IF(N150="nulová",J150,0)</f>
        <v>0</v>
      </c>
      <c r="BJ150" s="18" t="s">
        <v>84</v>
      </c>
      <c r="BK150" s="234">
        <f>ROUND(I150*H150,2)</f>
        <v>0</v>
      </c>
      <c r="BL150" s="18" t="s">
        <v>137</v>
      </c>
      <c r="BM150" s="233" t="s">
        <v>160</v>
      </c>
    </row>
    <row r="151" s="2" customFormat="1">
      <c r="A151" s="39"/>
      <c r="B151" s="40"/>
      <c r="C151" s="41"/>
      <c r="D151" s="235" t="s">
        <v>139</v>
      </c>
      <c r="E151" s="41"/>
      <c r="F151" s="236" t="s">
        <v>161</v>
      </c>
      <c r="G151" s="41"/>
      <c r="H151" s="41"/>
      <c r="I151" s="237"/>
      <c r="J151" s="41"/>
      <c r="K151" s="41"/>
      <c r="L151" s="45"/>
      <c r="M151" s="238"/>
      <c r="N151" s="239"/>
      <c r="O151" s="92"/>
      <c r="P151" s="92"/>
      <c r="Q151" s="92"/>
      <c r="R151" s="92"/>
      <c r="S151" s="92"/>
      <c r="T151" s="93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139</v>
      </c>
      <c r="AU151" s="18" t="s">
        <v>86</v>
      </c>
    </row>
    <row r="152" s="13" customFormat="1">
      <c r="A152" s="13"/>
      <c r="B152" s="240"/>
      <c r="C152" s="241"/>
      <c r="D152" s="235" t="s">
        <v>141</v>
      </c>
      <c r="E152" s="242" t="s">
        <v>1</v>
      </c>
      <c r="F152" s="243" t="s">
        <v>162</v>
      </c>
      <c r="G152" s="241"/>
      <c r="H152" s="244">
        <v>65.900000000000006</v>
      </c>
      <c r="I152" s="245"/>
      <c r="J152" s="241"/>
      <c r="K152" s="241"/>
      <c r="L152" s="246"/>
      <c r="M152" s="247"/>
      <c r="N152" s="248"/>
      <c r="O152" s="248"/>
      <c r="P152" s="248"/>
      <c r="Q152" s="248"/>
      <c r="R152" s="248"/>
      <c r="S152" s="248"/>
      <c r="T152" s="249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0" t="s">
        <v>141</v>
      </c>
      <c r="AU152" s="250" t="s">
        <v>86</v>
      </c>
      <c r="AV152" s="13" t="s">
        <v>86</v>
      </c>
      <c r="AW152" s="13" t="s">
        <v>32</v>
      </c>
      <c r="AX152" s="13" t="s">
        <v>84</v>
      </c>
      <c r="AY152" s="250" t="s">
        <v>131</v>
      </c>
    </row>
    <row r="153" s="2" customFormat="1" ht="24.15" customHeight="1">
      <c r="A153" s="39"/>
      <c r="B153" s="40"/>
      <c r="C153" s="221" t="s">
        <v>137</v>
      </c>
      <c r="D153" s="221" t="s">
        <v>133</v>
      </c>
      <c r="E153" s="222" t="s">
        <v>163</v>
      </c>
      <c r="F153" s="223" t="s">
        <v>164</v>
      </c>
      <c r="G153" s="224" t="s">
        <v>136</v>
      </c>
      <c r="H153" s="225">
        <v>94.599999999999994</v>
      </c>
      <c r="I153" s="226"/>
      <c r="J153" s="227">
        <f>ROUND(I153*H153,2)</f>
        <v>0</v>
      </c>
      <c r="K153" s="228"/>
      <c r="L153" s="45"/>
      <c r="M153" s="229" t="s">
        <v>1</v>
      </c>
      <c r="N153" s="230" t="s">
        <v>41</v>
      </c>
      <c r="O153" s="92"/>
      <c r="P153" s="231">
        <f>O153*H153</f>
        <v>0</v>
      </c>
      <c r="Q153" s="231">
        <v>0</v>
      </c>
      <c r="R153" s="231">
        <f>Q153*H153</f>
        <v>0</v>
      </c>
      <c r="S153" s="231">
        <v>0.32000000000000001</v>
      </c>
      <c r="T153" s="232">
        <f>S153*H153</f>
        <v>30.271999999999998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3" t="s">
        <v>137</v>
      </c>
      <c r="AT153" s="233" t="s">
        <v>133</v>
      </c>
      <c r="AU153" s="233" t="s">
        <v>86</v>
      </c>
      <c r="AY153" s="18" t="s">
        <v>131</v>
      </c>
      <c r="BE153" s="234">
        <f>IF(N153="základní",J153,0)</f>
        <v>0</v>
      </c>
      <c r="BF153" s="234">
        <f>IF(N153="snížená",J153,0)</f>
        <v>0</v>
      </c>
      <c r="BG153" s="234">
        <f>IF(N153="zákl. přenesená",J153,0)</f>
        <v>0</v>
      </c>
      <c r="BH153" s="234">
        <f>IF(N153="sníž. přenesená",J153,0)</f>
        <v>0</v>
      </c>
      <c r="BI153" s="234">
        <f>IF(N153="nulová",J153,0)</f>
        <v>0</v>
      </c>
      <c r="BJ153" s="18" t="s">
        <v>84</v>
      </c>
      <c r="BK153" s="234">
        <f>ROUND(I153*H153,2)</f>
        <v>0</v>
      </c>
      <c r="BL153" s="18" t="s">
        <v>137</v>
      </c>
      <c r="BM153" s="233" t="s">
        <v>165</v>
      </c>
    </row>
    <row r="154" s="2" customFormat="1">
      <c r="A154" s="39"/>
      <c r="B154" s="40"/>
      <c r="C154" s="41"/>
      <c r="D154" s="235" t="s">
        <v>139</v>
      </c>
      <c r="E154" s="41"/>
      <c r="F154" s="236" t="s">
        <v>166</v>
      </c>
      <c r="G154" s="41"/>
      <c r="H154" s="41"/>
      <c r="I154" s="237"/>
      <c r="J154" s="41"/>
      <c r="K154" s="41"/>
      <c r="L154" s="45"/>
      <c r="M154" s="238"/>
      <c r="N154" s="239"/>
      <c r="O154" s="92"/>
      <c r="P154" s="92"/>
      <c r="Q154" s="92"/>
      <c r="R154" s="92"/>
      <c r="S154" s="92"/>
      <c r="T154" s="93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139</v>
      </c>
      <c r="AU154" s="18" t="s">
        <v>86</v>
      </c>
    </row>
    <row r="155" s="13" customFormat="1">
      <c r="A155" s="13"/>
      <c r="B155" s="240"/>
      <c r="C155" s="241"/>
      <c r="D155" s="235" t="s">
        <v>141</v>
      </c>
      <c r="E155" s="242" t="s">
        <v>1</v>
      </c>
      <c r="F155" s="243" t="s">
        <v>167</v>
      </c>
      <c r="G155" s="241"/>
      <c r="H155" s="244">
        <v>0</v>
      </c>
      <c r="I155" s="245"/>
      <c r="J155" s="241"/>
      <c r="K155" s="241"/>
      <c r="L155" s="246"/>
      <c r="M155" s="247"/>
      <c r="N155" s="248"/>
      <c r="O155" s="248"/>
      <c r="P155" s="248"/>
      <c r="Q155" s="248"/>
      <c r="R155" s="248"/>
      <c r="S155" s="248"/>
      <c r="T155" s="249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50" t="s">
        <v>141</v>
      </c>
      <c r="AU155" s="250" t="s">
        <v>86</v>
      </c>
      <c r="AV155" s="13" t="s">
        <v>86</v>
      </c>
      <c r="AW155" s="13" t="s">
        <v>32</v>
      </c>
      <c r="AX155" s="13" t="s">
        <v>76</v>
      </c>
      <c r="AY155" s="250" t="s">
        <v>131</v>
      </c>
    </row>
    <row r="156" s="13" customFormat="1">
      <c r="A156" s="13"/>
      <c r="B156" s="240"/>
      <c r="C156" s="241"/>
      <c r="D156" s="235" t="s">
        <v>141</v>
      </c>
      <c r="E156" s="242" t="s">
        <v>1</v>
      </c>
      <c r="F156" s="243" t="s">
        <v>168</v>
      </c>
      <c r="G156" s="241"/>
      <c r="H156" s="244">
        <v>0</v>
      </c>
      <c r="I156" s="245"/>
      <c r="J156" s="241"/>
      <c r="K156" s="241"/>
      <c r="L156" s="246"/>
      <c r="M156" s="247"/>
      <c r="N156" s="248"/>
      <c r="O156" s="248"/>
      <c r="P156" s="248"/>
      <c r="Q156" s="248"/>
      <c r="R156" s="248"/>
      <c r="S156" s="248"/>
      <c r="T156" s="249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0" t="s">
        <v>141</v>
      </c>
      <c r="AU156" s="250" t="s">
        <v>86</v>
      </c>
      <c r="AV156" s="13" t="s">
        <v>86</v>
      </c>
      <c r="AW156" s="13" t="s">
        <v>32</v>
      </c>
      <c r="AX156" s="13" t="s">
        <v>76</v>
      </c>
      <c r="AY156" s="250" t="s">
        <v>131</v>
      </c>
    </row>
    <row r="157" s="13" customFormat="1">
      <c r="A157" s="13"/>
      <c r="B157" s="240"/>
      <c r="C157" s="241"/>
      <c r="D157" s="235" t="s">
        <v>141</v>
      </c>
      <c r="E157" s="242" t="s">
        <v>1</v>
      </c>
      <c r="F157" s="243" t="s">
        <v>169</v>
      </c>
      <c r="G157" s="241"/>
      <c r="H157" s="244">
        <v>26.199999999999999</v>
      </c>
      <c r="I157" s="245"/>
      <c r="J157" s="241"/>
      <c r="K157" s="241"/>
      <c r="L157" s="246"/>
      <c r="M157" s="247"/>
      <c r="N157" s="248"/>
      <c r="O157" s="248"/>
      <c r="P157" s="248"/>
      <c r="Q157" s="248"/>
      <c r="R157" s="248"/>
      <c r="S157" s="248"/>
      <c r="T157" s="249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0" t="s">
        <v>141</v>
      </c>
      <c r="AU157" s="250" t="s">
        <v>86</v>
      </c>
      <c r="AV157" s="13" t="s">
        <v>86</v>
      </c>
      <c r="AW157" s="13" t="s">
        <v>32</v>
      </c>
      <c r="AX157" s="13" t="s">
        <v>76</v>
      </c>
      <c r="AY157" s="250" t="s">
        <v>131</v>
      </c>
    </row>
    <row r="158" s="13" customFormat="1">
      <c r="A158" s="13"/>
      <c r="B158" s="240"/>
      <c r="C158" s="241"/>
      <c r="D158" s="235" t="s">
        <v>141</v>
      </c>
      <c r="E158" s="242" t="s">
        <v>1</v>
      </c>
      <c r="F158" s="243" t="s">
        <v>170</v>
      </c>
      <c r="G158" s="241"/>
      <c r="H158" s="244">
        <v>0</v>
      </c>
      <c r="I158" s="245"/>
      <c r="J158" s="241"/>
      <c r="K158" s="241"/>
      <c r="L158" s="246"/>
      <c r="M158" s="247"/>
      <c r="N158" s="248"/>
      <c r="O158" s="248"/>
      <c r="P158" s="248"/>
      <c r="Q158" s="248"/>
      <c r="R158" s="248"/>
      <c r="S158" s="248"/>
      <c r="T158" s="249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0" t="s">
        <v>141</v>
      </c>
      <c r="AU158" s="250" t="s">
        <v>86</v>
      </c>
      <c r="AV158" s="13" t="s">
        <v>86</v>
      </c>
      <c r="AW158" s="13" t="s">
        <v>32</v>
      </c>
      <c r="AX158" s="13" t="s">
        <v>76</v>
      </c>
      <c r="AY158" s="250" t="s">
        <v>131</v>
      </c>
    </row>
    <row r="159" s="14" customFormat="1">
      <c r="A159" s="14"/>
      <c r="B159" s="251"/>
      <c r="C159" s="252"/>
      <c r="D159" s="235" t="s">
        <v>141</v>
      </c>
      <c r="E159" s="253" t="s">
        <v>1</v>
      </c>
      <c r="F159" s="254" t="s">
        <v>146</v>
      </c>
      <c r="G159" s="252"/>
      <c r="H159" s="255">
        <v>26.199999999999999</v>
      </c>
      <c r="I159" s="256"/>
      <c r="J159" s="252"/>
      <c r="K159" s="252"/>
      <c r="L159" s="257"/>
      <c r="M159" s="258"/>
      <c r="N159" s="259"/>
      <c r="O159" s="259"/>
      <c r="P159" s="259"/>
      <c r="Q159" s="259"/>
      <c r="R159" s="259"/>
      <c r="S159" s="259"/>
      <c r="T159" s="260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61" t="s">
        <v>141</v>
      </c>
      <c r="AU159" s="261" t="s">
        <v>86</v>
      </c>
      <c r="AV159" s="14" t="s">
        <v>147</v>
      </c>
      <c r="AW159" s="14" t="s">
        <v>32</v>
      </c>
      <c r="AX159" s="14" t="s">
        <v>76</v>
      </c>
      <c r="AY159" s="261" t="s">
        <v>131</v>
      </c>
    </row>
    <row r="160" s="13" customFormat="1">
      <c r="A160" s="13"/>
      <c r="B160" s="240"/>
      <c r="C160" s="241"/>
      <c r="D160" s="235" t="s">
        <v>141</v>
      </c>
      <c r="E160" s="242" t="s">
        <v>1</v>
      </c>
      <c r="F160" s="243" t="s">
        <v>171</v>
      </c>
      <c r="G160" s="241"/>
      <c r="H160" s="244">
        <v>49.100000000000001</v>
      </c>
      <c r="I160" s="245"/>
      <c r="J160" s="241"/>
      <c r="K160" s="241"/>
      <c r="L160" s="246"/>
      <c r="M160" s="247"/>
      <c r="N160" s="248"/>
      <c r="O160" s="248"/>
      <c r="P160" s="248"/>
      <c r="Q160" s="248"/>
      <c r="R160" s="248"/>
      <c r="S160" s="248"/>
      <c r="T160" s="249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0" t="s">
        <v>141</v>
      </c>
      <c r="AU160" s="250" t="s">
        <v>86</v>
      </c>
      <c r="AV160" s="13" t="s">
        <v>86</v>
      </c>
      <c r="AW160" s="13" t="s">
        <v>32</v>
      </c>
      <c r="AX160" s="13" t="s">
        <v>76</v>
      </c>
      <c r="AY160" s="250" t="s">
        <v>131</v>
      </c>
    </row>
    <row r="161" s="13" customFormat="1">
      <c r="A161" s="13"/>
      <c r="B161" s="240"/>
      <c r="C161" s="241"/>
      <c r="D161" s="235" t="s">
        <v>141</v>
      </c>
      <c r="E161" s="242" t="s">
        <v>1</v>
      </c>
      <c r="F161" s="243" t="s">
        <v>172</v>
      </c>
      <c r="G161" s="241"/>
      <c r="H161" s="244">
        <v>6.9000000000000004</v>
      </c>
      <c r="I161" s="245"/>
      <c r="J161" s="241"/>
      <c r="K161" s="241"/>
      <c r="L161" s="246"/>
      <c r="M161" s="247"/>
      <c r="N161" s="248"/>
      <c r="O161" s="248"/>
      <c r="P161" s="248"/>
      <c r="Q161" s="248"/>
      <c r="R161" s="248"/>
      <c r="S161" s="248"/>
      <c r="T161" s="249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0" t="s">
        <v>141</v>
      </c>
      <c r="AU161" s="250" t="s">
        <v>86</v>
      </c>
      <c r="AV161" s="13" t="s">
        <v>86</v>
      </c>
      <c r="AW161" s="13" t="s">
        <v>32</v>
      </c>
      <c r="AX161" s="13" t="s">
        <v>76</v>
      </c>
      <c r="AY161" s="250" t="s">
        <v>131</v>
      </c>
    </row>
    <row r="162" s="13" customFormat="1">
      <c r="A162" s="13"/>
      <c r="B162" s="240"/>
      <c r="C162" s="241"/>
      <c r="D162" s="235" t="s">
        <v>141</v>
      </c>
      <c r="E162" s="242" t="s">
        <v>1</v>
      </c>
      <c r="F162" s="243" t="s">
        <v>173</v>
      </c>
      <c r="G162" s="241"/>
      <c r="H162" s="244">
        <v>0</v>
      </c>
      <c r="I162" s="245"/>
      <c r="J162" s="241"/>
      <c r="K162" s="241"/>
      <c r="L162" s="246"/>
      <c r="M162" s="247"/>
      <c r="N162" s="248"/>
      <c r="O162" s="248"/>
      <c r="P162" s="248"/>
      <c r="Q162" s="248"/>
      <c r="R162" s="248"/>
      <c r="S162" s="248"/>
      <c r="T162" s="249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0" t="s">
        <v>141</v>
      </c>
      <c r="AU162" s="250" t="s">
        <v>86</v>
      </c>
      <c r="AV162" s="13" t="s">
        <v>86</v>
      </c>
      <c r="AW162" s="13" t="s">
        <v>32</v>
      </c>
      <c r="AX162" s="13" t="s">
        <v>76</v>
      </c>
      <c r="AY162" s="250" t="s">
        <v>131</v>
      </c>
    </row>
    <row r="163" s="13" customFormat="1">
      <c r="A163" s="13"/>
      <c r="B163" s="240"/>
      <c r="C163" s="241"/>
      <c r="D163" s="235" t="s">
        <v>141</v>
      </c>
      <c r="E163" s="242" t="s">
        <v>1</v>
      </c>
      <c r="F163" s="243" t="s">
        <v>174</v>
      </c>
      <c r="G163" s="241"/>
      <c r="H163" s="244">
        <v>12.4</v>
      </c>
      <c r="I163" s="245"/>
      <c r="J163" s="241"/>
      <c r="K163" s="241"/>
      <c r="L163" s="246"/>
      <c r="M163" s="247"/>
      <c r="N163" s="248"/>
      <c r="O163" s="248"/>
      <c r="P163" s="248"/>
      <c r="Q163" s="248"/>
      <c r="R163" s="248"/>
      <c r="S163" s="248"/>
      <c r="T163" s="249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0" t="s">
        <v>141</v>
      </c>
      <c r="AU163" s="250" t="s">
        <v>86</v>
      </c>
      <c r="AV163" s="13" t="s">
        <v>86</v>
      </c>
      <c r="AW163" s="13" t="s">
        <v>32</v>
      </c>
      <c r="AX163" s="13" t="s">
        <v>76</v>
      </c>
      <c r="AY163" s="250" t="s">
        <v>131</v>
      </c>
    </row>
    <row r="164" s="14" customFormat="1">
      <c r="A164" s="14"/>
      <c r="B164" s="251"/>
      <c r="C164" s="252"/>
      <c r="D164" s="235" t="s">
        <v>141</v>
      </c>
      <c r="E164" s="253" t="s">
        <v>1</v>
      </c>
      <c r="F164" s="254" t="s">
        <v>146</v>
      </c>
      <c r="G164" s="252"/>
      <c r="H164" s="255">
        <v>68.400000000000006</v>
      </c>
      <c r="I164" s="256"/>
      <c r="J164" s="252"/>
      <c r="K164" s="252"/>
      <c r="L164" s="257"/>
      <c r="M164" s="258"/>
      <c r="N164" s="259"/>
      <c r="O164" s="259"/>
      <c r="P164" s="259"/>
      <c r="Q164" s="259"/>
      <c r="R164" s="259"/>
      <c r="S164" s="259"/>
      <c r="T164" s="260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61" t="s">
        <v>141</v>
      </c>
      <c r="AU164" s="261" t="s">
        <v>86</v>
      </c>
      <c r="AV164" s="14" t="s">
        <v>147</v>
      </c>
      <c r="AW164" s="14" t="s">
        <v>32</v>
      </c>
      <c r="AX164" s="14" t="s">
        <v>76</v>
      </c>
      <c r="AY164" s="261" t="s">
        <v>131</v>
      </c>
    </row>
    <row r="165" s="15" customFormat="1">
      <c r="A165" s="15"/>
      <c r="B165" s="262"/>
      <c r="C165" s="263"/>
      <c r="D165" s="235" t="s">
        <v>141</v>
      </c>
      <c r="E165" s="264" t="s">
        <v>1</v>
      </c>
      <c r="F165" s="265" t="s">
        <v>152</v>
      </c>
      <c r="G165" s="263"/>
      <c r="H165" s="266">
        <v>94.599999999999994</v>
      </c>
      <c r="I165" s="267"/>
      <c r="J165" s="263"/>
      <c r="K165" s="263"/>
      <c r="L165" s="268"/>
      <c r="M165" s="269"/>
      <c r="N165" s="270"/>
      <c r="O165" s="270"/>
      <c r="P165" s="270"/>
      <c r="Q165" s="270"/>
      <c r="R165" s="270"/>
      <c r="S165" s="270"/>
      <c r="T165" s="271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72" t="s">
        <v>141</v>
      </c>
      <c r="AU165" s="272" t="s">
        <v>86</v>
      </c>
      <c r="AV165" s="15" t="s">
        <v>137</v>
      </c>
      <c r="AW165" s="15" t="s">
        <v>32</v>
      </c>
      <c r="AX165" s="15" t="s">
        <v>84</v>
      </c>
      <c r="AY165" s="272" t="s">
        <v>131</v>
      </c>
    </row>
    <row r="166" s="2" customFormat="1" ht="33" customHeight="1">
      <c r="A166" s="39"/>
      <c r="B166" s="40"/>
      <c r="C166" s="221" t="s">
        <v>175</v>
      </c>
      <c r="D166" s="221" t="s">
        <v>133</v>
      </c>
      <c r="E166" s="222" t="s">
        <v>176</v>
      </c>
      <c r="F166" s="223" t="s">
        <v>177</v>
      </c>
      <c r="G166" s="224" t="s">
        <v>136</v>
      </c>
      <c r="H166" s="225">
        <v>2281.4000000000001</v>
      </c>
      <c r="I166" s="226"/>
      <c r="J166" s="227">
        <f>ROUND(I166*H166,2)</f>
        <v>0</v>
      </c>
      <c r="K166" s="228"/>
      <c r="L166" s="45"/>
      <c r="M166" s="229" t="s">
        <v>1</v>
      </c>
      <c r="N166" s="230" t="s">
        <v>41</v>
      </c>
      <c r="O166" s="92"/>
      <c r="P166" s="231">
        <f>O166*H166</f>
        <v>0</v>
      </c>
      <c r="Q166" s="231">
        <v>0</v>
      </c>
      <c r="R166" s="231">
        <f>Q166*H166</f>
        <v>0</v>
      </c>
      <c r="S166" s="231">
        <v>0.44</v>
      </c>
      <c r="T166" s="232">
        <f>S166*H166</f>
        <v>1003.816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3" t="s">
        <v>137</v>
      </c>
      <c r="AT166" s="233" t="s">
        <v>133</v>
      </c>
      <c r="AU166" s="233" t="s">
        <v>86</v>
      </c>
      <c r="AY166" s="18" t="s">
        <v>131</v>
      </c>
      <c r="BE166" s="234">
        <f>IF(N166="základní",J166,0)</f>
        <v>0</v>
      </c>
      <c r="BF166" s="234">
        <f>IF(N166="snížená",J166,0)</f>
        <v>0</v>
      </c>
      <c r="BG166" s="234">
        <f>IF(N166="zákl. přenesená",J166,0)</f>
        <v>0</v>
      </c>
      <c r="BH166" s="234">
        <f>IF(N166="sníž. přenesená",J166,0)</f>
        <v>0</v>
      </c>
      <c r="BI166" s="234">
        <f>IF(N166="nulová",J166,0)</f>
        <v>0</v>
      </c>
      <c r="BJ166" s="18" t="s">
        <v>84</v>
      </c>
      <c r="BK166" s="234">
        <f>ROUND(I166*H166,2)</f>
        <v>0</v>
      </c>
      <c r="BL166" s="18" t="s">
        <v>137</v>
      </c>
      <c r="BM166" s="233" t="s">
        <v>178</v>
      </c>
    </row>
    <row r="167" s="2" customFormat="1">
      <c r="A167" s="39"/>
      <c r="B167" s="40"/>
      <c r="C167" s="41"/>
      <c r="D167" s="235" t="s">
        <v>139</v>
      </c>
      <c r="E167" s="41"/>
      <c r="F167" s="236" t="s">
        <v>179</v>
      </c>
      <c r="G167" s="41"/>
      <c r="H167" s="41"/>
      <c r="I167" s="237"/>
      <c r="J167" s="41"/>
      <c r="K167" s="41"/>
      <c r="L167" s="45"/>
      <c r="M167" s="238"/>
      <c r="N167" s="239"/>
      <c r="O167" s="92"/>
      <c r="P167" s="92"/>
      <c r="Q167" s="92"/>
      <c r="R167" s="92"/>
      <c r="S167" s="92"/>
      <c r="T167" s="93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139</v>
      </c>
      <c r="AU167" s="18" t="s">
        <v>86</v>
      </c>
    </row>
    <row r="168" s="13" customFormat="1">
      <c r="A168" s="13"/>
      <c r="B168" s="240"/>
      <c r="C168" s="241"/>
      <c r="D168" s="235" t="s">
        <v>141</v>
      </c>
      <c r="E168" s="242" t="s">
        <v>1</v>
      </c>
      <c r="F168" s="243" t="s">
        <v>142</v>
      </c>
      <c r="G168" s="241"/>
      <c r="H168" s="244">
        <v>308.39999999999998</v>
      </c>
      <c r="I168" s="245"/>
      <c r="J168" s="241"/>
      <c r="K168" s="241"/>
      <c r="L168" s="246"/>
      <c r="M168" s="247"/>
      <c r="N168" s="248"/>
      <c r="O168" s="248"/>
      <c r="P168" s="248"/>
      <c r="Q168" s="248"/>
      <c r="R168" s="248"/>
      <c r="S168" s="248"/>
      <c r="T168" s="249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0" t="s">
        <v>141</v>
      </c>
      <c r="AU168" s="250" t="s">
        <v>86</v>
      </c>
      <c r="AV168" s="13" t="s">
        <v>86</v>
      </c>
      <c r="AW168" s="13" t="s">
        <v>32</v>
      </c>
      <c r="AX168" s="13" t="s">
        <v>76</v>
      </c>
      <c r="AY168" s="250" t="s">
        <v>131</v>
      </c>
    </row>
    <row r="169" s="13" customFormat="1">
      <c r="A169" s="13"/>
      <c r="B169" s="240"/>
      <c r="C169" s="241"/>
      <c r="D169" s="235" t="s">
        <v>141</v>
      </c>
      <c r="E169" s="242" t="s">
        <v>1</v>
      </c>
      <c r="F169" s="243" t="s">
        <v>143</v>
      </c>
      <c r="G169" s="241"/>
      <c r="H169" s="244">
        <v>306.30000000000001</v>
      </c>
      <c r="I169" s="245"/>
      <c r="J169" s="241"/>
      <c r="K169" s="241"/>
      <c r="L169" s="246"/>
      <c r="M169" s="247"/>
      <c r="N169" s="248"/>
      <c r="O169" s="248"/>
      <c r="P169" s="248"/>
      <c r="Q169" s="248"/>
      <c r="R169" s="248"/>
      <c r="S169" s="248"/>
      <c r="T169" s="249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50" t="s">
        <v>141</v>
      </c>
      <c r="AU169" s="250" t="s">
        <v>86</v>
      </c>
      <c r="AV169" s="13" t="s">
        <v>86</v>
      </c>
      <c r="AW169" s="13" t="s">
        <v>32</v>
      </c>
      <c r="AX169" s="13" t="s">
        <v>76</v>
      </c>
      <c r="AY169" s="250" t="s">
        <v>131</v>
      </c>
    </row>
    <row r="170" s="13" customFormat="1">
      <c r="A170" s="13"/>
      <c r="B170" s="240"/>
      <c r="C170" s="241"/>
      <c r="D170" s="235" t="s">
        <v>141</v>
      </c>
      <c r="E170" s="242" t="s">
        <v>1</v>
      </c>
      <c r="F170" s="243" t="s">
        <v>180</v>
      </c>
      <c r="G170" s="241"/>
      <c r="H170" s="244">
        <v>238.40000000000001</v>
      </c>
      <c r="I170" s="245"/>
      <c r="J170" s="241"/>
      <c r="K170" s="241"/>
      <c r="L170" s="246"/>
      <c r="M170" s="247"/>
      <c r="N170" s="248"/>
      <c r="O170" s="248"/>
      <c r="P170" s="248"/>
      <c r="Q170" s="248"/>
      <c r="R170" s="248"/>
      <c r="S170" s="248"/>
      <c r="T170" s="249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50" t="s">
        <v>141</v>
      </c>
      <c r="AU170" s="250" t="s">
        <v>86</v>
      </c>
      <c r="AV170" s="13" t="s">
        <v>86</v>
      </c>
      <c r="AW170" s="13" t="s">
        <v>32</v>
      </c>
      <c r="AX170" s="13" t="s">
        <v>76</v>
      </c>
      <c r="AY170" s="250" t="s">
        <v>131</v>
      </c>
    </row>
    <row r="171" s="13" customFormat="1">
      <c r="A171" s="13"/>
      <c r="B171" s="240"/>
      <c r="C171" s="241"/>
      <c r="D171" s="235" t="s">
        <v>141</v>
      </c>
      <c r="E171" s="242" t="s">
        <v>1</v>
      </c>
      <c r="F171" s="243" t="s">
        <v>145</v>
      </c>
      <c r="G171" s="241"/>
      <c r="H171" s="244">
        <v>380.30000000000001</v>
      </c>
      <c r="I171" s="245"/>
      <c r="J171" s="241"/>
      <c r="K171" s="241"/>
      <c r="L171" s="246"/>
      <c r="M171" s="247"/>
      <c r="N171" s="248"/>
      <c r="O171" s="248"/>
      <c r="P171" s="248"/>
      <c r="Q171" s="248"/>
      <c r="R171" s="248"/>
      <c r="S171" s="248"/>
      <c r="T171" s="249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0" t="s">
        <v>141</v>
      </c>
      <c r="AU171" s="250" t="s">
        <v>86</v>
      </c>
      <c r="AV171" s="13" t="s">
        <v>86</v>
      </c>
      <c r="AW171" s="13" t="s">
        <v>32</v>
      </c>
      <c r="AX171" s="13" t="s">
        <v>76</v>
      </c>
      <c r="AY171" s="250" t="s">
        <v>131</v>
      </c>
    </row>
    <row r="172" s="14" customFormat="1">
      <c r="A172" s="14"/>
      <c r="B172" s="251"/>
      <c r="C172" s="252"/>
      <c r="D172" s="235" t="s">
        <v>141</v>
      </c>
      <c r="E172" s="253" t="s">
        <v>1</v>
      </c>
      <c r="F172" s="254" t="s">
        <v>146</v>
      </c>
      <c r="G172" s="252"/>
      <c r="H172" s="255">
        <v>1233.4000000000001</v>
      </c>
      <c r="I172" s="256"/>
      <c r="J172" s="252"/>
      <c r="K172" s="252"/>
      <c r="L172" s="257"/>
      <c r="M172" s="258"/>
      <c r="N172" s="259"/>
      <c r="O172" s="259"/>
      <c r="P172" s="259"/>
      <c r="Q172" s="259"/>
      <c r="R172" s="259"/>
      <c r="S172" s="259"/>
      <c r="T172" s="260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61" t="s">
        <v>141</v>
      </c>
      <c r="AU172" s="261" t="s">
        <v>86</v>
      </c>
      <c r="AV172" s="14" t="s">
        <v>147</v>
      </c>
      <c r="AW172" s="14" t="s">
        <v>32</v>
      </c>
      <c r="AX172" s="14" t="s">
        <v>76</v>
      </c>
      <c r="AY172" s="261" t="s">
        <v>131</v>
      </c>
    </row>
    <row r="173" s="13" customFormat="1">
      <c r="A173" s="13"/>
      <c r="B173" s="240"/>
      <c r="C173" s="241"/>
      <c r="D173" s="235" t="s">
        <v>141</v>
      </c>
      <c r="E173" s="242" t="s">
        <v>1</v>
      </c>
      <c r="F173" s="243" t="s">
        <v>181</v>
      </c>
      <c r="G173" s="241"/>
      <c r="H173" s="244">
        <v>262.80000000000001</v>
      </c>
      <c r="I173" s="245"/>
      <c r="J173" s="241"/>
      <c r="K173" s="241"/>
      <c r="L173" s="246"/>
      <c r="M173" s="247"/>
      <c r="N173" s="248"/>
      <c r="O173" s="248"/>
      <c r="P173" s="248"/>
      <c r="Q173" s="248"/>
      <c r="R173" s="248"/>
      <c r="S173" s="248"/>
      <c r="T173" s="249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50" t="s">
        <v>141</v>
      </c>
      <c r="AU173" s="250" t="s">
        <v>86</v>
      </c>
      <c r="AV173" s="13" t="s">
        <v>86</v>
      </c>
      <c r="AW173" s="13" t="s">
        <v>32</v>
      </c>
      <c r="AX173" s="13" t="s">
        <v>76</v>
      </c>
      <c r="AY173" s="250" t="s">
        <v>131</v>
      </c>
    </row>
    <row r="174" s="13" customFormat="1">
      <c r="A174" s="13"/>
      <c r="B174" s="240"/>
      <c r="C174" s="241"/>
      <c r="D174" s="235" t="s">
        <v>141</v>
      </c>
      <c r="E174" s="242" t="s">
        <v>1</v>
      </c>
      <c r="F174" s="243" t="s">
        <v>182</v>
      </c>
      <c r="G174" s="241"/>
      <c r="H174" s="244">
        <v>278.60000000000002</v>
      </c>
      <c r="I174" s="245"/>
      <c r="J174" s="241"/>
      <c r="K174" s="241"/>
      <c r="L174" s="246"/>
      <c r="M174" s="247"/>
      <c r="N174" s="248"/>
      <c r="O174" s="248"/>
      <c r="P174" s="248"/>
      <c r="Q174" s="248"/>
      <c r="R174" s="248"/>
      <c r="S174" s="248"/>
      <c r="T174" s="249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0" t="s">
        <v>141</v>
      </c>
      <c r="AU174" s="250" t="s">
        <v>86</v>
      </c>
      <c r="AV174" s="13" t="s">
        <v>86</v>
      </c>
      <c r="AW174" s="13" t="s">
        <v>32</v>
      </c>
      <c r="AX174" s="13" t="s">
        <v>76</v>
      </c>
      <c r="AY174" s="250" t="s">
        <v>131</v>
      </c>
    </row>
    <row r="175" s="13" customFormat="1">
      <c r="A175" s="13"/>
      <c r="B175" s="240"/>
      <c r="C175" s="241"/>
      <c r="D175" s="235" t="s">
        <v>141</v>
      </c>
      <c r="E175" s="242" t="s">
        <v>1</v>
      </c>
      <c r="F175" s="243" t="s">
        <v>150</v>
      </c>
      <c r="G175" s="241"/>
      <c r="H175" s="244">
        <v>83.099999999999994</v>
      </c>
      <c r="I175" s="245"/>
      <c r="J175" s="241"/>
      <c r="K175" s="241"/>
      <c r="L175" s="246"/>
      <c r="M175" s="247"/>
      <c r="N175" s="248"/>
      <c r="O175" s="248"/>
      <c r="P175" s="248"/>
      <c r="Q175" s="248"/>
      <c r="R175" s="248"/>
      <c r="S175" s="248"/>
      <c r="T175" s="249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50" t="s">
        <v>141</v>
      </c>
      <c r="AU175" s="250" t="s">
        <v>86</v>
      </c>
      <c r="AV175" s="13" t="s">
        <v>86</v>
      </c>
      <c r="AW175" s="13" t="s">
        <v>32</v>
      </c>
      <c r="AX175" s="13" t="s">
        <v>76</v>
      </c>
      <c r="AY175" s="250" t="s">
        <v>131</v>
      </c>
    </row>
    <row r="176" s="13" customFormat="1">
      <c r="A176" s="13"/>
      <c r="B176" s="240"/>
      <c r="C176" s="241"/>
      <c r="D176" s="235" t="s">
        <v>141</v>
      </c>
      <c r="E176" s="242" t="s">
        <v>1</v>
      </c>
      <c r="F176" s="243" t="s">
        <v>183</v>
      </c>
      <c r="G176" s="241"/>
      <c r="H176" s="244">
        <v>423.5</v>
      </c>
      <c r="I176" s="245"/>
      <c r="J176" s="241"/>
      <c r="K176" s="241"/>
      <c r="L176" s="246"/>
      <c r="M176" s="247"/>
      <c r="N176" s="248"/>
      <c r="O176" s="248"/>
      <c r="P176" s="248"/>
      <c r="Q176" s="248"/>
      <c r="R176" s="248"/>
      <c r="S176" s="248"/>
      <c r="T176" s="249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50" t="s">
        <v>141</v>
      </c>
      <c r="AU176" s="250" t="s">
        <v>86</v>
      </c>
      <c r="AV176" s="13" t="s">
        <v>86</v>
      </c>
      <c r="AW176" s="13" t="s">
        <v>32</v>
      </c>
      <c r="AX176" s="13" t="s">
        <v>76</v>
      </c>
      <c r="AY176" s="250" t="s">
        <v>131</v>
      </c>
    </row>
    <row r="177" s="14" customFormat="1">
      <c r="A177" s="14"/>
      <c r="B177" s="251"/>
      <c r="C177" s="252"/>
      <c r="D177" s="235" t="s">
        <v>141</v>
      </c>
      <c r="E177" s="253" t="s">
        <v>1</v>
      </c>
      <c r="F177" s="254" t="s">
        <v>146</v>
      </c>
      <c r="G177" s="252"/>
      <c r="H177" s="255">
        <v>1048</v>
      </c>
      <c r="I177" s="256"/>
      <c r="J177" s="252"/>
      <c r="K177" s="252"/>
      <c r="L177" s="257"/>
      <c r="M177" s="258"/>
      <c r="N177" s="259"/>
      <c r="O177" s="259"/>
      <c r="P177" s="259"/>
      <c r="Q177" s="259"/>
      <c r="R177" s="259"/>
      <c r="S177" s="259"/>
      <c r="T177" s="260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61" t="s">
        <v>141</v>
      </c>
      <c r="AU177" s="261" t="s">
        <v>86</v>
      </c>
      <c r="AV177" s="14" t="s">
        <v>147</v>
      </c>
      <c r="AW177" s="14" t="s">
        <v>32</v>
      </c>
      <c r="AX177" s="14" t="s">
        <v>76</v>
      </c>
      <c r="AY177" s="261" t="s">
        <v>131</v>
      </c>
    </row>
    <row r="178" s="15" customFormat="1">
      <c r="A178" s="15"/>
      <c r="B178" s="262"/>
      <c r="C178" s="263"/>
      <c r="D178" s="235" t="s">
        <v>141</v>
      </c>
      <c r="E178" s="264" t="s">
        <v>1</v>
      </c>
      <c r="F178" s="265" t="s">
        <v>152</v>
      </c>
      <c r="G178" s="263"/>
      <c r="H178" s="266">
        <v>2281.4000000000001</v>
      </c>
      <c r="I178" s="267"/>
      <c r="J178" s="263"/>
      <c r="K178" s="263"/>
      <c r="L178" s="268"/>
      <c r="M178" s="269"/>
      <c r="N178" s="270"/>
      <c r="O178" s="270"/>
      <c r="P178" s="270"/>
      <c r="Q178" s="270"/>
      <c r="R178" s="270"/>
      <c r="S178" s="270"/>
      <c r="T178" s="271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72" t="s">
        <v>141</v>
      </c>
      <c r="AU178" s="272" t="s">
        <v>86</v>
      </c>
      <c r="AV178" s="15" t="s">
        <v>137</v>
      </c>
      <c r="AW178" s="15" t="s">
        <v>32</v>
      </c>
      <c r="AX178" s="15" t="s">
        <v>84</v>
      </c>
      <c r="AY178" s="272" t="s">
        <v>131</v>
      </c>
    </row>
    <row r="179" s="2" customFormat="1" ht="16.5" customHeight="1">
      <c r="A179" s="39"/>
      <c r="B179" s="40"/>
      <c r="C179" s="221" t="s">
        <v>184</v>
      </c>
      <c r="D179" s="221" t="s">
        <v>133</v>
      </c>
      <c r="E179" s="222" t="s">
        <v>185</v>
      </c>
      <c r="F179" s="223" t="s">
        <v>186</v>
      </c>
      <c r="G179" s="224" t="s">
        <v>187</v>
      </c>
      <c r="H179" s="225">
        <v>210.59999999999999</v>
      </c>
      <c r="I179" s="226"/>
      <c r="J179" s="227">
        <f>ROUND(I179*H179,2)</f>
        <v>0</v>
      </c>
      <c r="K179" s="228"/>
      <c r="L179" s="45"/>
      <c r="M179" s="229" t="s">
        <v>1</v>
      </c>
      <c r="N179" s="230" t="s">
        <v>41</v>
      </c>
      <c r="O179" s="92"/>
      <c r="P179" s="231">
        <f>O179*H179</f>
        <v>0</v>
      </c>
      <c r="Q179" s="231">
        <v>0</v>
      </c>
      <c r="R179" s="231">
        <f>Q179*H179</f>
        <v>0</v>
      </c>
      <c r="S179" s="231">
        <v>0.20499999999999999</v>
      </c>
      <c r="T179" s="232">
        <f>S179*H179</f>
        <v>43.172999999999995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3" t="s">
        <v>137</v>
      </c>
      <c r="AT179" s="233" t="s">
        <v>133</v>
      </c>
      <c r="AU179" s="233" t="s">
        <v>86</v>
      </c>
      <c r="AY179" s="18" t="s">
        <v>131</v>
      </c>
      <c r="BE179" s="234">
        <f>IF(N179="základní",J179,0)</f>
        <v>0</v>
      </c>
      <c r="BF179" s="234">
        <f>IF(N179="snížená",J179,0)</f>
        <v>0</v>
      </c>
      <c r="BG179" s="234">
        <f>IF(N179="zákl. přenesená",J179,0)</f>
        <v>0</v>
      </c>
      <c r="BH179" s="234">
        <f>IF(N179="sníž. přenesená",J179,0)</f>
        <v>0</v>
      </c>
      <c r="BI179" s="234">
        <f>IF(N179="nulová",J179,0)</f>
        <v>0</v>
      </c>
      <c r="BJ179" s="18" t="s">
        <v>84</v>
      </c>
      <c r="BK179" s="234">
        <f>ROUND(I179*H179,2)</f>
        <v>0</v>
      </c>
      <c r="BL179" s="18" t="s">
        <v>137</v>
      </c>
      <c r="BM179" s="233" t="s">
        <v>188</v>
      </c>
    </row>
    <row r="180" s="2" customFormat="1">
      <c r="A180" s="39"/>
      <c r="B180" s="40"/>
      <c r="C180" s="41"/>
      <c r="D180" s="235" t="s">
        <v>139</v>
      </c>
      <c r="E180" s="41"/>
      <c r="F180" s="236" t="s">
        <v>189</v>
      </c>
      <c r="G180" s="41"/>
      <c r="H180" s="41"/>
      <c r="I180" s="237"/>
      <c r="J180" s="41"/>
      <c r="K180" s="41"/>
      <c r="L180" s="45"/>
      <c r="M180" s="238"/>
      <c r="N180" s="239"/>
      <c r="O180" s="92"/>
      <c r="P180" s="92"/>
      <c r="Q180" s="92"/>
      <c r="R180" s="92"/>
      <c r="S180" s="92"/>
      <c r="T180" s="93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139</v>
      </c>
      <c r="AU180" s="18" t="s">
        <v>86</v>
      </c>
    </row>
    <row r="181" s="13" customFormat="1">
      <c r="A181" s="13"/>
      <c r="B181" s="240"/>
      <c r="C181" s="241"/>
      <c r="D181" s="235" t="s">
        <v>141</v>
      </c>
      <c r="E181" s="242" t="s">
        <v>1</v>
      </c>
      <c r="F181" s="243" t="s">
        <v>190</v>
      </c>
      <c r="G181" s="241"/>
      <c r="H181" s="244">
        <v>19.800000000000001</v>
      </c>
      <c r="I181" s="245"/>
      <c r="J181" s="241"/>
      <c r="K181" s="241"/>
      <c r="L181" s="246"/>
      <c r="M181" s="247"/>
      <c r="N181" s="248"/>
      <c r="O181" s="248"/>
      <c r="P181" s="248"/>
      <c r="Q181" s="248"/>
      <c r="R181" s="248"/>
      <c r="S181" s="248"/>
      <c r="T181" s="249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50" t="s">
        <v>141</v>
      </c>
      <c r="AU181" s="250" t="s">
        <v>86</v>
      </c>
      <c r="AV181" s="13" t="s">
        <v>86</v>
      </c>
      <c r="AW181" s="13" t="s">
        <v>32</v>
      </c>
      <c r="AX181" s="13" t="s">
        <v>76</v>
      </c>
      <c r="AY181" s="250" t="s">
        <v>131</v>
      </c>
    </row>
    <row r="182" s="13" customFormat="1">
      <c r="A182" s="13"/>
      <c r="B182" s="240"/>
      <c r="C182" s="241"/>
      <c r="D182" s="235" t="s">
        <v>141</v>
      </c>
      <c r="E182" s="242" t="s">
        <v>1</v>
      </c>
      <c r="F182" s="243" t="s">
        <v>191</v>
      </c>
      <c r="G182" s="241"/>
      <c r="H182" s="244">
        <v>13</v>
      </c>
      <c r="I182" s="245"/>
      <c r="J182" s="241"/>
      <c r="K182" s="241"/>
      <c r="L182" s="246"/>
      <c r="M182" s="247"/>
      <c r="N182" s="248"/>
      <c r="O182" s="248"/>
      <c r="P182" s="248"/>
      <c r="Q182" s="248"/>
      <c r="R182" s="248"/>
      <c r="S182" s="248"/>
      <c r="T182" s="249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50" t="s">
        <v>141</v>
      </c>
      <c r="AU182" s="250" t="s">
        <v>86</v>
      </c>
      <c r="AV182" s="13" t="s">
        <v>86</v>
      </c>
      <c r="AW182" s="13" t="s">
        <v>32</v>
      </c>
      <c r="AX182" s="13" t="s">
        <v>76</v>
      </c>
      <c r="AY182" s="250" t="s">
        <v>131</v>
      </c>
    </row>
    <row r="183" s="14" customFormat="1">
      <c r="A183" s="14"/>
      <c r="B183" s="251"/>
      <c r="C183" s="252"/>
      <c r="D183" s="235" t="s">
        <v>141</v>
      </c>
      <c r="E183" s="253" t="s">
        <v>1</v>
      </c>
      <c r="F183" s="254" t="s">
        <v>146</v>
      </c>
      <c r="G183" s="252"/>
      <c r="H183" s="255">
        <v>32.799999999999997</v>
      </c>
      <c r="I183" s="256"/>
      <c r="J183" s="252"/>
      <c r="K183" s="252"/>
      <c r="L183" s="257"/>
      <c r="M183" s="258"/>
      <c r="N183" s="259"/>
      <c r="O183" s="259"/>
      <c r="P183" s="259"/>
      <c r="Q183" s="259"/>
      <c r="R183" s="259"/>
      <c r="S183" s="259"/>
      <c r="T183" s="260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61" t="s">
        <v>141</v>
      </c>
      <c r="AU183" s="261" t="s">
        <v>86</v>
      </c>
      <c r="AV183" s="14" t="s">
        <v>147</v>
      </c>
      <c r="AW183" s="14" t="s">
        <v>32</v>
      </c>
      <c r="AX183" s="14" t="s">
        <v>76</v>
      </c>
      <c r="AY183" s="261" t="s">
        <v>131</v>
      </c>
    </row>
    <row r="184" s="13" customFormat="1">
      <c r="A184" s="13"/>
      <c r="B184" s="240"/>
      <c r="C184" s="241"/>
      <c r="D184" s="235" t="s">
        <v>141</v>
      </c>
      <c r="E184" s="242" t="s">
        <v>1</v>
      </c>
      <c r="F184" s="243" t="s">
        <v>192</v>
      </c>
      <c r="G184" s="241"/>
      <c r="H184" s="244">
        <v>80.299999999999997</v>
      </c>
      <c r="I184" s="245"/>
      <c r="J184" s="241"/>
      <c r="K184" s="241"/>
      <c r="L184" s="246"/>
      <c r="M184" s="247"/>
      <c r="N184" s="248"/>
      <c r="O184" s="248"/>
      <c r="P184" s="248"/>
      <c r="Q184" s="248"/>
      <c r="R184" s="248"/>
      <c r="S184" s="248"/>
      <c r="T184" s="249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50" t="s">
        <v>141</v>
      </c>
      <c r="AU184" s="250" t="s">
        <v>86</v>
      </c>
      <c r="AV184" s="13" t="s">
        <v>86</v>
      </c>
      <c r="AW184" s="13" t="s">
        <v>32</v>
      </c>
      <c r="AX184" s="13" t="s">
        <v>76</v>
      </c>
      <c r="AY184" s="250" t="s">
        <v>131</v>
      </c>
    </row>
    <row r="185" s="13" customFormat="1">
      <c r="A185" s="13"/>
      <c r="B185" s="240"/>
      <c r="C185" s="241"/>
      <c r="D185" s="235" t="s">
        <v>141</v>
      </c>
      <c r="E185" s="242" t="s">
        <v>1</v>
      </c>
      <c r="F185" s="243" t="s">
        <v>193</v>
      </c>
      <c r="G185" s="241"/>
      <c r="H185" s="244">
        <v>20.399999999999999</v>
      </c>
      <c r="I185" s="245"/>
      <c r="J185" s="241"/>
      <c r="K185" s="241"/>
      <c r="L185" s="246"/>
      <c r="M185" s="247"/>
      <c r="N185" s="248"/>
      <c r="O185" s="248"/>
      <c r="P185" s="248"/>
      <c r="Q185" s="248"/>
      <c r="R185" s="248"/>
      <c r="S185" s="248"/>
      <c r="T185" s="249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50" t="s">
        <v>141</v>
      </c>
      <c r="AU185" s="250" t="s">
        <v>86</v>
      </c>
      <c r="AV185" s="13" t="s">
        <v>86</v>
      </c>
      <c r="AW185" s="13" t="s">
        <v>32</v>
      </c>
      <c r="AX185" s="13" t="s">
        <v>76</v>
      </c>
      <c r="AY185" s="250" t="s">
        <v>131</v>
      </c>
    </row>
    <row r="186" s="13" customFormat="1">
      <c r="A186" s="13"/>
      <c r="B186" s="240"/>
      <c r="C186" s="241"/>
      <c r="D186" s="235" t="s">
        <v>141</v>
      </c>
      <c r="E186" s="242" t="s">
        <v>1</v>
      </c>
      <c r="F186" s="243" t="s">
        <v>194</v>
      </c>
      <c r="G186" s="241"/>
      <c r="H186" s="244">
        <v>77.099999999999994</v>
      </c>
      <c r="I186" s="245"/>
      <c r="J186" s="241"/>
      <c r="K186" s="241"/>
      <c r="L186" s="246"/>
      <c r="M186" s="247"/>
      <c r="N186" s="248"/>
      <c r="O186" s="248"/>
      <c r="P186" s="248"/>
      <c r="Q186" s="248"/>
      <c r="R186" s="248"/>
      <c r="S186" s="248"/>
      <c r="T186" s="249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50" t="s">
        <v>141</v>
      </c>
      <c r="AU186" s="250" t="s">
        <v>86</v>
      </c>
      <c r="AV186" s="13" t="s">
        <v>86</v>
      </c>
      <c r="AW186" s="13" t="s">
        <v>32</v>
      </c>
      <c r="AX186" s="13" t="s">
        <v>76</v>
      </c>
      <c r="AY186" s="250" t="s">
        <v>131</v>
      </c>
    </row>
    <row r="187" s="15" customFormat="1">
      <c r="A187" s="15"/>
      <c r="B187" s="262"/>
      <c r="C187" s="263"/>
      <c r="D187" s="235" t="s">
        <v>141</v>
      </c>
      <c r="E187" s="264" t="s">
        <v>1</v>
      </c>
      <c r="F187" s="265" t="s">
        <v>152</v>
      </c>
      <c r="G187" s="263"/>
      <c r="H187" s="266">
        <v>210.59999999999999</v>
      </c>
      <c r="I187" s="267"/>
      <c r="J187" s="263"/>
      <c r="K187" s="263"/>
      <c r="L187" s="268"/>
      <c r="M187" s="269"/>
      <c r="N187" s="270"/>
      <c r="O187" s="270"/>
      <c r="P187" s="270"/>
      <c r="Q187" s="270"/>
      <c r="R187" s="270"/>
      <c r="S187" s="270"/>
      <c r="T187" s="271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T187" s="272" t="s">
        <v>141</v>
      </c>
      <c r="AU187" s="272" t="s">
        <v>86</v>
      </c>
      <c r="AV187" s="15" t="s">
        <v>137</v>
      </c>
      <c r="AW187" s="15" t="s">
        <v>32</v>
      </c>
      <c r="AX187" s="15" t="s">
        <v>84</v>
      </c>
      <c r="AY187" s="272" t="s">
        <v>131</v>
      </c>
    </row>
    <row r="188" s="2" customFormat="1" ht="16.5" customHeight="1">
      <c r="A188" s="39"/>
      <c r="B188" s="40"/>
      <c r="C188" s="221" t="s">
        <v>195</v>
      </c>
      <c r="D188" s="221" t="s">
        <v>133</v>
      </c>
      <c r="E188" s="222" t="s">
        <v>196</v>
      </c>
      <c r="F188" s="223" t="s">
        <v>197</v>
      </c>
      <c r="G188" s="224" t="s">
        <v>187</v>
      </c>
      <c r="H188" s="225">
        <v>395.19999999999999</v>
      </c>
      <c r="I188" s="226"/>
      <c r="J188" s="227">
        <f>ROUND(I188*H188,2)</f>
        <v>0</v>
      </c>
      <c r="K188" s="228"/>
      <c r="L188" s="45"/>
      <c r="M188" s="229" t="s">
        <v>1</v>
      </c>
      <c r="N188" s="230" t="s">
        <v>41</v>
      </c>
      <c r="O188" s="92"/>
      <c r="P188" s="231">
        <f>O188*H188</f>
        <v>0</v>
      </c>
      <c r="Q188" s="231">
        <v>0</v>
      </c>
      <c r="R188" s="231">
        <f>Q188*H188</f>
        <v>0</v>
      </c>
      <c r="S188" s="231">
        <v>0.11500000000000001</v>
      </c>
      <c r="T188" s="232">
        <f>S188*H188</f>
        <v>45.448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33" t="s">
        <v>137</v>
      </c>
      <c r="AT188" s="233" t="s">
        <v>133</v>
      </c>
      <c r="AU188" s="233" t="s">
        <v>86</v>
      </c>
      <c r="AY188" s="18" t="s">
        <v>131</v>
      </c>
      <c r="BE188" s="234">
        <f>IF(N188="základní",J188,0)</f>
        <v>0</v>
      </c>
      <c r="BF188" s="234">
        <f>IF(N188="snížená",J188,0)</f>
        <v>0</v>
      </c>
      <c r="BG188" s="234">
        <f>IF(N188="zákl. přenesená",J188,0)</f>
        <v>0</v>
      </c>
      <c r="BH188" s="234">
        <f>IF(N188="sníž. přenesená",J188,0)</f>
        <v>0</v>
      </c>
      <c r="BI188" s="234">
        <f>IF(N188="nulová",J188,0)</f>
        <v>0</v>
      </c>
      <c r="BJ188" s="18" t="s">
        <v>84</v>
      </c>
      <c r="BK188" s="234">
        <f>ROUND(I188*H188,2)</f>
        <v>0</v>
      </c>
      <c r="BL188" s="18" t="s">
        <v>137</v>
      </c>
      <c r="BM188" s="233" t="s">
        <v>198</v>
      </c>
    </row>
    <row r="189" s="2" customFormat="1">
      <c r="A189" s="39"/>
      <c r="B189" s="40"/>
      <c r="C189" s="41"/>
      <c r="D189" s="235" t="s">
        <v>139</v>
      </c>
      <c r="E189" s="41"/>
      <c r="F189" s="236" t="s">
        <v>199</v>
      </c>
      <c r="G189" s="41"/>
      <c r="H189" s="41"/>
      <c r="I189" s="237"/>
      <c r="J189" s="41"/>
      <c r="K189" s="41"/>
      <c r="L189" s="45"/>
      <c r="M189" s="238"/>
      <c r="N189" s="239"/>
      <c r="O189" s="92"/>
      <c r="P189" s="92"/>
      <c r="Q189" s="92"/>
      <c r="R189" s="92"/>
      <c r="S189" s="92"/>
      <c r="T189" s="93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T189" s="18" t="s">
        <v>139</v>
      </c>
      <c r="AU189" s="18" t="s">
        <v>86</v>
      </c>
    </row>
    <row r="190" s="16" customFormat="1">
      <c r="A190" s="16"/>
      <c r="B190" s="273"/>
      <c r="C190" s="274"/>
      <c r="D190" s="235" t="s">
        <v>141</v>
      </c>
      <c r="E190" s="275" t="s">
        <v>1</v>
      </c>
      <c r="F190" s="276" t="s">
        <v>200</v>
      </c>
      <c r="G190" s="274"/>
      <c r="H190" s="275" t="s">
        <v>1</v>
      </c>
      <c r="I190" s="277"/>
      <c r="J190" s="274"/>
      <c r="K190" s="274"/>
      <c r="L190" s="278"/>
      <c r="M190" s="279"/>
      <c r="N190" s="280"/>
      <c r="O190" s="280"/>
      <c r="P190" s="280"/>
      <c r="Q190" s="280"/>
      <c r="R190" s="280"/>
      <c r="S190" s="280"/>
      <c r="T190" s="281"/>
      <c r="U190" s="16"/>
      <c r="V190" s="16"/>
      <c r="W190" s="16"/>
      <c r="X190" s="16"/>
      <c r="Y190" s="16"/>
      <c r="Z190" s="16"/>
      <c r="AA190" s="16"/>
      <c r="AB190" s="16"/>
      <c r="AC190" s="16"/>
      <c r="AD190" s="16"/>
      <c r="AE190" s="16"/>
      <c r="AT190" s="282" t="s">
        <v>141</v>
      </c>
      <c r="AU190" s="282" t="s">
        <v>86</v>
      </c>
      <c r="AV190" s="16" t="s">
        <v>84</v>
      </c>
      <c r="AW190" s="16" t="s">
        <v>32</v>
      </c>
      <c r="AX190" s="16" t="s">
        <v>76</v>
      </c>
      <c r="AY190" s="282" t="s">
        <v>131</v>
      </c>
    </row>
    <row r="191" s="13" customFormat="1">
      <c r="A191" s="13"/>
      <c r="B191" s="240"/>
      <c r="C191" s="241"/>
      <c r="D191" s="235" t="s">
        <v>141</v>
      </c>
      <c r="E191" s="242" t="s">
        <v>1</v>
      </c>
      <c r="F191" s="243" t="s">
        <v>201</v>
      </c>
      <c r="G191" s="241"/>
      <c r="H191" s="244">
        <v>19.800000000000001</v>
      </c>
      <c r="I191" s="245"/>
      <c r="J191" s="241"/>
      <c r="K191" s="241"/>
      <c r="L191" s="246"/>
      <c r="M191" s="247"/>
      <c r="N191" s="248"/>
      <c r="O191" s="248"/>
      <c r="P191" s="248"/>
      <c r="Q191" s="248"/>
      <c r="R191" s="248"/>
      <c r="S191" s="248"/>
      <c r="T191" s="249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50" t="s">
        <v>141</v>
      </c>
      <c r="AU191" s="250" t="s">
        <v>86</v>
      </c>
      <c r="AV191" s="13" t="s">
        <v>86</v>
      </c>
      <c r="AW191" s="13" t="s">
        <v>32</v>
      </c>
      <c r="AX191" s="13" t="s">
        <v>76</v>
      </c>
      <c r="AY191" s="250" t="s">
        <v>131</v>
      </c>
    </row>
    <row r="192" s="13" customFormat="1">
      <c r="A192" s="13"/>
      <c r="B192" s="240"/>
      <c r="C192" s="241"/>
      <c r="D192" s="235" t="s">
        <v>141</v>
      </c>
      <c r="E192" s="242" t="s">
        <v>1</v>
      </c>
      <c r="F192" s="243" t="s">
        <v>192</v>
      </c>
      <c r="G192" s="241"/>
      <c r="H192" s="244">
        <v>80.299999999999997</v>
      </c>
      <c r="I192" s="245"/>
      <c r="J192" s="241"/>
      <c r="K192" s="241"/>
      <c r="L192" s="246"/>
      <c r="M192" s="247"/>
      <c r="N192" s="248"/>
      <c r="O192" s="248"/>
      <c r="P192" s="248"/>
      <c r="Q192" s="248"/>
      <c r="R192" s="248"/>
      <c r="S192" s="248"/>
      <c r="T192" s="249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50" t="s">
        <v>141</v>
      </c>
      <c r="AU192" s="250" t="s">
        <v>86</v>
      </c>
      <c r="AV192" s="13" t="s">
        <v>86</v>
      </c>
      <c r="AW192" s="13" t="s">
        <v>32</v>
      </c>
      <c r="AX192" s="13" t="s">
        <v>76</v>
      </c>
      <c r="AY192" s="250" t="s">
        <v>131</v>
      </c>
    </row>
    <row r="193" s="13" customFormat="1">
      <c r="A193" s="13"/>
      <c r="B193" s="240"/>
      <c r="C193" s="241"/>
      <c r="D193" s="235" t="s">
        <v>141</v>
      </c>
      <c r="E193" s="242" t="s">
        <v>1</v>
      </c>
      <c r="F193" s="243" t="s">
        <v>193</v>
      </c>
      <c r="G193" s="241"/>
      <c r="H193" s="244">
        <v>20.399999999999999</v>
      </c>
      <c r="I193" s="245"/>
      <c r="J193" s="241"/>
      <c r="K193" s="241"/>
      <c r="L193" s="246"/>
      <c r="M193" s="247"/>
      <c r="N193" s="248"/>
      <c r="O193" s="248"/>
      <c r="P193" s="248"/>
      <c r="Q193" s="248"/>
      <c r="R193" s="248"/>
      <c r="S193" s="248"/>
      <c r="T193" s="249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50" t="s">
        <v>141</v>
      </c>
      <c r="AU193" s="250" t="s">
        <v>86</v>
      </c>
      <c r="AV193" s="13" t="s">
        <v>86</v>
      </c>
      <c r="AW193" s="13" t="s">
        <v>32</v>
      </c>
      <c r="AX193" s="13" t="s">
        <v>76</v>
      </c>
      <c r="AY193" s="250" t="s">
        <v>131</v>
      </c>
    </row>
    <row r="194" s="13" customFormat="1">
      <c r="A194" s="13"/>
      <c r="B194" s="240"/>
      <c r="C194" s="241"/>
      <c r="D194" s="235" t="s">
        <v>141</v>
      </c>
      <c r="E194" s="242" t="s">
        <v>1</v>
      </c>
      <c r="F194" s="243" t="s">
        <v>194</v>
      </c>
      <c r="G194" s="241"/>
      <c r="H194" s="244">
        <v>77.099999999999994</v>
      </c>
      <c r="I194" s="245"/>
      <c r="J194" s="241"/>
      <c r="K194" s="241"/>
      <c r="L194" s="246"/>
      <c r="M194" s="247"/>
      <c r="N194" s="248"/>
      <c r="O194" s="248"/>
      <c r="P194" s="248"/>
      <c r="Q194" s="248"/>
      <c r="R194" s="248"/>
      <c r="S194" s="248"/>
      <c r="T194" s="249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50" t="s">
        <v>141</v>
      </c>
      <c r="AU194" s="250" t="s">
        <v>86</v>
      </c>
      <c r="AV194" s="13" t="s">
        <v>86</v>
      </c>
      <c r="AW194" s="13" t="s">
        <v>32</v>
      </c>
      <c r="AX194" s="13" t="s">
        <v>76</v>
      </c>
      <c r="AY194" s="250" t="s">
        <v>131</v>
      </c>
    </row>
    <row r="195" s="15" customFormat="1">
      <c r="A195" s="15"/>
      <c r="B195" s="262"/>
      <c r="C195" s="263"/>
      <c r="D195" s="235" t="s">
        <v>141</v>
      </c>
      <c r="E195" s="264" t="s">
        <v>1</v>
      </c>
      <c r="F195" s="265" t="s">
        <v>152</v>
      </c>
      <c r="G195" s="263"/>
      <c r="H195" s="266">
        <v>197.59999999999999</v>
      </c>
      <c r="I195" s="267"/>
      <c r="J195" s="263"/>
      <c r="K195" s="263"/>
      <c r="L195" s="268"/>
      <c r="M195" s="269"/>
      <c r="N195" s="270"/>
      <c r="O195" s="270"/>
      <c r="P195" s="270"/>
      <c r="Q195" s="270"/>
      <c r="R195" s="270"/>
      <c r="S195" s="270"/>
      <c r="T195" s="271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T195" s="272" t="s">
        <v>141</v>
      </c>
      <c r="AU195" s="272" t="s">
        <v>86</v>
      </c>
      <c r="AV195" s="15" t="s">
        <v>137</v>
      </c>
      <c r="AW195" s="15" t="s">
        <v>32</v>
      </c>
      <c r="AX195" s="15" t="s">
        <v>84</v>
      </c>
      <c r="AY195" s="272" t="s">
        <v>131</v>
      </c>
    </row>
    <row r="196" s="13" customFormat="1">
      <c r="A196" s="13"/>
      <c r="B196" s="240"/>
      <c r="C196" s="241"/>
      <c r="D196" s="235" t="s">
        <v>141</v>
      </c>
      <c r="E196" s="241"/>
      <c r="F196" s="243" t="s">
        <v>202</v>
      </c>
      <c r="G196" s="241"/>
      <c r="H196" s="244">
        <v>395.19999999999999</v>
      </c>
      <c r="I196" s="245"/>
      <c r="J196" s="241"/>
      <c r="K196" s="241"/>
      <c r="L196" s="246"/>
      <c r="M196" s="247"/>
      <c r="N196" s="248"/>
      <c r="O196" s="248"/>
      <c r="P196" s="248"/>
      <c r="Q196" s="248"/>
      <c r="R196" s="248"/>
      <c r="S196" s="248"/>
      <c r="T196" s="249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50" t="s">
        <v>141</v>
      </c>
      <c r="AU196" s="250" t="s">
        <v>86</v>
      </c>
      <c r="AV196" s="13" t="s">
        <v>86</v>
      </c>
      <c r="AW196" s="13" t="s">
        <v>4</v>
      </c>
      <c r="AX196" s="13" t="s">
        <v>84</v>
      </c>
      <c r="AY196" s="250" t="s">
        <v>131</v>
      </c>
    </row>
    <row r="197" s="2" customFormat="1" ht="33" customHeight="1">
      <c r="A197" s="39"/>
      <c r="B197" s="40"/>
      <c r="C197" s="221" t="s">
        <v>203</v>
      </c>
      <c r="D197" s="221" t="s">
        <v>133</v>
      </c>
      <c r="E197" s="222" t="s">
        <v>204</v>
      </c>
      <c r="F197" s="223" t="s">
        <v>205</v>
      </c>
      <c r="G197" s="224" t="s">
        <v>206</v>
      </c>
      <c r="H197" s="225">
        <v>10.640000000000001</v>
      </c>
      <c r="I197" s="226"/>
      <c r="J197" s="227">
        <f>ROUND(I197*H197,2)</f>
        <v>0</v>
      </c>
      <c r="K197" s="228"/>
      <c r="L197" s="45"/>
      <c r="M197" s="229" t="s">
        <v>1</v>
      </c>
      <c r="N197" s="230" t="s">
        <v>41</v>
      </c>
      <c r="O197" s="92"/>
      <c r="P197" s="231">
        <f>O197*H197</f>
        <v>0</v>
      </c>
      <c r="Q197" s="231">
        <v>0</v>
      </c>
      <c r="R197" s="231">
        <f>Q197*H197</f>
        <v>0</v>
      </c>
      <c r="S197" s="231">
        <v>0</v>
      </c>
      <c r="T197" s="232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33" t="s">
        <v>137</v>
      </c>
      <c r="AT197" s="233" t="s">
        <v>133</v>
      </c>
      <c r="AU197" s="233" t="s">
        <v>86</v>
      </c>
      <c r="AY197" s="18" t="s">
        <v>131</v>
      </c>
      <c r="BE197" s="234">
        <f>IF(N197="základní",J197,0)</f>
        <v>0</v>
      </c>
      <c r="BF197" s="234">
        <f>IF(N197="snížená",J197,0)</f>
        <v>0</v>
      </c>
      <c r="BG197" s="234">
        <f>IF(N197="zákl. přenesená",J197,0)</f>
        <v>0</v>
      </c>
      <c r="BH197" s="234">
        <f>IF(N197="sníž. přenesená",J197,0)</f>
        <v>0</v>
      </c>
      <c r="BI197" s="234">
        <f>IF(N197="nulová",J197,0)</f>
        <v>0</v>
      </c>
      <c r="BJ197" s="18" t="s">
        <v>84</v>
      </c>
      <c r="BK197" s="234">
        <f>ROUND(I197*H197,2)</f>
        <v>0</v>
      </c>
      <c r="BL197" s="18" t="s">
        <v>137</v>
      </c>
      <c r="BM197" s="233" t="s">
        <v>207</v>
      </c>
    </row>
    <row r="198" s="2" customFormat="1">
      <c r="A198" s="39"/>
      <c r="B198" s="40"/>
      <c r="C198" s="41"/>
      <c r="D198" s="235" t="s">
        <v>139</v>
      </c>
      <c r="E198" s="41"/>
      <c r="F198" s="236" t="s">
        <v>208</v>
      </c>
      <c r="G198" s="41"/>
      <c r="H198" s="41"/>
      <c r="I198" s="237"/>
      <c r="J198" s="41"/>
      <c r="K198" s="41"/>
      <c r="L198" s="45"/>
      <c r="M198" s="238"/>
      <c r="N198" s="239"/>
      <c r="O198" s="92"/>
      <c r="P198" s="92"/>
      <c r="Q198" s="92"/>
      <c r="R198" s="92"/>
      <c r="S198" s="92"/>
      <c r="T198" s="93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T198" s="18" t="s">
        <v>139</v>
      </c>
      <c r="AU198" s="18" t="s">
        <v>86</v>
      </c>
    </row>
    <row r="199" s="13" customFormat="1">
      <c r="A199" s="13"/>
      <c r="B199" s="240"/>
      <c r="C199" s="241"/>
      <c r="D199" s="235" t="s">
        <v>141</v>
      </c>
      <c r="E199" s="242" t="s">
        <v>1</v>
      </c>
      <c r="F199" s="243" t="s">
        <v>209</v>
      </c>
      <c r="G199" s="241"/>
      <c r="H199" s="244">
        <v>0</v>
      </c>
      <c r="I199" s="245"/>
      <c r="J199" s="241"/>
      <c r="K199" s="241"/>
      <c r="L199" s="246"/>
      <c r="M199" s="247"/>
      <c r="N199" s="248"/>
      <c r="O199" s="248"/>
      <c r="P199" s="248"/>
      <c r="Q199" s="248"/>
      <c r="R199" s="248"/>
      <c r="S199" s="248"/>
      <c r="T199" s="249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50" t="s">
        <v>141</v>
      </c>
      <c r="AU199" s="250" t="s">
        <v>86</v>
      </c>
      <c r="AV199" s="13" t="s">
        <v>86</v>
      </c>
      <c r="AW199" s="13" t="s">
        <v>32</v>
      </c>
      <c r="AX199" s="13" t="s">
        <v>76</v>
      </c>
      <c r="AY199" s="250" t="s">
        <v>131</v>
      </c>
    </row>
    <row r="200" s="13" customFormat="1">
      <c r="A200" s="13"/>
      <c r="B200" s="240"/>
      <c r="C200" s="241"/>
      <c r="D200" s="235" t="s">
        <v>141</v>
      </c>
      <c r="E200" s="242" t="s">
        <v>1</v>
      </c>
      <c r="F200" s="243" t="s">
        <v>210</v>
      </c>
      <c r="G200" s="241"/>
      <c r="H200" s="244">
        <v>1.1200000000000001</v>
      </c>
      <c r="I200" s="245"/>
      <c r="J200" s="241"/>
      <c r="K200" s="241"/>
      <c r="L200" s="246"/>
      <c r="M200" s="247"/>
      <c r="N200" s="248"/>
      <c r="O200" s="248"/>
      <c r="P200" s="248"/>
      <c r="Q200" s="248"/>
      <c r="R200" s="248"/>
      <c r="S200" s="248"/>
      <c r="T200" s="249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50" t="s">
        <v>141</v>
      </c>
      <c r="AU200" s="250" t="s">
        <v>86</v>
      </c>
      <c r="AV200" s="13" t="s">
        <v>86</v>
      </c>
      <c r="AW200" s="13" t="s">
        <v>32</v>
      </c>
      <c r="AX200" s="13" t="s">
        <v>76</v>
      </c>
      <c r="AY200" s="250" t="s">
        <v>131</v>
      </c>
    </row>
    <row r="201" s="13" customFormat="1">
      <c r="A201" s="13"/>
      <c r="B201" s="240"/>
      <c r="C201" s="241"/>
      <c r="D201" s="235" t="s">
        <v>141</v>
      </c>
      <c r="E201" s="242" t="s">
        <v>1</v>
      </c>
      <c r="F201" s="243" t="s">
        <v>211</v>
      </c>
      <c r="G201" s="241"/>
      <c r="H201" s="244">
        <v>3.3300000000000001</v>
      </c>
      <c r="I201" s="245"/>
      <c r="J201" s="241"/>
      <c r="K201" s="241"/>
      <c r="L201" s="246"/>
      <c r="M201" s="247"/>
      <c r="N201" s="248"/>
      <c r="O201" s="248"/>
      <c r="P201" s="248"/>
      <c r="Q201" s="248"/>
      <c r="R201" s="248"/>
      <c r="S201" s="248"/>
      <c r="T201" s="249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50" t="s">
        <v>141</v>
      </c>
      <c r="AU201" s="250" t="s">
        <v>86</v>
      </c>
      <c r="AV201" s="13" t="s">
        <v>86</v>
      </c>
      <c r="AW201" s="13" t="s">
        <v>32</v>
      </c>
      <c r="AX201" s="13" t="s">
        <v>76</v>
      </c>
      <c r="AY201" s="250" t="s">
        <v>131</v>
      </c>
    </row>
    <row r="202" s="13" customFormat="1">
      <c r="A202" s="13"/>
      <c r="B202" s="240"/>
      <c r="C202" s="241"/>
      <c r="D202" s="235" t="s">
        <v>141</v>
      </c>
      <c r="E202" s="242" t="s">
        <v>1</v>
      </c>
      <c r="F202" s="243" t="s">
        <v>212</v>
      </c>
      <c r="G202" s="241"/>
      <c r="H202" s="244">
        <v>0</v>
      </c>
      <c r="I202" s="245"/>
      <c r="J202" s="241"/>
      <c r="K202" s="241"/>
      <c r="L202" s="246"/>
      <c r="M202" s="247"/>
      <c r="N202" s="248"/>
      <c r="O202" s="248"/>
      <c r="P202" s="248"/>
      <c r="Q202" s="248"/>
      <c r="R202" s="248"/>
      <c r="S202" s="248"/>
      <c r="T202" s="249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50" t="s">
        <v>141</v>
      </c>
      <c r="AU202" s="250" t="s">
        <v>86</v>
      </c>
      <c r="AV202" s="13" t="s">
        <v>86</v>
      </c>
      <c r="AW202" s="13" t="s">
        <v>32</v>
      </c>
      <c r="AX202" s="13" t="s">
        <v>76</v>
      </c>
      <c r="AY202" s="250" t="s">
        <v>131</v>
      </c>
    </row>
    <row r="203" s="14" customFormat="1">
      <c r="A203" s="14"/>
      <c r="B203" s="251"/>
      <c r="C203" s="252"/>
      <c r="D203" s="235" t="s">
        <v>141</v>
      </c>
      <c r="E203" s="253" t="s">
        <v>1</v>
      </c>
      <c r="F203" s="254" t="s">
        <v>146</v>
      </c>
      <c r="G203" s="252"/>
      <c r="H203" s="255">
        <v>4.4500000000000002</v>
      </c>
      <c r="I203" s="256"/>
      <c r="J203" s="252"/>
      <c r="K203" s="252"/>
      <c r="L203" s="257"/>
      <c r="M203" s="258"/>
      <c r="N203" s="259"/>
      <c r="O203" s="259"/>
      <c r="P203" s="259"/>
      <c r="Q203" s="259"/>
      <c r="R203" s="259"/>
      <c r="S203" s="259"/>
      <c r="T203" s="260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61" t="s">
        <v>141</v>
      </c>
      <c r="AU203" s="261" t="s">
        <v>86</v>
      </c>
      <c r="AV203" s="14" t="s">
        <v>147</v>
      </c>
      <c r="AW203" s="14" t="s">
        <v>32</v>
      </c>
      <c r="AX203" s="14" t="s">
        <v>76</v>
      </c>
      <c r="AY203" s="261" t="s">
        <v>131</v>
      </c>
    </row>
    <row r="204" s="13" customFormat="1">
      <c r="A204" s="13"/>
      <c r="B204" s="240"/>
      <c r="C204" s="241"/>
      <c r="D204" s="235" t="s">
        <v>141</v>
      </c>
      <c r="E204" s="242" t="s">
        <v>1</v>
      </c>
      <c r="F204" s="243" t="s">
        <v>213</v>
      </c>
      <c r="G204" s="241"/>
      <c r="H204" s="244">
        <v>0</v>
      </c>
      <c r="I204" s="245"/>
      <c r="J204" s="241"/>
      <c r="K204" s="241"/>
      <c r="L204" s="246"/>
      <c r="M204" s="247"/>
      <c r="N204" s="248"/>
      <c r="O204" s="248"/>
      <c r="P204" s="248"/>
      <c r="Q204" s="248"/>
      <c r="R204" s="248"/>
      <c r="S204" s="248"/>
      <c r="T204" s="249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50" t="s">
        <v>141</v>
      </c>
      <c r="AU204" s="250" t="s">
        <v>86</v>
      </c>
      <c r="AV204" s="13" t="s">
        <v>86</v>
      </c>
      <c r="AW204" s="13" t="s">
        <v>32</v>
      </c>
      <c r="AX204" s="13" t="s">
        <v>76</v>
      </c>
      <c r="AY204" s="250" t="s">
        <v>131</v>
      </c>
    </row>
    <row r="205" s="13" customFormat="1">
      <c r="A205" s="13"/>
      <c r="B205" s="240"/>
      <c r="C205" s="241"/>
      <c r="D205" s="235" t="s">
        <v>141</v>
      </c>
      <c r="E205" s="242" t="s">
        <v>1</v>
      </c>
      <c r="F205" s="243" t="s">
        <v>214</v>
      </c>
      <c r="G205" s="241"/>
      <c r="H205" s="244">
        <v>4.9500000000000002</v>
      </c>
      <c r="I205" s="245"/>
      <c r="J205" s="241"/>
      <c r="K205" s="241"/>
      <c r="L205" s="246"/>
      <c r="M205" s="247"/>
      <c r="N205" s="248"/>
      <c r="O205" s="248"/>
      <c r="P205" s="248"/>
      <c r="Q205" s="248"/>
      <c r="R205" s="248"/>
      <c r="S205" s="248"/>
      <c r="T205" s="249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50" t="s">
        <v>141</v>
      </c>
      <c r="AU205" s="250" t="s">
        <v>86</v>
      </c>
      <c r="AV205" s="13" t="s">
        <v>86</v>
      </c>
      <c r="AW205" s="13" t="s">
        <v>32</v>
      </c>
      <c r="AX205" s="13" t="s">
        <v>76</v>
      </c>
      <c r="AY205" s="250" t="s">
        <v>131</v>
      </c>
    </row>
    <row r="206" s="13" customFormat="1">
      <c r="A206" s="13"/>
      <c r="B206" s="240"/>
      <c r="C206" s="241"/>
      <c r="D206" s="235" t="s">
        <v>141</v>
      </c>
      <c r="E206" s="242" t="s">
        <v>1</v>
      </c>
      <c r="F206" s="243" t="s">
        <v>215</v>
      </c>
      <c r="G206" s="241"/>
      <c r="H206" s="244">
        <v>0</v>
      </c>
      <c r="I206" s="245"/>
      <c r="J206" s="241"/>
      <c r="K206" s="241"/>
      <c r="L206" s="246"/>
      <c r="M206" s="247"/>
      <c r="N206" s="248"/>
      <c r="O206" s="248"/>
      <c r="P206" s="248"/>
      <c r="Q206" s="248"/>
      <c r="R206" s="248"/>
      <c r="S206" s="248"/>
      <c r="T206" s="249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50" t="s">
        <v>141</v>
      </c>
      <c r="AU206" s="250" t="s">
        <v>86</v>
      </c>
      <c r="AV206" s="13" t="s">
        <v>86</v>
      </c>
      <c r="AW206" s="13" t="s">
        <v>32</v>
      </c>
      <c r="AX206" s="13" t="s">
        <v>76</v>
      </c>
      <c r="AY206" s="250" t="s">
        <v>131</v>
      </c>
    </row>
    <row r="207" s="13" customFormat="1">
      <c r="A207" s="13"/>
      <c r="B207" s="240"/>
      <c r="C207" s="241"/>
      <c r="D207" s="235" t="s">
        <v>141</v>
      </c>
      <c r="E207" s="242" t="s">
        <v>1</v>
      </c>
      <c r="F207" s="243" t="s">
        <v>216</v>
      </c>
      <c r="G207" s="241"/>
      <c r="H207" s="244">
        <v>1.24</v>
      </c>
      <c r="I207" s="245"/>
      <c r="J207" s="241"/>
      <c r="K207" s="241"/>
      <c r="L207" s="246"/>
      <c r="M207" s="247"/>
      <c r="N207" s="248"/>
      <c r="O207" s="248"/>
      <c r="P207" s="248"/>
      <c r="Q207" s="248"/>
      <c r="R207" s="248"/>
      <c r="S207" s="248"/>
      <c r="T207" s="249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50" t="s">
        <v>141</v>
      </c>
      <c r="AU207" s="250" t="s">
        <v>86</v>
      </c>
      <c r="AV207" s="13" t="s">
        <v>86</v>
      </c>
      <c r="AW207" s="13" t="s">
        <v>32</v>
      </c>
      <c r="AX207" s="13" t="s">
        <v>76</v>
      </c>
      <c r="AY207" s="250" t="s">
        <v>131</v>
      </c>
    </row>
    <row r="208" s="14" customFormat="1">
      <c r="A208" s="14"/>
      <c r="B208" s="251"/>
      <c r="C208" s="252"/>
      <c r="D208" s="235" t="s">
        <v>141</v>
      </c>
      <c r="E208" s="253" t="s">
        <v>1</v>
      </c>
      <c r="F208" s="254" t="s">
        <v>146</v>
      </c>
      <c r="G208" s="252"/>
      <c r="H208" s="255">
        <v>6.1900000000000004</v>
      </c>
      <c r="I208" s="256"/>
      <c r="J208" s="252"/>
      <c r="K208" s="252"/>
      <c r="L208" s="257"/>
      <c r="M208" s="258"/>
      <c r="N208" s="259"/>
      <c r="O208" s="259"/>
      <c r="P208" s="259"/>
      <c r="Q208" s="259"/>
      <c r="R208" s="259"/>
      <c r="S208" s="259"/>
      <c r="T208" s="260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61" t="s">
        <v>141</v>
      </c>
      <c r="AU208" s="261" t="s">
        <v>86</v>
      </c>
      <c r="AV208" s="14" t="s">
        <v>147</v>
      </c>
      <c r="AW208" s="14" t="s">
        <v>32</v>
      </c>
      <c r="AX208" s="14" t="s">
        <v>76</v>
      </c>
      <c r="AY208" s="261" t="s">
        <v>131</v>
      </c>
    </row>
    <row r="209" s="15" customFormat="1">
      <c r="A209" s="15"/>
      <c r="B209" s="262"/>
      <c r="C209" s="263"/>
      <c r="D209" s="235" t="s">
        <v>141</v>
      </c>
      <c r="E209" s="264" t="s">
        <v>90</v>
      </c>
      <c r="F209" s="265" t="s">
        <v>152</v>
      </c>
      <c r="G209" s="263"/>
      <c r="H209" s="266">
        <v>10.640000000000001</v>
      </c>
      <c r="I209" s="267"/>
      <c r="J209" s="263"/>
      <c r="K209" s="263"/>
      <c r="L209" s="268"/>
      <c r="M209" s="269"/>
      <c r="N209" s="270"/>
      <c r="O209" s="270"/>
      <c r="P209" s="270"/>
      <c r="Q209" s="270"/>
      <c r="R209" s="270"/>
      <c r="S209" s="270"/>
      <c r="T209" s="271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272" t="s">
        <v>141</v>
      </c>
      <c r="AU209" s="272" t="s">
        <v>86</v>
      </c>
      <c r="AV209" s="15" t="s">
        <v>137</v>
      </c>
      <c r="AW209" s="15" t="s">
        <v>32</v>
      </c>
      <c r="AX209" s="15" t="s">
        <v>84</v>
      </c>
      <c r="AY209" s="272" t="s">
        <v>131</v>
      </c>
    </row>
    <row r="210" s="2" customFormat="1" ht="37.8" customHeight="1">
      <c r="A210" s="39"/>
      <c r="B210" s="40"/>
      <c r="C210" s="221" t="s">
        <v>217</v>
      </c>
      <c r="D210" s="221" t="s">
        <v>133</v>
      </c>
      <c r="E210" s="222" t="s">
        <v>218</v>
      </c>
      <c r="F210" s="223" t="s">
        <v>219</v>
      </c>
      <c r="G210" s="224" t="s">
        <v>206</v>
      </c>
      <c r="H210" s="225">
        <v>10.640000000000001</v>
      </c>
      <c r="I210" s="226"/>
      <c r="J210" s="227">
        <f>ROUND(I210*H210,2)</f>
        <v>0</v>
      </c>
      <c r="K210" s="228"/>
      <c r="L210" s="45"/>
      <c r="M210" s="229" t="s">
        <v>1</v>
      </c>
      <c r="N210" s="230" t="s">
        <v>41</v>
      </c>
      <c r="O210" s="92"/>
      <c r="P210" s="231">
        <f>O210*H210</f>
        <v>0</v>
      </c>
      <c r="Q210" s="231">
        <v>0</v>
      </c>
      <c r="R210" s="231">
        <f>Q210*H210</f>
        <v>0</v>
      </c>
      <c r="S210" s="231">
        <v>0</v>
      </c>
      <c r="T210" s="232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33" t="s">
        <v>137</v>
      </c>
      <c r="AT210" s="233" t="s">
        <v>133</v>
      </c>
      <c r="AU210" s="233" t="s">
        <v>86</v>
      </c>
      <c r="AY210" s="18" t="s">
        <v>131</v>
      </c>
      <c r="BE210" s="234">
        <f>IF(N210="základní",J210,0)</f>
        <v>0</v>
      </c>
      <c r="BF210" s="234">
        <f>IF(N210="snížená",J210,0)</f>
        <v>0</v>
      </c>
      <c r="BG210" s="234">
        <f>IF(N210="zákl. přenesená",J210,0)</f>
        <v>0</v>
      </c>
      <c r="BH210" s="234">
        <f>IF(N210="sníž. přenesená",J210,0)</f>
        <v>0</v>
      </c>
      <c r="BI210" s="234">
        <f>IF(N210="nulová",J210,0)</f>
        <v>0</v>
      </c>
      <c r="BJ210" s="18" t="s">
        <v>84</v>
      </c>
      <c r="BK210" s="234">
        <f>ROUND(I210*H210,2)</f>
        <v>0</v>
      </c>
      <c r="BL210" s="18" t="s">
        <v>137</v>
      </c>
      <c r="BM210" s="233" t="s">
        <v>220</v>
      </c>
    </row>
    <row r="211" s="2" customFormat="1">
      <c r="A211" s="39"/>
      <c r="B211" s="40"/>
      <c r="C211" s="41"/>
      <c r="D211" s="235" t="s">
        <v>139</v>
      </c>
      <c r="E211" s="41"/>
      <c r="F211" s="236" t="s">
        <v>221</v>
      </c>
      <c r="G211" s="41"/>
      <c r="H211" s="41"/>
      <c r="I211" s="237"/>
      <c r="J211" s="41"/>
      <c r="K211" s="41"/>
      <c r="L211" s="45"/>
      <c r="M211" s="238"/>
      <c r="N211" s="239"/>
      <c r="O211" s="92"/>
      <c r="P211" s="92"/>
      <c r="Q211" s="92"/>
      <c r="R211" s="92"/>
      <c r="S211" s="92"/>
      <c r="T211" s="93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T211" s="18" t="s">
        <v>139</v>
      </c>
      <c r="AU211" s="18" t="s">
        <v>86</v>
      </c>
    </row>
    <row r="212" s="13" customFormat="1">
      <c r="A212" s="13"/>
      <c r="B212" s="240"/>
      <c r="C212" s="241"/>
      <c r="D212" s="235" t="s">
        <v>141</v>
      </c>
      <c r="E212" s="242" t="s">
        <v>1</v>
      </c>
      <c r="F212" s="243" t="s">
        <v>222</v>
      </c>
      <c r="G212" s="241"/>
      <c r="H212" s="244">
        <v>10.640000000000001</v>
      </c>
      <c r="I212" s="245"/>
      <c r="J212" s="241"/>
      <c r="K212" s="241"/>
      <c r="L212" s="246"/>
      <c r="M212" s="247"/>
      <c r="N212" s="248"/>
      <c r="O212" s="248"/>
      <c r="P212" s="248"/>
      <c r="Q212" s="248"/>
      <c r="R212" s="248"/>
      <c r="S212" s="248"/>
      <c r="T212" s="249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50" t="s">
        <v>141</v>
      </c>
      <c r="AU212" s="250" t="s">
        <v>86</v>
      </c>
      <c r="AV212" s="13" t="s">
        <v>86</v>
      </c>
      <c r="AW212" s="13" t="s">
        <v>32</v>
      </c>
      <c r="AX212" s="13" t="s">
        <v>84</v>
      </c>
      <c r="AY212" s="250" t="s">
        <v>131</v>
      </c>
    </row>
    <row r="213" s="2" customFormat="1" ht="37.8" customHeight="1">
      <c r="A213" s="39"/>
      <c r="B213" s="40"/>
      <c r="C213" s="221" t="s">
        <v>223</v>
      </c>
      <c r="D213" s="221" t="s">
        <v>133</v>
      </c>
      <c r="E213" s="222" t="s">
        <v>224</v>
      </c>
      <c r="F213" s="223" t="s">
        <v>225</v>
      </c>
      <c r="G213" s="224" t="s">
        <v>206</v>
      </c>
      <c r="H213" s="225">
        <v>202.16</v>
      </c>
      <c r="I213" s="226"/>
      <c r="J213" s="227">
        <f>ROUND(I213*H213,2)</f>
        <v>0</v>
      </c>
      <c r="K213" s="228"/>
      <c r="L213" s="45"/>
      <c r="M213" s="229" t="s">
        <v>1</v>
      </c>
      <c r="N213" s="230" t="s">
        <v>41</v>
      </c>
      <c r="O213" s="92"/>
      <c r="P213" s="231">
        <f>O213*H213</f>
        <v>0</v>
      </c>
      <c r="Q213" s="231">
        <v>0</v>
      </c>
      <c r="R213" s="231">
        <f>Q213*H213</f>
        <v>0</v>
      </c>
      <c r="S213" s="231">
        <v>0</v>
      </c>
      <c r="T213" s="232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33" t="s">
        <v>137</v>
      </c>
      <c r="AT213" s="233" t="s">
        <v>133</v>
      </c>
      <c r="AU213" s="233" t="s">
        <v>86</v>
      </c>
      <c r="AY213" s="18" t="s">
        <v>131</v>
      </c>
      <c r="BE213" s="234">
        <f>IF(N213="základní",J213,0)</f>
        <v>0</v>
      </c>
      <c r="BF213" s="234">
        <f>IF(N213="snížená",J213,0)</f>
        <v>0</v>
      </c>
      <c r="BG213" s="234">
        <f>IF(N213="zákl. přenesená",J213,0)</f>
        <v>0</v>
      </c>
      <c r="BH213" s="234">
        <f>IF(N213="sníž. přenesená",J213,0)</f>
        <v>0</v>
      </c>
      <c r="BI213" s="234">
        <f>IF(N213="nulová",J213,0)</f>
        <v>0</v>
      </c>
      <c r="BJ213" s="18" t="s">
        <v>84</v>
      </c>
      <c r="BK213" s="234">
        <f>ROUND(I213*H213,2)</f>
        <v>0</v>
      </c>
      <c r="BL213" s="18" t="s">
        <v>137</v>
      </c>
      <c r="BM213" s="233" t="s">
        <v>226</v>
      </c>
    </row>
    <row r="214" s="2" customFormat="1">
      <c r="A214" s="39"/>
      <c r="B214" s="40"/>
      <c r="C214" s="41"/>
      <c r="D214" s="235" t="s">
        <v>139</v>
      </c>
      <c r="E214" s="41"/>
      <c r="F214" s="236" t="s">
        <v>227</v>
      </c>
      <c r="G214" s="41"/>
      <c r="H214" s="41"/>
      <c r="I214" s="237"/>
      <c r="J214" s="41"/>
      <c r="K214" s="41"/>
      <c r="L214" s="45"/>
      <c r="M214" s="238"/>
      <c r="N214" s="239"/>
      <c r="O214" s="92"/>
      <c r="P214" s="92"/>
      <c r="Q214" s="92"/>
      <c r="R214" s="92"/>
      <c r="S214" s="92"/>
      <c r="T214" s="93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T214" s="18" t="s">
        <v>139</v>
      </c>
      <c r="AU214" s="18" t="s">
        <v>86</v>
      </c>
    </row>
    <row r="215" s="13" customFormat="1">
      <c r="A215" s="13"/>
      <c r="B215" s="240"/>
      <c r="C215" s="241"/>
      <c r="D215" s="235" t="s">
        <v>141</v>
      </c>
      <c r="E215" s="242" t="s">
        <v>1</v>
      </c>
      <c r="F215" s="243" t="s">
        <v>222</v>
      </c>
      <c r="G215" s="241"/>
      <c r="H215" s="244">
        <v>10.640000000000001</v>
      </c>
      <c r="I215" s="245"/>
      <c r="J215" s="241"/>
      <c r="K215" s="241"/>
      <c r="L215" s="246"/>
      <c r="M215" s="247"/>
      <c r="N215" s="248"/>
      <c r="O215" s="248"/>
      <c r="P215" s="248"/>
      <c r="Q215" s="248"/>
      <c r="R215" s="248"/>
      <c r="S215" s="248"/>
      <c r="T215" s="249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50" t="s">
        <v>141</v>
      </c>
      <c r="AU215" s="250" t="s">
        <v>86</v>
      </c>
      <c r="AV215" s="13" t="s">
        <v>86</v>
      </c>
      <c r="AW215" s="13" t="s">
        <v>32</v>
      </c>
      <c r="AX215" s="13" t="s">
        <v>84</v>
      </c>
      <c r="AY215" s="250" t="s">
        <v>131</v>
      </c>
    </row>
    <row r="216" s="13" customFormat="1">
      <c r="A216" s="13"/>
      <c r="B216" s="240"/>
      <c r="C216" s="241"/>
      <c r="D216" s="235" t="s">
        <v>141</v>
      </c>
      <c r="E216" s="241"/>
      <c r="F216" s="243" t="s">
        <v>228</v>
      </c>
      <c r="G216" s="241"/>
      <c r="H216" s="244">
        <v>202.16</v>
      </c>
      <c r="I216" s="245"/>
      <c r="J216" s="241"/>
      <c r="K216" s="241"/>
      <c r="L216" s="246"/>
      <c r="M216" s="247"/>
      <c r="N216" s="248"/>
      <c r="O216" s="248"/>
      <c r="P216" s="248"/>
      <c r="Q216" s="248"/>
      <c r="R216" s="248"/>
      <c r="S216" s="248"/>
      <c r="T216" s="249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50" t="s">
        <v>141</v>
      </c>
      <c r="AU216" s="250" t="s">
        <v>86</v>
      </c>
      <c r="AV216" s="13" t="s">
        <v>86</v>
      </c>
      <c r="AW216" s="13" t="s">
        <v>4</v>
      </c>
      <c r="AX216" s="13" t="s">
        <v>84</v>
      </c>
      <c r="AY216" s="250" t="s">
        <v>131</v>
      </c>
    </row>
    <row r="217" s="2" customFormat="1" ht="24.15" customHeight="1">
      <c r="A217" s="39"/>
      <c r="B217" s="40"/>
      <c r="C217" s="221" t="s">
        <v>229</v>
      </c>
      <c r="D217" s="221" t="s">
        <v>133</v>
      </c>
      <c r="E217" s="222" t="s">
        <v>230</v>
      </c>
      <c r="F217" s="223" t="s">
        <v>231</v>
      </c>
      <c r="G217" s="224" t="s">
        <v>136</v>
      </c>
      <c r="H217" s="225">
        <v>2281.4000000000001</v>
      </c>
      <c r="I217" s="226"/>
      <c r="J217" s="227">
        <f>ROUND(I217*H217,2)</f>
        <v>0</v>
      </c>
      <c r="K217" s="228"/>
      <c r="L217" s="45"/>
      <c r="M217" s="229" t="s">
        <v>1</v>
      </c>
      <c r="N217" s="230" t="s">
        <v>41</v>
      </c>
      <c r="O217" s="92"/>
      <c r="P217" s="231">
        <f>O217*H217</f>
        <v>0</v>
      </c>
      <c r="Q217" s="231">
        <v>0</v>
      </c>
      <c r="R217" s="231">
        <f>Q217*H217</f>
        <v>0</v>
      </c>
      <c r="S217" s="231">
        <v>0</v>
      </c>
      <c r="T217" s="232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33" t="s">
        <v>137</v>
      </c>
      <c r="AT217" s="233" t="s">
        <v>133</v>
      </c>
      <c r="AU217" s="233" t="s">
        <v>86</v>
      </c>
      <c r="AY217" s="18" t="s">
        <v>131</v>
      </c>
      <c r="BE217" s="234">
        <f>IF(N217="základní",J217,0)</f>
        <v>0</v>
      </c>
      <c r="BF217" s="234">
        <f>IF(N217="snížená",J217,0)</f>
        <v>0</v>
      </c>
      <c r="BG217" s="234">
        <f>IF(N217="zákl. přenesená",J217,0)</f>
        <v>0</v>
      </c>
      <c r="BH217" s="234">
        <f>IF(N217="sníž. přenesená",J217,0)</f>
        <v>0</v>
      </c>
      <c r="BI217" s="234">
        <f>IF(N217="nulová",J217,0)</f>
        <v>0</v>
      </c>
      <c r="BJ217" s="18" t="s">
        <v>84</v>
      </c>
      <c r="BK217" s="234">
        <f>ROUND(I217*H217,2)</f>
        <v>0</v>
      </c>
      <c r="BL217" s="18" t="s">
        <v>137</v>
      </c>
      <c r="BM217" s="233" t="s">
        <v>232</v>
      </c>
    </row>
    <row r="218" s="2" customFormat="1">
      <c r="A218" s="39"/>
      <c r="B218" s="40"/>
      <c r="C218" s="41"/>
      <c r="D218" s="235" t="s">
        <v>139</v>
      </c>
      <c r="E218" s="41"/>
      <c r="F218" s="236" t="s">
        <v>233</v>
      </c>
      <c r="G218" s="41"/>
      <c r="H218" s="41"/>
      <c r="I218" s="237"/>
      <c r="J218" s="41"/>
      <c r="K218" s="41"/>
      <c r="L218" s="45"/>
      <c r="M218" s="238"/>
      <c r="N218" s="239"/>
      <c r="O218" s="92"/>
      <c r="P218" s="92"/>
      <c r="Q218" s="92"/>
      <c r="R218" s="92"/>
      <c r="S218" s="92"/>
      <c r="T218" s="93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T218" s="18" t="s">
        <v>139</v>
      </c>
      <c r="AU218" s="18" t="s">
        <v>86</v>
      </c>
    </row>
    <row r="219" s="13" customFormat="1">
      <c r="A219" s="13"/>
      <c r="B219" s="240"/>
      <c r="C219" s="241"/>
      <c r="D219" s="235" t="s">
        <v>141</v>
      </c>
      <c r="E219" s="242" t="s">
        <v>1</v>
      </c>
      <c r="F219" s="243" t="s">
        <v>142</v>
      </c>
      <c r="G219" s="241"/>
      <c r="H219" s="244">
        <v>308.39999999999998</v>
      </c>
      <c r="I219" s="245"/>
      <c r="J219" s="241"/>
      <c r="K219" s="241"/>
      <c r="L219" s="246"/>
      <c r="M219" s="247"/>
      <c r="N219" s="248"/>
      <c r="O219" s="248"/>
      <c r="P219" s="248"/>
      <c r="Q219" s="248"/>
      <c r="R219" s="248"/>
      <c r="S219" s="248"/>
      <c r="T219" s="249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50" t="s">
        <v>141</v>
      </c>
      <c r="AU219" s="250" t="s">
        <v>86</v>
      </c>
      <c r="AV219" s="13" t="s">
        <v>86</v>
      </c>
      <c r="AW219" s="13" t="s">
        <v>32</v>
      </c>
      <c r="AX219" s="13" t="s">
        <v>76</v>
      </c>
      <c r="AY219" s="250" t="s">
        <v>131</v>
      </c>
    </row>
    <row r="220" s="13" customFormat="1">
      <c r="A220" s="13"/>
      <c r="B220" s="240"/>
      <c r="C220" s="241"/>
      <c r="D220" s="235" t="s">
        <v>141</v>
      </c>
      <c r="E220" s="242" t="s">
        <v>1</v>
      </c>
      <c r="F220" s="243" t="s">
        <v>143</v>
      </c>
      <c r="G220" s="241"/>
      <c r="H220" s="244">
        <v>306.30000000000001</v>
      </c>
      <c r="I220" s="245"/>
      <c r="J220" s="241"/>
      <c r="K220" s="241"/>
      <c r="L220" s="246"/>
      <c r="M220" s="247"/>
      <c r="N220" s="248"/>
      <c r="O220" s="248"/>
      <c r="P220" s="248"/>
      <c r="Q220" s="248"/>
      <c r="R220" s="248"/>
      <c r="S220" s="248"/>
      <c r="T220" s="249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50" t="s">
        <v>141</v>
      </c>
      <c r="AU220" s="250" t="s">
        <v>86</v>
      </c>
      <c r="AV220" s="13" t="s">
        <v>86</v>
      </c>
      <c r="AW220" s="13" t="s">
        <v>32</v>
      </c>
      <c r="AX220" s="13" t="s">
        <v>76</v>
      </c>
      <c r="AY220" s="250" t="s">
        <v>131</v>
      </c>
    </row>
    <row r="221" s="13" customFormat="1">
      <c r="A221" s="13"/>
      <c r="B221" s="240"/>
      <c r="C221" s="241"/>
      <c r="D221" s="235" t="s">
        <v>141</v>
      </c>
      <c r="E221" s="242" t="s">
        <v>1</v>
      </c>
      <c r="F221" s="243" t="s">
        <v>180</v>
      </c>
      <c r="G221" s="241"/>
      <c r="H221" s="244">
        <v>238.40000000000001</v>
      </c>
      <c r="I221" s="245"/>
      <c r="J221" s="241"/>
      <c r="K221" s="241"/>
      <c r="L221" s="246"/>
      <c r="M221" s="247"/>
      <c r="N221" s="248"/>
      <c r="O221" s="248"/>
      <c r="P221" s="248"/>
      <c r="Q221" s="248"/>
      <c r="R221" s="248"/>
      <c r="S221" s="248"/>
      <c r="T221" s="249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50" t="s">
        <v>141</v>
      </c>
      <c r="AU221" s="250" t="s">
        <v>86</v>
      </c>
      <c r="AV221" s="13" t="s">
        <v>86</v>
      </c>
      <c r="AW221" s="13" t="s">
        <v>32</v>
      </c>
      <c r="AX221" s="13" t="s">
        <v>76</v>
      </c>
      <c r="AY221" s="250" t="s">
        <v>131</v>
      </c>
    </row>
    <row r="222" s="13" customFormat="1">
      <c r="A222" s="13"/>
      <c r="B222" s="240"/>
      <c r="C222" s="241"/>
      <c r="D222" s="235" t="s">
        <v>141</v>
      </c>
      <c r="E222" s="242" t="s">
        <v>1</v>
      </c>
      <c r="F222" s="243" t="s">
        <v>145</v>
      </c>
      <c r="G222" s="241"/>
      <c r="H222" s="244">
        <v>380.30000000000001</v>
      </c>
      <c r="I222" s="245"/>
      <c r="J222" s="241"/>
      <c r="K222" s="241"/>
      <c r="L222" s="246"/>
      <c r="M222" s="247"/>
      <c r="N222" s="248"/>
      <c r="O222" s="248"/>
      <c r="P222" s="248"/>
      <c r="Q222" s="248"/>
      <c r="R222" s="248"/>
      <c r="S222" s="248"/>
      <c r="T222" s="249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50" t="s">
        <v>141</v>
      </c>
      <c r="AU222" s="250" t="s">
        <v>86</v>
      </c>
      <c r="AV222" s="13" t="s">
        <v>86</v>
      </c>
      <c r="AW222" s="13" t="s">
        <v>32</v>
      </c>
      <c r="AX222" s="13" t="s">
        <v>76</v>
      </c>
      <c r="AY222" s="250" t="s">
        <v>131</v>
      </c>
    </row>
    <row r="223" s="14" customFormat="1">
      <c r="A223" s="14"/>
      <c r="B223" s="251"/>
      <c r="C223" s="252"/>
      <c r="D223" s="235" t="s">
        <v>141</v>
      </c>
      <c r="E223" s="253" t="s">
        <v>1</v>
      </c>
      <c r="F223" s="254" t="s">
        <v>146</v>
      </c>
      <c r="G223" s="252"/>
      <c r="H223" s="255">
        <v>1233.4000000000001</v>
      </c>
      <c r="I223" s="256"/>
      <c r="J223" s="252"/>
      <c r="K223" s="252"/>
      <c r="L223" s="257"/>
      <c r="M223" s="258"/>
      <c r="N223" s="259"/>
      <c r="O223" s="259"/>
      <c r="P223" s="259"/>
      <c r="Q223" s="259"/>
      <c r="R223" s="259"/>
      <c r="S223" s="259"/>
      <c r="T223" s="260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61" t="s">
        <v>141</v>
      </c>
      <c r="AU223" s="261" t="s">
        <v>86</v>
      </c>
      <c r="AV223" s="14" t="s">
        <v>147</v>
      </c>
      <c r="AW223" s="14" t="s">
        <v>32</v>
      </c>
      <c r="AX223" s="14" t="s">
        <v>76</v>
      </c>
      <c r="AY223" s="261" t="s">
        <v>131</v>
      </c>
    </row>
    <row r="224" s="13" customFormat="1">
      <c r="A224" s="13"/>
      <c r="B224" s="240"/>
      <c r="C224" s="241"/>
      <c r="D224" s="235" t="s">
        <v>141</v>
      </c>
      <c r="E224" s="242" t="s">
        <v>1</v>
      </c>
      <c r="F224" s="243" t="s">
        <v>181</v>
      </c>
      <c r="G224" s="241"/>
      <c r="H224" s="244">
        <v>262.80000000000001</v>
      </c>
      <c r="I224" s="245"/>
      <c r="J224" s="241"/>
      <c r="K224" s="241"/>
      <c r="L224" s="246"/>
      <c r="M224" s="247"/>
      <c r="N224" s="248"/>
      <c r="O224" s="248"/>
      <c r="P224" s="248"/>
      <c r="Q224" s="248"/>
      <c r="R224" s="248"/>
      <c r="S224" s="248"/>
      <c r="T224" s="249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50" t="s">
        <v>141</v>
      </c>
      <c r="AU224" s="250" t="s">
        <v>86</v>
      </c>
      <c r="AV224" s="13" t="s">
        <v>86</v>
      </c>
      <c r="AW224" s="13" t="s">
        <v>32</v>
      </c>
      <c r="AX224" s="13" t="s">
        <v>76</v>
      </c>
      <c r="AY224" s="250" t="s">
        <v>131</v>
      </c>
    </row>
    <row r="225" s="13" customFormat="1">
      <c r="A225" s="13"/>
      <c r="B225" s="240"/>
      <c r="C225" s="241"/>
      <c r="D225" s="235" t="s">
        <v>141</v>
      </c>
      <c r="E225" s="242" t="s">
        <v>1</v>
      </c>
      <c r="F225" s="243" t="s">
        <v>182</v>
      </c>
      <c r="G225" s="241"/>
      <c r="H225" s="244">
        <v>278.60000000000002</v>
      </c>
      <c r="I225" s="245"/>
      <c r="J225" s="241"/>
      <c r="K225" s="241"/>
      <c r="L225" s="246"/>
      <c r="M225" s="247"/>
      <c r="N225" s="248"/>
      <c r="O225" s="248"/>
      <c r="P225" s="248"/>
      <c r="Q225" s="248"/>
      <c r="R225" s="248"/>
      <c r="S225" s="248"/>
      <c r="T225" s="249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50" t="s">
        <v>141</v>
      </c>
      <c r="AU225" s="250" t="s">
        <v>86</v>
      </c>
      <c r="AV225" s="13" t="s">
        <v>86</v>
      </c>
      <c r="AW225" s="13" t="s">
        <v>32</v>
      </c>
      <c r="AX225" s="13" t="s">
        <v>76</v>
      </c>
      <c r="AY225" s="250" t="s">
        <v>131</v>
      </c>
    </row>
    <row r="226" s="13" customFormat="1">
      <c r="A226" s="13"/>
      <c r="B226" s="240"/>
      <c r="C226" s="241"/>
      <c r="D226" s="235" t="s">
        <v>141</v>
      </c>
      <c r="E226" s="242" t="s">
        <v>1</v>
      </c>
      <c r="F226" s="243" t="s">
        <v>150</v>
      </c>
      <c r="G226" s="241"/>
      <c r="H226" s="244">
        <v>83.099999999999994</v>
      </c>
      <c r="I226" s="245"/>
      <c r="J226" s="241"/>
      <c r="K226" s="241"/>
      <c r="L226" s="246"/>
      <c r="M226" s="247"/>
      <c r="N226" s="248"/>
      <c r="O226" s="248"/>
      <c r="P226" s="248"/>
      <c r="Q226" s="248"/>
      <c r="R226" s="248"/>
      <c r="S226" s="248"/>
      <c r="T226" s="249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50" t="s">
        <v>141</v>
      </c>
      <c r="AU226" s="250" t="s">
        <v>86</v>
      </c>
      <c r="AV226" s="13" t="s">
        <v>86</v>
      </c>
      <c r="AW226" s="13" t="s">
        <v>32</v>
      </c>
      <c r="AX226" s="13" t="s">
        <v>76</v>
      </c>
      <c r="AY226" s="250" t="s">
        <v>131</v>
      </c>
    </row>
    <row r="227" s="13" customFormat="1">
      <c r="A227" s="13"/>
      <c r="B227" s="240"/>
      <c r="C227" s="241"/>
      <c r="D227" s="235" t="s">
        <v>141</v>
      </c>
      <c r="E227" s="242" t="s">
        <v>1</v>
      </c>
      <c r="F227" s="243" t="s">
        <v>183</v>
      </c>
      <c r="G227" s="241"/>
      <c r="H227" s="244">
        <v>423.5</v>
      </c>
      <c r="I227" s="245"/>
      <c r="J227" s="241"/>
      <c r="K227" s="241"/>
      <c r="L227" s="246"/>
      <c r="M227" s="247"/>
      <c r="N227" s="248"/>
      <c r="O227" s="248"/>
      <c r="P227" s="248"/>
      <c r="Q227" s="248"/>
      <c r="R227" s="248"/>
      <c r="S227" s="248"/>
      <c r="T227" s="249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50" t="s">
        <v>141</v>
      </c>
      <c r="AU227" s="250" t="s">
        <v>86</v>
      </c>
      <c r="AV227" s="13" t="s">
        <v>86</v>
      </c>
      <c r="AW227" s="13" t="s">
        <v>32</v>
      </c>
      <c r="AX227" s="13" t="s">
        <v>76</v>
      </c>
      <c r="AY227" s="250" t="s">
        <v>131</v>
      </c>
    </row>
    <row r="228" s="14" customFormat="1">
      <c r="A228" s="14"/>
      <c r="B228" s="251"/>
      <c r="C228" s="252"/>
      <c r="D228" s="235" t="s">
        <v>141</v>
      </c>
      <c r="E228" s="253" t="s">
        <v>1</v>
      </c>
      <c r="F228" s="254" t="s">
        <v>146</v>
      </c>
      <c r="G228" s="252"/>
      <c r="H228" s="255">
        <v>1048</v>
      </c>
      <c r="I228" s="256"/>
      <c r="J228" s="252"/>
      <c r="K228" s="252"/>
      <c r="L228" s="257"/>
      <c r="M228" s="258"/>
      <c r="N228" s="259"/>
      <c r="O228" s="259"/>
      <c r="P228" s="259"/>
      <c r="Q228" s="259"/>
      <c r="R228" s="259"/>
      <c r="S228" s="259"/>
      <c r="T228" s="260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61" t="s">
        <v>141</v>
      </c>
      <c r="AU228" s="261" t="s">
        <v>86</v>
      </c>
      <c r="AV228" s="14" t="s">
        <v>147</v>
      </c>
      <c r="AW228" s="14" t="s">
        <v>32</v>
      </c>
      <c r="AX228" s="14" t="s">
        <v>76</v>
      </c>
      <c r="AY228" s="261" t="s">
        <v>131</v>
      </c>
    </row>
    <row r="229" s="15" customFormat="1">
      <c r="A229" s="15"/>
      <c r="B229" s="262"/>
      <c r="C229" s="263"/>
      <c r="D229" s="235" t="s">
        <v>141</v>
      </c>
      <c r="E229" s="264" t="s">
        <v>1</v>
      </c>
      <c r="F229" s="265" t="s">
        <v>152</v>
      </c>
      <c r="G229" s="263"/>
      <c r="H229" s="266">
        <v>2281.4000000000001</v>
      </c>
      <c r="I229" s="267"/>
      <c r="J229" s="263"/>
      <c r="K229" s="263"/>
      <c r="L229" s="268"/>
      <c r="M229" s="269"/>
      <c r="N229" s="270"/>
      <c r="O229" s="270"/>
      <c r="P229" s="270"/>
      <c r="Q229" s="270"/>
      <c r="R229" s="270"/>
      <c r="S229" s="270"/>
      <c r="T229" s="271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T229" s="272" t="s">
        <v>141</v>
      </c>
      <c r="AU229" s="272" t="s">
        <v>86</v>
      </c>
      <c r="AV229" s="15" t="s">
        <v>137</v>
      </c>
      <c r="AW229" s="15" t="s">
        <v>32</v>
      </c>
      <c r="AX229" s="15" t="s">
        <v>84</v>
      </c>
      <c r="AY229" s="272" t="s">
        <v>131</v>
      </c>
    </row>
    <row r="230" s="12" customFormat="1" ht="22.8" customHeight="1">
      <c r="A230" s="12"/>
      <c r="B230" s="205"/>
      <c r="C230" s="206"/>
      <c r="D230" s="207" t="s">
        <v>75</v>
      </c>
      <c r="E230" s="219" t="s">
        <v>147</v>
      </c>
      <c r="F230" s="219" t="s">
        <v>234</v>
      </c>
      <c r="G230" s="206"/>
      <c r="H230" s="206"/>
      <c r="I230" s="209"/>
      <c r="J230" s="220">
        <f>BK230</f>
        <v>0</v>
      </c>
      <c r="K230" s="206"/>
      <c r="L230" s="211"/>
      <c r="M230" s="212"/>
      <c r="N230" s="213"/>
      <c r="O230" s="213"/>
      <c r="P230" s="214">
        <f>SUM(P231:P234)</f>
        <v>0</v>
      </c>
      <c r="Q230" s="213"/>
      <c r="R230" s="214">
        <f>SUM(R231:R234)</f>
        <v>10.381644</v>
      </c>
      <c r="S230" s="213"/>
      <c r="T230" s="215">
        <f>SUM(T231:T234)</f>
        <v>0</v>
      </c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R230" s="216" t="s">
        <v>84</v>
      </c>
      <c r="AT230" s="217" t="s">
        <v>75</v>
      </c>
      <c r="AU230" s="217" t="s">
        <v>84</v>
      </c>
      <c r="AY230" s="216" t="s">
        <v>131</v>
      </c>
      <c r="BK230" s="218">
        <f>SUM(BK231:BK234)</f>
        <v>0</v>
      </c>
    </row>
    <row r="231" s="2" customFormat="1" ht="24.15" customHeight="1">
      <c r="A231" s="39"/>
      <c r="B231" s="40"/>
      <c r="C231" s="221" t="s">
        <v>8</v>
      </c>
      <c r="D231" s="221" t="s">
        <v>133</v>
      </c>
      <c r="E231" s="222" t="s">
        <v>235</v>
      </c>
      <c r="F231" s="223" t="s">
        <v>236</v>
      </c>
      <c r="G231" s="224" t="s">
        <v>237</v>
      </c>
      <c r="H231" s="225">
        <v>36.399999999999999</v>
      </c>
      <c r="I231" s="226"/>
      <c r="J231" s="227">
        <f>ROUND(I231*H231,2)</f>
        <v>0</v>
      </c>
      <c r="K231" s="228"/>
      <c r="L231" s="45"/>
      <c r="M231" s="229" t="s">
        <v>1</v>
      </c>
      <c r="N231" s="230" t="s">
        <v>41</v>
      </c>
      <c r="O231" s="92"/>
      <c r="P231" s="231">
        <f>O231*H231</f>
        <v>0</v>
      </c>
      <c r="Q231" s="231">
        <v>0.085209999999999994</v>
      </c>
      <c r="R231" s="231">
        <f>Q231*H231</f>
        <v>3.1016439999999998</v>
      </c>
      <c r="S231" s="231">
        <v>0</v>
      </c>
      <c r="T231" s="232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33" t="s">
        <v>137</v>
      </c>
      <c r="AT231" s="233" t="s">
        <v>133</v>
      </c>
      <c r="AU231" s="233" t="s">
        <v>86</v>
      </c>
      <c r="AY231" s="18" t="s">
        <v>131</v>
      </c>
      <c r="BE231" s="234">
        <f>IF(N231="základní",J231,0)</f>
        <v>0</v>
      </c>
      <c r="BF231" s="234">
        <f>IF(N231="snížená",J231,0)</f>
        <v>0</v>
      </c>
      <c r="BG231" s="234">
        <f>IF(N231="zákl. přenesená",J231,0)</f>
        <v>0</v>
      </c>
      <c r="BH231" s="234">
        <f>IF(N231="sníž. přenesená",J231,0)</f>
        <v>0</v>
      </c>
      <c r="BI231" s="234">
        <f>IF(N231="nulová",J231,0)</f>
        <v>0</v>
      </c>
      <c r="BJ231" s="18" t="s">
        <v>84</v>
      </c>
      <c r="BK231" s="234">
        <f>ROUND(I231*H231,2)</f>
        <v>0</v>
      </c>
      <c r="BL231" s="18" t="s">
        <v>137</v>
      </c>
      <c r="BM231" s="233" t="s">
        <v>238</v>
      </c>
    </row>
    <row r="232" s="2" customFormat="1">
      <c r="A232" s="39"/>
      <c r="B232" s="40"/>
      <c r="C232" s="41"/>
      <c r="D232" s="235" t="s">
        <v>139</v>
      </c>
      <c r="E232" s="41"/>
      <c r="F232" s="236" t="s">
        <v>239</v>
      </c>
      <c r="G232" s="41"/>
      <c r="H232" s="41"/>
      <c r="I232" s="237"/>
      <c r="J232" s="41"/>
      <c r="K232" s="41"/>
      <c r="L232" s="45"/>
      <c r="M232" s="238"/>
      <c r="N232" s="239"/>
      <c r="O232" s="92"/>
      <c r="P232" s="92"/>
      <c r="Q232" s="92"/>
      <c r="R232" s="92"/>
      <c r="S232" s="92"/>
      <c r="T232" s="93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T232" s="18" t="s">
        <v>139</v>
      </c>
      <c r="AU232" s="18" t="s">
        <v>86</v>
      </c>
    </row>
    <row r="233" s="2" customFormat="1" ht="16.5" customHeight="1">
      <c r="A233" s="39"/>
      <c r="B233" s="40"/>
      <c r="C233" s="283" t="s">
        <v>240</v>
      </c>
      <c r="D233" s="283" t="s">
        <v>241</v>
      </c>
      <c r="E233" s="284" t="s">
        <v>242</v>
      </c>
      <c r="F233" s="285" t="s">
        <v>243</v>
      </c>
      <c r="G233" s="286" t="s">
        <v>187</v>
      </c>
      <c r="H233" s="287">
        <v>36.399999999999999</v>
      </c>
      <c r="I233" s="288"/>
      <c r="J233" s="289">
        <f>ROUND(I233*H233,2)</f>
        <v>0</v>
      </c>
      <c r="K233" s="290"/>
      <c r="L233" s="291"/>
      <c r="M233" s="292" t="s">
        <v>1</v>
      </c>
      <c r="N233" s="293" t="s">
        <v>41</v>
      </c>
      <c r="O233" s="92"/>
      <c r="P233" s="231">
        <f>O233*H233</f>
        <v>0</v>
      </c>
      <c r="Q233" s="231">
        <v>0.20000000000000001</v>
      </c>
      <c r="R233" s="231">
        <f>Q233*H233</f>
        <v>7.2800000000000002</v>
      </c>
      <c r="S233" s="231">
        <v>0</v>
      </c>
      <c r="T233" s="232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33" t="s">
        <v>203</v>
      </c>
      <c r="AT233" s="233" t="s">
        <v>241</v>
      </c>
      <c r="AU233" s="233" t="s">
        <v>86</v>
      </c>
      <c r="AY233" s="18" t="s">
        <v>131</v>
      </c>
      <c r="BE233" s="234">
        <f>IF(N233="základní",J233,0)</f>
        <v>0</v>
      </c>
      <c r="BF233" s="234">
        <f>IF(N233="snížená",J233,0)</f>
        <v>0</v>
      </c>
      <c r="BG233" s="234">
        <f>IF(N233="zákl. přenesená",J233,0)</f>
        <v>0</v>
      </c>
      <c r="BH233" s="234">
        <f>IF(N233="sníž. přenesená",J233,0)</f>
        <v>0</v>
      </c>
      <c r="BI233" s="234">
        <f>IF(N233="nulová",J233,0)</f>
        <v>0</v>
      </c>
      <c r="BJ233" s="18" t="s">
        <v>84</v>
      </c>
      <c r="BK233" s="234">
        <f>ROUND(I233*H233,2)</f>
        <v>0</v>
      </c>
      <c r="BL233" s="18" t="s">
        <v>137</v>
      </c>
      <c r="BM233" s="233" t="s">
        <v>244</v>
      </c>
    </row>
    <row r="234" s="2" customFormat="1">
      <c r="A234" s="39"/>
      <c r="B234" s="40"/>
      <c r="C234" s="41"/>
      <c r="D234" s="235" t="s">
        <v>139</v>
      </c>
      <c r="E234" s="41"/>
      <c r="F234" s="236" t="s">
        <v>243</v>
      </c>
      <c r="G234" s="41"/>
      <c r="H234" s="41"/>
      <c r="I234" s="237"/>
      <c r="J234" s="41"/>
      <c r="K234" s="41"/>
      <c r="L234" s="45"/>
      <c r="M234" s="238"/>
      <c r="N234" s="239"/>
      <c r="O234" s="92"/>
      <c r="P234" s="92"/>
      <c r="Q234" s="92"/>
      <c r="R234" s="92"/>
      <c r="S234" s="92"/>
      <c r="T234" s="93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T234" s="18" t="s">
        <v>139</v>
      </c>
      <c r="AU234" s="18" t="s">
        <v>86</v>
      </c>
    </row>
    <row r="235" s="12" customFormat="1" ht="22.8" customHeight="1">
      <c r="A235" s="12"/>
      <c r="B235" s="205"/>
      <c r="C235" s="206"/>
      <c r="D235" s="207" t="s">
        <v>75</v>
      </c>
      <c r="E235" s="219" t="s">
        <v>175</v>
      </c>
      <c r="F235" s="219" t="s">
        <v>245</v>
      </c>
      <c r="G235" s="206"/>
      <c r="H235" s="206"/>
      <c r="I235" s="209"/>
      <c r="J235" s="220">
        <f>BK235</f>
        <v>0</v>
      </c>
      <c r="K235" s="206"/>
      <c r="L235" s="211"/>
      <c r="M235" s="212"/>
      <c r="N235" s="213"/>
      <c r="O235" s="213"/>
      <c r="P235" s="214">
        <f>SUM(P236:P337)</f>
        <v>0</v>
      </c>
      <c r="Q235" s="213"/>
      <c r="R235" s="214">
        <f>SUM(R236:R337)</f>
        <v>1976.1785116999999</v>
      </c>
      <c r="S235" s="213"/>
      <c r="T235" s="215">
        <f>SUM(T236:T337)</f>
        <v>0</v>
      </c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R235" s="216" t="s">
        <v>84</v>
      </c>
      <c r="AT235" s="217" t="s">
        <v>75</v>
      </c>
      <c r="AU235" s="217" t="s">
        <v>84</v>
      </c>
      <c r="AY235" s="216" t="s">
        <v>131</v>
      </c>
      <c r="BK235" s="218">
        <f>SUM(BK236:BK337)</f>
        <v>0</v>
      </c>
    </row>
    <row r="236" s="2" customFormat="1" ht="16.5" customHeight="1">
      <c r="A236" s="39"/>
      <c r="B236" s="40"/>
      <c r="C236" s="221" t="s">
        <v>246</v>
      </c>
      <c r="D236" s="221" t="s">
        <v>133</v>
      </c>
      <c r="E236" s="222" t="s">
        <v>247</v>
      </c>
      <c r="F236" s="223" t="s">
        <v>248</v>
      </c>
      <c r="G236" s="224" t="s">
        <v>136</v>
      </c>
      <c r="H236" s="225">
        <v>2271.3000000000002</v>
      </c>
      <c r="I236" s="226"/>
      <c r="J236" s="227">
        <f>ROUND(I236*H236,2)</f>
        <v>0</v>
      </c>
      <c r="K236" s="228"/>
      <c r="L236" s="45"/>
      <c r="M236" s="229" t="s">
        <v>1</v>
      </c>
      <c r="N236" s="230" t="s">
        <v>41</v>
      </c>
      <c r="O236" s="92"/>
      <c r="P236" s="231">
        <f>O236*H236</f>
        <v>0</v>
      </c>
      <c r="Q236" s="231">
        <v>0.091999999999999998</v>
      </c>
      <c r="R236" s="231">
        <f>Q236*H236</f>
        <v>208.95960000000002</v>
      </c>
      <c r="S236" s="231">
        <v>0</v>
      </c>
      <c r="T236" s="232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33" t="s">
        <v>137</v>
      </c>
      <c r="AT236" s="233" t="s">
        <v>133</v>
      </c>
      <c r="AU236" s="233" t="s">
        <v>86</v>
      </c>
      <c r="AY236" s="18" t="s">
        <v>131</v>
      </c>
      <c r="BE236" s="234">
        <f>IF(N236="základní",J236,0)</f>
        <v>0</v>
      </c>
      <c r="BF236" s="234">
        <f>IF(N236="snížená",J236,0)</f>
        <v>0</v>
      </c>
      <c r="BG236" s="234">
        <f>IF(N236="zákl. přenesená",J236,0)</f>
        <v>0</v>
      </c>
      <c r="BH236" s="234">
        <f>IF(N236="sníž. přenesená",J236,0)</f>
        <v>0</v>
      </c>
      <c r="BI236" s="234">
        <f>IF(N236="nulová",J236,0)</f>
        <v>0</v>
      </c>
      <c r="BJ236" s="18" t="s">
        <v>84</v>
      </c>
      <c r="BK236" s="234">
        <f>ROUND(I236*H236,2)</f>
        <v>0</v>
      </c>
      <c r="BL236" s="18" t="s">
        <v>137</v>
      </c>
      <c r="BM236" s="233" t="s">
        <v>249</v>
      </c>
    </row>
    <row r="237" s="2" customFormat="1">
      <c r="A237" s="39"/>
      <c r="B237" s="40"/>
      <c r="C237" s="41"/>
      <c r="D237" s="235" t="s">
        <v>139</v>
      </c>
      <c r="E237" s="41"/>
      <c r="F237" s="236" t="s">
        <v>250</v>
      </c>
      <c r="G237" s="41"/>
      <c r="H237" s="41"/>
      <c r="I237" s="237"/>
      <c r="J237" s="41"/>
      <c r="K237" s="41"/>
      <c r="L237" s="45"/>
      <c r="M237" s="238"/>
      <c r="N237" s="239"/>
      <c r="O237" s="92"/>
      <c r="P237" s="92"/>
      <c r="Q237" s="92"/>
      <c r="R237" s="92"/>
      <c r="S237" s="92"/>
      <c r="T237" s="93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T237" s="18" t="s">
        <v>139</v>
      </c>
      <c r="AU237" s="18" t="s">
        <v>86</v>
      </c>
    </row>
    <row r="238" s="13" customFormat="1">
      <c r="A238" s="13"/>
      <c r="B238" s="240"/>
      <c r="C238" s="241"/>
      <c r="D238" s="235" t="s">
        <v>141</v>
      </c>
      <c r="E238" s="242" t="s">
        <v>1</v>
      </c>
      <c r="F238" s="243" t="s">
        <v>142</v>
      </c>
      <c r="G238" s="241"/>
      <c r="H238" s="244">
        <v>308.39999999999998</v>
      </c>
      <c r="I238" s="245"/>
      <c r="J238" s="241"/>
      <c r="K238" s="241"/>
      <c r="L238" s="246"/>
      <c r="M238" s="247"/>
      <c r="N238" s="248"/>
      <c r="O238" s="248"/>
      <c r="P238" s="248"/>
      <c r="Q238" s="248"/>
      <c r="R238" s="248"/>
      <c r="S238" s="248"/>
      <c r="T238" s="249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50" t="s">
        <v>141</v>
      </c>
      <c r="AU238" s="250" t="s">
        <v>86</v>
      </c>
      <c r="AV238" s="13" t="s">
        <v>86</v>
      </c>
      <c r="AW238" s="13" t="s">
        <v>32</v>
      </c>
      <c r="AX238" s="13" t="s">
        <v>76</v>
      </c>
      <c r="AY238" s="250" t="s">
        <v>131</v>
      </c>
    </row>
    <row r="239" s="13" customFormat="1">
      <c r="A239" s="13"/>
      <c r="B239" s="240"/>
      <c r="C239" s="241"/>
      <c r="D239" s="235" t="s">
        <v>141</v>
      </c>
      <c r="E239" s="242" t="s">
        <v>1</v>
      </c>
      <c r="F239" s="243" t="s">
        <v>251</v>
      </c>
      <c r="G239" s="241"/>
      <c r="H239" s="244">
        <v>305.30000000000001</v>
      </c>
      <c r="I239" s="245"/>
      <c r="J239" s="241"/>
      <c r="K239" s="241"/>
      <c r="L239" s="246"/>
      <c r="M239" s="247"/>
      <c r="N239" s="248"/>
      <c r="O239" s="248"/>
      <c r="P239" s="248"/>
      <c r="Q239" s="248"/>
      <c r="R239" s="248"/>
      <c r="S239" s="248"/>
      <c r="T239" s="249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50" t="s">
        <v>141</v>
      </c>
      <c r="AU239" s="250" t="s">
        <v>86</v>
      </c>
      <c r="AV239" s="13" t="s">
        <v>86</v>
      </c>
      <c r="AW239" s="13" t="s">
        <v>32</v>
      </c>
      <c r="AX239" s="13" t="s">
        <v>76</v>
      </c>
      <c r="AY239" s="250" t="s">
        <v>131</v>
      </c>
    </row>
    <row r="240" s="13" customFormat="1">
      <c r="A240" s="13"/>
      <c r="B240" s="240"/>
      <c r="C240" s="241"/>
      <c r="D240" s="235" t="s">
        <v>141</v>
      </c>
      <c r="E240" s="242" t="s">
        <v>1</v>
      </c>
      <c r="F240" s="243" t="s">
        <v>252</v>
      </c>
      <c r="G240" s="241"/>
      <c r="H240" s="244">
        <v>238.90000000000001</v>
      </c>
      <c r="I240" s="245"/>
      <c r="J240" s="241"/>
      <c r="K240" s="241"/>
      <c r="L240" s="246"/>
      <c r="M240" s="247"/>
      <c r="N240" s="248"/>
      <c r="O240" s="248"/>
      <c r="P240" s="248"/>
      <c r="Q240" s="248"/>
      <c r="R240" s="248"/>
      <c r="S240" s="248"/>
      <c r="T240" s="249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50" t="s">
        <v>141</v>
      </c>
      <c r="AU240" s="250" t="s">
        <v>86</v>
      </c>
      <c r="AV240" s="13" t="s">
        <v>86</v>
      </c>
      <c r="AW240" s="13" t="s">
        <v>32</v>
      </c>
      <c r="AX240" s="13" t="s">
        <v>76</v>
      </c>
      <c r="AY240" s="250" t="s">
        <v>131</v>
      </c>
    </row>
    <row r="241" s="13" customFormat="1">
      <c r="A241" s="13"/>
      <c r="B241" s="240"/>
      <c r="C241" s="241"/>
      <c r="D241" s="235" t="s">
        <v>141</v>
      </c>
      <c r="E241" s="242" t="s">
        <v>1</v>
      </c>
      <c r="F241" s="243" t="s">
        <v>253</v>
      </c>
      <c r="G241" s="241"/>
      <c r="H241" s="244">
        <v>381.5</v>
      </c>
      <c r="I241" s="245"/>
      <c r="J241" s="241"/>
      <c r="K241" s="241"/>
      <c r="L241" s="246"/>
      <c r="M241" s="247"/>
      <c r="N241" s="248"/>
      <c r="O241" s="248"/>
      <c r="P241" s="248"/>
      <c r="Q241" s="248"/>
      <c r="R241" s="248"/>
      <c r="S241" s="248"/>
      <c r="T241" s="249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50" t="s">
        <v>141</v>
      </c>
      <c r="AU241" s="250" t="s">
        <v>86</v>
      </c>
      <c r="AV241" s="13" t="s">
        <v>86</v>
      </c>
      <c r="AW241" s="13" t="s">
        <v>32</v>
      </c>
      <c r="AX241" s="13" t="s">
        <v>76</v>
      </c>
      <c r="AY241" s="250" t="s">
        <v>131</v>
      </c>
    </row>
    <row r="242" s="14" customFormat="1">
      <c r="A242" s="14"/>
      <c r="B242" s="251"/>
      <c r="C242" s="252"/>
      <c r="D242" s="235" t="s">
        <v>141</v>
      </c>
      <c r="E242" s="253" t="s">
        <v>1</v>
      </c>
      <c r="F242" s="254" t="s">
        <v>146</v>
      </c>
      <c r="G242" s="252"/>
      <c r="H242" s="255">
        <v>1234.0999999999999</v>
      </c>
      <c r="I242" s="256"/>
      <c r="J242" s="252"/>
      <c r="K242" s="252"/>
      <c r="L242" s="257"/>
      <c r="M242" s="258"/>
      <c r="N242" s="259"/>
      <c r="O242" s="259"/>
      <c r="P242" s="259"/>
      <c r="Q242" s="259"/>
      <c r="R242" s="259"/>
      <c r="S242" s="259"/>
      <c r="T242" s="260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61" t="s">
        <v>141</v>
      </c>
      <c r="AU242" s="261" t="s">
        <v>86</v>
      </c>
      <c r="AV242" s="14" t="s">
        <v>147</v>
      </c>
      <c r="AW242" s="14" t="s">
        <v>32</v>
      </c>
      <c r="AX242" s="14" t="s">
        <v>76</v>
      </c>
      <c r="AY242" s="261" t="s">
        <v>131</v>
      </c>
    </row>
    <row r="243" s="13" customFormat="1">
      <c r="A243" s="13"/>
      <c r="B243" s="240"/>
      <c r="C243" s="241"/>
      <c r="D243" s="235" t="s">
        <v>141</v>
      </c>
      <c r="E243" s="242" t="s">
        <v>1</v>
      </c>
      <c r="F243" s="243" t="s">
        <v>181</v>
      </c>
      <c r="G243" s="241"/>
      <c r="H243" s="244">
        <v>262.80000000000001</v>
      </c>
      <c r="I243" s="245"/>
      <c r="J243" s="241"/>
      <c r="K243" s="241"/>
      <c r="L243" s="246"/>
      <c r="M243" s="247"/>
      <c r="N243" s="248"/>
      <c r="O243" s="248"/>
      <c r="P243" s="248"/>
      <c r="Q243" s="248"/>
      <c r="R243" s="248"/>
      <c r="S243" s="248"/>
      <c r="T243" s="249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50" t="s">
        <v>141</v>
      </c>
      <c r="AU243" s="250" t="s">
        <v>86</v>
      </c>
      <c r="AV243" s="13" t="s">
        <v>86</v>
      </c>
      <c r="AW243" s="13" t="s">
        <v>32</v>
      </c>
      <c r="AX243" s="13" t="s">
        <v>76</v>
      </c>
      <c r="AY243" s="250" t="s">
        <v>131</v>
      </c>
    </row>
    <row r="244" s="13" customFormat="1">
      <c r="A244" s="13"/>
      <c r="B244" s="240"/>
      <c r="C244" s="241"/>
      <c r="D244" s="235" t="s">
        <v>141</v>
      </c>
      <c r="E244" s="242" t="s">
        <v>1</v>
      </c>
      <c r="F244" s="243" t="s">
        <v>254</v>
      </c>
      <c r="G244" s="241"/>
      <c r="H244" s="244">
        <v>267.80000000000001</v>
      </c>
      <c r="I244" s="245"/>
      <c r="J244" s="241"/>
      <c r="K244" s="241"/>
      <c r="L244" s="246"/>
      <c r="M244" s="247"/>
      <c r="N244" s="248"/>
      <c r="O244" s="248"/>
      <c r="P244" s="248"/>
      <c r="Q244" s="248"/>
      <c r="R244" s="248"/>
      <c r="S244" s="248"/>
      <c r="T244" s="249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50" t="s">
        <v>141</v>
      </c>
      <c r="AU244" s="250" t="s">
        <v>86</v>
      </c>
      <c r="AV244" s="13" t="s">
        <v>86</v>
      </c>
      <c r="AW244" s="13" t="s">
        <v>32</v>
      </c>
      <c r="AX244" s="13" t="s">
        <v>76</v>
      </c>
      <c r="AY244" s="250" t="s">
        <v>131</v>
      </c>
    </row>
    <row r="245" s="13" customFormat="1">
      <c r="A245" s="13"/>
      <c r="B245" s="240"/>
      <c r="C245" s="241"/>
      <c r="D245" s="235" t="s">
        <v>141</v>
      </c>
      <c r="E245" s="242" t="s">
        <v>1</v>
      </c>
      <c r="F245" s="243" t="s">
        <v>150</v>
      </c>
      <c r="G245" s="241"/>
      <c r="H245" s="244">
        <v>83.099999999999994</v>
      </c>
      <c r="I245" s="245"/>
      <c r="J245" s="241"/>
      <c r="K245" s="241"/>
      <c r="L245" s="246"/>
      <c r="M245" s="247"/>
      <c r="N245" s="248"/>
      <c r="O245" s="248"/>
      <c r="P245" s="248"/>
      <c r="Q245" s="248"/>
      <c r="R245" s="248"/>
      <c r="S245" s="248"/>
      <c r="T245" s="249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50" t="s">
        <v>141</v>
      </c>
      <c r="AU245" s="250" t="s">
        <v>86</v>
      </c>
      <c r="AV245" s="13" t="s">
        <v>86</v>
      </c>
      <c r="AW245" s="13" t="s">
        <v>32</v>
      </c>
      <c r="AX245" s="13" t="s">
        <v>76</v>
      </c>
      <c r="AY245" s="250" t="s">
        <v>131</v>
      </c>
    </row>
    <row r="246" s="13" customFormat="1">
      <c r="A246" s="13"/>
      <c r="B246" s="240"/>
      <c r="C246" s="241"/>
      <c r="D246" s="235" t="s">
        <v>141</v>
      </c>
      <c r="E246" s="242" t="s">
        <v>1</v>
      </c>
      <c r="F246" s="243" t="s">
        <v>255</v>
      </c>
      <c r="G246" s="241"/>
      <c r="H246" s="244">
        <v>423.5</v>
      </c>
      <c r="I246" s="245"/>
      <c r="J246" s="241"/>
      <c r="K246" s="241"/>
      <c r="L246" s="246"/>
      <c r="M246" s="247"/>
      <c r="N246" s="248"/>
      <c r="O246" s="248"/>
      <c r="P246" s="248"/>
      <c r="Q246" s="248"/>
      <c r="R246" s="248"/>
      <c r="S246" s="248"/>
      <c r="T246" s="249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50" t="s">
        <v>141</v>
      </c>
      <c r="AU246" s="250" t="s">
        <v>86</v>
      </c>
      <c r="AV246" s="13" t="s">
        <v>86</v>
      </c>
      <c r="AW246" s="13" t="s">
        <v>32</v>
      </c>
      <c r="AX246" s="13" t="s">
        <v>76</v>
      </c>
      <c r="AY246" s="250" t="s">
        <v>131</v>
      </c>
    </row>
    <row r="247" s="14" customFormat="1">
      <c r="A247" s="14"/>
      <c r="B247" s="251"/>
      <c r="C247" s="252"/>
      <c r="D247" s="235" t="s">
        <v>141</v>
      </c>
      <c r="E247" s="253" t="s">
        <v>1</v>
      </c>
      <c r="F247" s="254" t="s">
        <v>146</v>
      </c>
      <c r="G247" s="252"/>
      <c r="H247" s="255">
        <v>1037.2000000000001</v>
      </c>
      <c r="I247" s="256"/>
      <c r="J247" s="252"/>
      <c r="K247" s="252"/>
      <c r="L247" s="257"/>
      <c r="M247" s="258"/>
      <c r="N247" s="259"/>
      <c r="O247" s="259"/>
      <c r="P247" s="259"/>
      <c r="Q247" s="259"/>
      <c r="R247" s="259"/>
      <c r="S247" s="259"/>
      <c r="T247" s="260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61" t="s">
        <v>141</v>
      </c>
      <c r="AU247" s="261" t="s">
        <v>86</v>
      </c>
      <c r="AV247" s="14" t="s">
        <v>147</v>
      </c>
      <c r="AW247" s="14" t="s">
        <v>32</v>
      </c>
      <c r="AX247" s="14" t="s">
        <v>76</v>
      </c>
      <c r="AY247" s="261" t="s">
        <v>131</v>
      </c>
    </row>
    <row r="248" s="15" customFormat="1">
      <c r="A248" s="15"/>
      <c r="B248" s="262"/>
      <c r="C248" s="263"/>
      <c r="D248" s="235" t="s">
        <v>141</v>
      </c>
      <c r="E248" s="264" t="s">
        <v>1</v>
      </c>
      <c r="F248" s="265" t="s">
        <v>152</v>
      </c>
      <c r="G248" s="263"/>
      <c r="H248" s="266">
        <v>2271.3000000000002</v>
      </c>
      <c r="I248" s="267"/>
      <c r="J248" s="263"/>
      <c r="K248" s="263"/>
      <c r="L248" s="268"/>
      <c r="M248" s="269"/>
      <c r="N248" s="270"/>
      <c r="O248" s="270"/>
      <c r="P248" s="270"/>
      <c r="Q248" s="270"/>
      <c r="R248" s="270"/>
      <c r="S248" s="270"/>
      <c r="T248" s="271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T248" s="272" t="s">
        <v>141</v>
      </c>
      <c r="AU248" s="272" t="s">
        <v>86</v>
      </c>
      <c r="AV248" s="15" t="s">
        <v>137</v>
      </c>
      <c r="AW248" s="15" t="s">
        <v>32</v>
      </c>
      <c r="AX248" s="15" t="s">
        <v>84</v>
      </c>
      <c r="AY248" s="272" t="s">
        <v>131</v>
      </c>
    </row>
    <row r="249" s="2" customFormat="1" ht="24.15" customHeight="1">
      <c r="A249" s="39"/>
      <c r="B249" s="40"/>
      <c r="C249" s="221" t="s">
        <v>256</v>
      </c>
      <c r="D249" s="221" t="s">
        <v>133</v>
      </c>
      <c r="E249" s="222" t="s">
        <v>257</v>
      </c>
      <c r="F249" s="223" t="s">
        <v>258</v>
      </c>
      <c r="G249" s="224" t="s">
        <v>136</v>
      </c>
      <c r="H249" s="225">
        <v>161.09999999999999</v>
      </c>
      <c r="I249" s="226"/>
      <c r="J249" s="227">
        <f>ROUND(I249*H249,2)</f>
        <v>0</v>
      </c>
      <c r="K249" s="228"/>
      <c r="L249" s="45"/>
      <c r="M249" s="229" t="s">
        <v>1</v>
      </c>
      <c r="N249" s="230" t="s">
        <v>41</v>
      </c>
      <c r="O249" s="92"/>
      <c r="P249" s="231">
        <f>O249*H249</f>
        <v>0</v>
      </c>
      <c r="Q249" s="231">
        <v>0.30651</v>
      </c>
      <c r="R249" s="231">
        <f>Q249*H249</f>
        <v>49.378760999999997</v>
      </c>
      <c r="S249" s="231">
        <v>0</v>
      </c>
      <c r="T249" s="232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33" t="s">
        <v>137</v>
      </c>
      <c r="AT249" s="233" t="s">
        <v>133</v>
      </c>
      <c r="AU249" s="233" t="s">
        <v>86</v>
      </c>
      <c r="AY249" s="18" t="s">
        <v>131</v>
      </c>
      <c r="BE249" s="234">
        <f>IF(N249="základní",J249,0)</f>
        <v>0</v>
      </c>
      <c r="BF249" s="234">
        <f>IF(N249="snížená",J249,0)</f>
        <v>0</v>
      </c>
      <c r="BG249" s="234">
        <f>IF(N249="zákl. přenesená",J249,0)</f>
        <v>0</v>
      </c>
      <c r="BH249" s="234">
        <f>IF(N249="sníž. přenesená",J249,0)</f>
        <v>0</v>
      </c>
      <c r="BI249" s="234">
        <f>IF(N249="nulová",J249,0)</f>
        <v>0</v>
      </c>
      <c r="BJ249" s="18" t="s">
        <v>84</v>
      </c>
      <c r="BK249" s="234">
        <f>ROUND(I249*H249,2)</f>
        <v>0</v>
      </c>
      <c r="BL249" s="18" t="s">
        <v>137</v>
      </c>
      <c r="BM249" s="233" t="s">
        <v>259</v>
      </c>
    </row>
    <row r="250" s="2" customFormat="1">
      <c r="A250" s="39"/>
      <c r="B250" s="40"/>
      <c r="C250" s="41"/>
      <c r="D250" s="235" t="s">
        <v>139</v>
      </c>
      <c r="E250" s="41"/>
      <c r="F250" s="236" t="s">
        <v>260</v>
      </c>
      <c r="G250" s="41"/>
      <c r="H250" s="41"/>
      <c r="I250" s="237"/>
      <c r="J250" s="41"/>
      <c r="K250" s="41"/>
      <c r="L250" s="45"/>
      <c r="M250" s="238"/>
      <c r="N250" s="239"/>
      <c r="O250" s="92"/>
      <c r="P250" s="92"/>
      <c r="Q250" s="92"/>
      <c r="R250" s="92"/>
      <c r="S250" s="92"/>
      <c r="T250" s="93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T250" s="18" t="s">
        <v>139</v>
      </c>
      <c r="AU250" s="18" t="s">
        <v>86</v>
      </c>
    </row>
    <row r="251" s="13" customFormat="1">
      <c r="A251" s="13"/>
      <c r="B251" s="240"/>
      <c r="C251" s="241"/>
      <c r="D251" s="235" t="s">
        <v>141</v>
      </c>
      <c r="E251" s="242" t="s">
        <v>1</v>
      </c>
      <c r="F251" s="243" t="s">
        <v>261</v>
      </c>
      <c r="G251" s="241"/>
      <c r="H251" s="244">
        <v>33.299999999999997</v>
      </c>
      <c r="I251" s="245"/>
      <c r="J251" s="241"/>
      <c r="K251" s="241"/>
      <c r="L251" s="246"/>
      <c r="M251" s="247"/>
      <c r="N251" s="248"/>
      <c r="O251" s="248"/>
      <c r="P251" s="248"/>
      <c r="Q251" s="248"/>
      <c r="R251" s="248"/>
      <c r="S251" s="248"/>
      <c r="T251" s="249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50" t="s">
        <v>141</v>
      </c>
      <c r="AU251" s="250" t="s">
        <v>86</v>
      </c>
      <c r="AV251" s="13" t="s">
        <v>86</v>
      </c>
      <c r="AW251" s="13" t="s">
        <v>32</v>
      </c>
      <c r="AX251" s="13" t="s">
        <v>76</v>
      </c>
      <c r="AY251" s="250" t="s">
        <v>131</v>
      </c>
    </row>
    <row r="252" s="13" customFormat="1">
      <c r="A252" s="13"/>
      <c r="B252" s="240"/>
      <c r="C252" s="241"/>
      <c r="D252" s="235" t="s">
        <v>141</v>
      </c>
      <c r="E252" s="242" t="s">
        <v>1</v>
      </c>
      <c r="F252" s="243" t="s">
        <v>262</v>
      </c>
      <c r="G252" s="241"/>
      <c r="H252" s="244">
        <v>49.5</v>
      </c>
      <c r="I252" s="245"/>
      <c r="J252" s="241"/>
      <c r="K252" s="241"/>
      <c r="L252" s="246"/>
      <c r="M252" s="247"/>
      <c r="N252" s="248"/>
      <c r="O252" s="248"/>
      <c r="P252" s="248"/>
      <c r="Q252" s="248"/>
      <c r="R252" s="248"/>
      <c r="S252" s="248"/>
      <c r="T252" s="249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50" t="s">
        <v>141</v>
      </c>
      <c r="AU252" s="250" t="s">
        <v>86</v>
      </c>
      <c r="AV252" s="13" t="s">
        <v>86</v>
      </c>
      <c r="AW252" s="13" t="s">
        <v>32</v>
      </c>
      <c r="AX252" s="13" t="s">
        <v>76</v>
      </c>
      <c r="AY252" s="250" t="s">
        <v>131</v>
      </c>
    </row>
    <row r="253" s="13" customFormat="1">
      <c r="A253" s="13"/>
      <c r="B253" s="240"/>
      <c r="C253" s="241"/>
      <c r="D253" s="235" t="s">
        <v>141</v>
      </c>
      <c r="E253" s="242" t="s">
        <v>1</v>
      </c>
      <c r="F253" s="243" t="s">
        <v>263</v>
      </c>
      <c r="G253" s="241"/>
      <c r="H253" s="244">
        <v>78.299999999999997</v>
      </c>
      <c r="I253" s="245"/>
      <c r="J253" s="241"/>
      <c r="K253" s="241"/>
      <c r="L253" s="246"/>
      <c r="M253" s="247"/>
      <c r="N253" s="248"/>
      <c r="O253" s="248"/>
      <c r="P253" s="248"/>
      <c r="Q253" s="248"/>
      <c r="R253" s="248"/>
      <c r="S253" s="248"/>
      <c r="T253" s="249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50" t="s">
        <v>141</v>
      </c>
      <c r="AU253" s="250" t="s">
        <v>86</v>
      </c>
      <c r="AV253" s="13" t="s">
        <v>86</v>
      </c>
      <c r="AW253" s="13" t="s">
        <v>32</v>
      </c>
      <c r="AX253" s="13" t="s">
        <v>76</v>
      </c>
      <c r="AY253" s="250" t="s">
        <v>131</v>
      </c>
    </row>
    <row r="254" s="15" customFormat="1">
      <c r="A254" s="15"/>
      <c r="B254" s="262"/>
      <c r="C254" s="263"/>
      <c r="D254" s="235" t="s">
        <v>141</v>
      </c>
      <c r="E254" s="264" t="s">
        <v>1</v>
      </c>
      <c r="F254" s="265" t="s">
        <v>152</v>
      </c>
      <c r="G254" s="263"/>
      <c r="H254" s="266">
        <v>161.09999999999999</v>
      </c>
      <c r="I254" s="267"/>
      <c r="J254" s="263"/>
      <c r="K254" s="263"/>
      <c r="L254" s="268"/>
      <c r="M254" s="269"/>
      <c r="N254" s="270"/>
      <c r="O254" s="270"/>
      <c r="P254" s="270"/>
      <c r="Q254" s="270"/>
      <c r="R254" s="270"/>
      <c r="S254" s="270"/>
      <c r="T254" s="271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T254" s="272" t="s">
        <v>141</v>
      </c>
      <c r="AU254" s="272" t="s">
        <v>86</v>
      </c>
      <c r="AV254" s="15" t="s">
        <v>137</v>
      </c>
      <c r="AW254" s="15" t="s">
        <v>32</v>
      </c>
      <c r="AX254" s="15" t="s">
        <v>84</v>
      </c>
      <c r="AY254" s="272" t="s">
        <v>131</v>
      </c>
    </row>
    <row r="255" s="2" customFormat="1" ht="21.75" customHeight="1">
      <c r="A255" s="39"/>
      <c r="B255" s="40"/>
      <c r="C255" s="221" t="s">
        <v>264</v>
      </c>
      <c r="D255" s="221" t="s">
        <v>133</v>
      </c>
      <c r="E255" s="222" t="s">
        <v>265</v>
      </c>
      <c r="F255" s="223" t="s">
        <v>266</v>
      </c>
      <c r="G255" s="224" t="s">
        <v>136</v>
      </c>
      <c r="H255" s="225">
        <v>161.09999999999999</v>
      </c>
      <c r="I255" s="226"/>
      <c r="J255" s="227">
        <f>ROUND(I255*H255,2)</f>
        <v>0</v>
      </c>
      <c r="K255" s="228"/>
      <c r="L255" s="45"/>
      <c r="M255" s="229" t="s">
        <v>1</v>
      </c>
      <c r="N255" s="230" t="s">
        <v>41</v>
      </c>
      <c r="O255" s="92"/>
      <c r="P255" s="231">
        <f>O255*H255</f>
        <v>0</v>
      </c>
      <c r="Q255" s="231">
        <v>0.32200000000000001</v>
      </c>
      <c r="R255" s="231">
        <f>Q255*H255</f>
        <v>51.874200000000002</v>
      </c>
      <c r="S255" s="231">
        <v>0</v>
      </c>
      <c r="T255" s="232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33" t="s">
        <v>137</v>
      </c>
      <c r="AT255" s="233" t="s">
        <v>133</v>
      </c>
      <c r="AU255" s="233" t="s">
        <v>86</v>
      </c>
      <c r="AY255" s="18" t="s">
        <v>131</v>
      </c>
      <c r="BE255" s="234">
        <f>IF(N255="základní",J255,0)</f>
        <v>0</v>
      </c>
      <c r="BF255" s="234">
        <f>IF(N255="snížená",J255,0)</f>
        <v>0</v>
      </c>
      <c r="BG255" s="234">
        <f>IF(N255="zákl. přenesená",J255,0)</f>
        <v>0</v>
      </c>
      <c r="BH255" s="234">
        <f>IF(N255="sníž. přenesená",J255,0)</f>
        <v>0</v>
      </c>
      <c r="BI255" s="234">
        <f>IF(N255="nulová",J255,0)</f>
        <v>0</v>
      </c>
      <c r="BJ255" s="18" t="s">
        <v>84</v>
      </c>
      <c r="BK255" s="234">
        <f>ROUND(I255*H255,2)</f>
        <v>0</v>
      </c>
      <c r="BL255" s="18" t="s">
        <v>137</v>
      </c>
      <c r="BM255" s="233" t="s">
        <v>267</v>
      </c>
    </row>
    <row r="256" s="2" customFormat="1">
      <c r="A256" s="39"/>
      <c r="B256" s="40"/>
      <c r="C256" s="41"/>
      <c r="D256" s="235" t="s">
        <v>139</v>
      </c>
      <c r="E256" s="41"/>
      <c r="F256" s="236" t="s">
        <v>268</v>
      </c>
      <c r="G256" s="41"/>
      <c r="H256" s="41"/>
      <c r="I256" s="237"/>
      <c r="J256" s="41"/>
      <c r="K256" s="41"/>
      <c r="L256" s="45"/>
      <c r="M256" s="238"/>
      <c r="N256" s="239"/>
      <c r="O256" s="92"/>
      <c r="P256" s="92"/>
      <c r="Q256" s="92"/>
      <c r="R256" s="92"/>
      <c r="S256" s="92"/>
      <c r="T256" s="93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T256" s="18" t="s">
        <v>139</v>
      </c>
      <c r="AU256" s="18" t="s">
        <v>86</v>
      </c>
    </row>
    <row r="257" s="13" customFormat="1">
      <c r="A257" s="13"/>
      <c r="B257" s="240"/>
      <c r="C257" s="241"/>
      <c r="D257" s="235" t="s">
        <v>141</v>
      </c>
      <c r="E257" s="242" t="s">
        <v>1</v>
      </c>
      <c r="F257" s="243" t="s">
        <v>261</v>
      </c>
      <c r="G257" s="241"/>
      <c r="H257" s="244">
        <v>33.299999999999997</v>
      </c>
      <c r="I257" s="245"/>
      <c r="J257" s="241"/>
      <c r="K257" s="241"/>
      <c r="L257" s="246"/>
      <c r="M257" s="247"/>
      <c r="N257" s="248"/>
      <c r="O257" s="248"/>
      <c r="P257" s="248"/>
      <c r="Q257" s="248"/>
      <c r="R257" s="248"/>
      <c r="S257" s="248"/>
      <c r="T257" s="249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50" t="s">
        <v>141</v>
      </c>
      <c r="AU257" s="250" t="s">
        <v>86</v>
      </c>
      <c r="AV257" s="13" t="s">
        <v>86</v>
      </c>
      <c r="AW257" s="13" t="s">
        <v>32</v>
      </c>
      <c r="AX257" s="13" t="s">
        <v>76</v>
      </c>
      <c r="AY257" s="250" t="s">
        <v>131</v>
      </c>
    </row>
    <row r="258" s="13" customFormat="1">
      <c r="A258" s="13"/>
      <c r="B258" s="240"/>
      <c r="C258" s="241"/>
      <c r="D258" s="235" t="s">
        <v>141</v>
      </c>
      <c r="E258" s="242" t="s">
        <v>1</v>
      </c>
      <c r="F258" s="243" t="s">
        <v>262</v>
      </c>
      <c r="G258" s="241"/>
      <c r="H258" s="244">
        <v>49.5</v>
      </c>
      <c r="I258" s="245"/>
      <c r="J258" s="241"/>
      <c r="K258" s="241"/>
      <c r="L258" s="246"/>
      <c r="M258" s="247"/>
      <c r="N258" s="248"/>
      <c r="O258" s="248"/>
      <c r="P258" s="248"/>
      <c r="Q258" s="248"/>
      <c r="R258" s="248"/>
      <c r="S258" s="248"/>
      <c r="T258" s="249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50" t="s">
        <v>141</v>
      </c>
      <c r="AU258" s="250" t="s">
        <v>86</v>
      </c>
      <c r="AV258" s="13" t="s">
        <v>86</v>
      </c>
      <c r="AW258" s="13" t="s">
        <v>32</v>
      </c>
      <c r="AX258" s="13" t="s">
        <v>76</v>
      </c>
      <c r="AY258" s="250" t="s">
        <v>131</v>
      </c>
    </row>
    <row r="259" s="13" customFormat="1">
      <c r="A259" s="13"/>
      <c r="B259" s="240"/>
      <c r="C259" s="241"/>
      <c r="D259" s="235" t="s">
        <v>141</v>
      </c>
      <c r="E259" s="242" t="s">
        <v>1</v>
      </c>
      <c r="F259" s="243" t="s">
        <v>263</v>
      </c>
      <c r="G259" s="241"/>
      <c r="H259" s="244">
        <v>78.299999999999997</v>
      </c>
      <c r="I259" s="245"/>
      <c r="J259" s="241"/>
      <c r="K259" s="241"/>
      <c r="L259" s="246"/>
      <c r="M259" s="247"/>
      <c r="N259" s="248"/>
      <c r="O259" s="248"/>
      <c r="P259" s="248"/>
      <c r="Q259" s="248"/>
      <c r="R259" s="248"/>
      <c r="S259" s="248"/>
      <c r="T259" s="249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50" t="s">
        <v>141</v>
      </c>
      <c r="AU259" s="250" t="s">
        <v>86</v>
      </c>
      <c r="AV259" s="13" t="s">
        <v>86</v>
      </c>
      <c r="AW259" s="13" t="s">
        <v>32</v>
      </c>
      <c r="AX259" s="13" t="s">
        <v>76</v>
      </c>
      <c r="AY259" s="250" t="s">
        <v>131</v>
      </c>
    </row>
    <row r="260" s="15" customFormat="1">
      <c r="A260" s="15"/>
      <c r="B260" s="262"/>
      <c r="C260" s="263"/>
      <c r="D260" s="235" t="s">
        <v>141</v>
      </c>
      <c r="E260" s="264" t="s">
        <v>1</v>
      </c>
      <c r="F260" s="265" t="s">
        <v>152</v>
      </c>
      <c r="G260" s="263"/>
      <c r="H260" s="266">
        <v>161.09999999999999</v>
      </c>
      <c r="I260" s="267"/>
      <c r="J260" s="263"/>
      <c r="K260" s="263"/>
      <c r="L260" s="268"/>
      <c r="M260" s="269"/>
      <c r="N260" s="270"/>
      <c r="O260" s="270"/>
      <c r="P260" s="270"/>
      <c r="Q260" s="270"/>
      <c r="R260" s="270"/>
      <c r="S260" s="270"/>
      <c r="T260" s="271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T260" s="272" t="s">
        <v>141</v>
      </c>
      <c r="AU260" s="272" t="s">
        <v>86</v>
      </c>
      <c r="AV260" s="15" t="s">
        <v>137</v>
      </c>
      <c r="AW260" s="15" t="s">
        <v>32</v>
      </c>
      <c r="AX260" s="15" t="s">
        <v>84</v>
      </c>
      <c r="AY260" s="272" t="s">
        <v>131</v>
      </c>
    </row>
    <row r="261" s="2" customFormat="1" ht="24.15" customHeight="1">
      <c r="A261" s="39"/>
      <c r="B261" s="40"/>
      <c r="C261" s="221" t="s">
        <v>269</v>
      </c>
      <c r="D261" s="221" t="s">
        <v>133</v>
      </c>
      <c r="E261" s="222" t="s">
        <v>270</v>
      </c>
      <c r="F261" s="223" t="s">
        <v>271</v>
      </c>
      <c r="G261" s="224" t="s">
        <v>136</v>
      </c>
      <c r="H261" s="225">
        <v>2097.8000000000002</v>
      </c>
      <c r="I261" s="226"/>
      <c r="J261" s="227">
        <f>ROUND(I261*H261,2)</f>
        <v>0</v>
      </c>
      <c r="K261" s="228"/>
      <c r="L261" s="45"/>
      <c r="M261" s="229" t="s">
        <v>1</v>
      </c>
      <c r="N261" s="230" t="s">
        <v>41</v>
      </c>
      <c r="O261" s="92"/>
      <c r="P261" s="231">
        <f>O261*H261</f>
        <v>0</v>
      </c>
      <c r="Q261" s="231">
        <v>0.46000000000000002</v>
      </c>
      <c r="R261" s="231">
        <f>Q261*H261</f>
        <v>964.98800000000017</v>
      </c>
      <c r="S261" s="231">
        <v>0</v>
      </c>
      <c r="T261" s="232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33" t="s">
        <v>137</v>
      </c>
      <c r="AT261" s="233" t="s">
        <v>133</v>
      </c>
      <c r="AU261" s="233" t="s">
        <v>86</v>
      </c>
      <c r="AY261" s="18" t="s">
        <v>131</v>
      </c>
      <c r="BE261" s="234">
        <f>IF(N261="základní",J261,0)</f>
        <v>0</v>
      </c>
      <c r="BF261" s="234">
        <f>IF(N261="snížená",J261,0)</f>
        <v>0</v>
      </c>
      <c r="BG261" s="234">
        <f>IF(N261="zákl. přenesená",J261,0)</f>
        <v>0</v>
      </c>
      <c r="BH261" s="234">
        <f>IF(N261="sníž. přenesená",J261,0)</f>
        <v>0</v>
      </c>
      <c r="BI261" s="234">
        <f>IF(N261="nulová",J261,0)</f>
        <v>0</v>
      </c>
      <c r="BJ261" s="18" t="s">
        <v>84</v>
      </c>
      <c r="BK261" s="234">
        <f>ROUND(I261*H261,2)</f>
        <v>0</v>
      </c>
      <c r="BL261" s="18" t="s">
        <v>137</v>
      </c>
      <c r="BM261" s="233" t="s">
        <v>272</v>
      </c>
    </row>
    <row r="262" s="2" customFormat="1">
      <c r="A262" s="39"/>
      <c r="B262" s="40"/>
      <c r="C262" s="41"/>
      <c r="D262" s="235" t="s">
        <v>139</v>
      </c>
      <c r="E262" s="41"/>
      <c r="F262" s="236" t="s">
        <v>273</v>
      </c>
      <c r="G262" s="41"/>
      <c r="H262" s="41"/>
      <c r="I262" s="237"/>
      <c r="J262" s="41"/>
      <c r="K262" s="41"/>
      <c r="L262" s="45"/>
      <c r="M262" s="238"/>
      <c r="N262" s="239"/>
      <c r="O262" s="92"/>
      <c r="P262" s="92"/>
      <c r="Q262" s="92"/>
      <c r="R262" s="92"/>
      <c r="S262" s="92"/>
      <c r="T262" s="93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T262" s="18" t="s">
        <v>139</v>
      </c>
      <c r="AU262" s="18" t="s">
        <v>86</v>
      </c>
    </row>
    <row r="263" s="13" customFormat="1">
      <c r="A263" s="13"/>
      <c r="B263" s="240"/>
      <c r="C263" s="241"/>
      <c r="D263" s="235" t="s">
        <v>141</v>
      </c>
      <c r="E263" s="242" t="s">
        <v>1</v>
      </c>
      <c r="F263" s="243" t="s">
        <v>142</v>
      </c>
      <c r="G263" s="241"/>
      <c r="H263" s="244">
        <v>308.39999999999998</v>
      </c>
      <c r="I263" s="245"/>
      <c r="J263" s="241"/>
      <c r="K263" s="241"/>
      <c r="L263" s="246"/>
      <c r="M263" s="247"/>
      <c r="N263" s="248"/>
      <c r="O263" s="248"/>
      <c r="P263" s="248"/>
      <c r="Q263" s="248"/>
      <c r="R263" s="248"/>
      <c r="S263" s="248"/>
      <c r="T263" s="249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50" t="s">
        <v>141</v>
      </c>
      <c r="AU263" s="250" t="s">
        <v>86</v>
      </c>
      <c r="AV263" s="13" t="s">
        <v>86</v>
      </c>
      <c r="AW263" s="13" t="s">
        <v>32</v>
      </c>
      <c r="AX263" s="13" t="s">
        <v>76</v>
      </c>
      <c r="AY263" s="250" t="s">
        <v>131</v>
      </c>
    </row>
    <row r="264" s="13" customFormat="1">
      <c r="A264" s="13"/>
      <c r="B264" s="240"/>
      <c r="C264" s="241"/>
      <c r="D264" s="235" t="s">
        <v>141</v>
      </c>
      <c r="E264" s="242" t="s">
        <v>1</v>
      </c>
      <c r="F264" s="243" t="s">
        <v>274</v>
      </c>
      <c r="G264" s="241"/>
      <c r="H264" s="244">
        <v>294.10000000000002</v>
      </c>
      <c r="I264" s="245"/>
      <c r="J264" s="241"/>
      <c r="K264" s="241"/>
      <c r="L264" s="246"/>
      <c r="M264" s="247"/>
      <c r="N264" s="248"/>
      <c r="O264" s="248"/>
      <c r="P264" s="248"/>
      <c r="Q264" s="248"/>
      <c r="R264" s="248"/>
      <c r="S264" s="248"/>
      <c r="T264" s="249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50" t="s">
        <v>141</v>
      </c>
      <c r="AU264" s="250" t="s">
        <v>86</v>
      </c>
      <c r="AV264" s="13" t="s">
        <v>86</v>
      </c>
      <c r="AW264" s="13" t="s">
        <v>32</v>
      </c>
      <c r="AX264" s="13" t="s">
        <v>76</v>
      </c>
      <c r="AY264" s="250" t="s">
        <v>131</v>
      </c>
    </row>
    <row r="265" s="13" customFormat="1">
      <c r="A265" s="13"/>
      <c r="B265" s="240"/>
      <c r="C265" s="241"/>
      <c r="D265" s="235" t="s">
        <v>141</v>
      </c>
      <c r="E265" s="242" t="s">
        <v>1</v>
      </c>
      <c r="F265" s="243" t="s">
        <v>275</v>
      </c>
      <c r="G265" s="241"/>
      <c r="H265" s="244">
        <v>205.59999999999999</v>
      </c>
      <c r="I265" s="245"/>
      <c r="J265" s="241"/>
      <c r="K265" s="241"/>
      <c r="L265" s="246"/>
      <c r="M265" s="247"/>
      <c r="N265" s="248"/>
      <c r="O265" s="248"/>
      <c r="P265" s="248"/>
      <c r="Q265" s="248"/>
      <c r="R265" s="248"/>
      <c r="S265" s="248"/>
      <c r="T265" s="249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50" t="s">
        <v>141</v>
      </c>
      <c r="AU265" s="250" t="s">
        <v>86</v>
      </c>
      <c r="AV265" s="13" t="s">
        <v>86</v>
      </c>
      <c r="AW265" s="13" t="s">
        <v>32</v>
      </c>
      <c r="AX265" s="13" t="s">
        <v>76</v>
      </c>
      <c r="AY265" s="250" t="s">
        <v>131</v>
      </c>
    </row>
    <row r="266" s="13" customFormat="1">
      <c r="A266" s="13"/>
      <c r="B266" s="240"/>
      <c r="C266" s="241"/>
      <c r="D266" s="235" t="s">
        <v>141</v>
      </c>
      <c r="E266" s="242" t="s">
        <v>1</v>
      </c>
      <c r="F266" s="243" t="s">
        <v>145</v>
      </c>
      <c r="G266" s="241"/>
      <c r="H266" s="244">
        <v>380.30000000000001</v>
      </c>
      <c r="I266" s="245"/>
      <c r="J266" s="241"/>
      <c r="K266" s="241"/>
      <c r="L266" s="246"/>
      <c r="M266" s="247"/>
      <c r="N266" s="248"/>
      <c r="O266" s="248"/>
      <c r="P266" s="248"/>
      <c r="Q266" s="248"/>
      <c r="R266" s="248"/>
      <c r="S266" s="248"/>
      <c r="T266" s="249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50" t="s">
        <v>141</v>
      </c>
      <c r="AU266" s="250" t="s">
        <v>86</v>
      </c>
      <c r="AV266" s="13" t="s">
        <v>86</v>
      </c>
      <c r="AW266" s="13" t="s">
        <v>32</v>
      </c>
      <c r="AX266" s="13" t="s">
        <v>76</v>
      </c>
      <c r="AY266" s="250" t="s">
        <v>131</v>
      </c>
    </row>
    <row r="267" s="14" customFormat="1">
      <c r="A267" s="14"/>
      <c r="B267" s="251"/>
      <c r="C267" s="252"/>
      <c r="D267" s="235" t="s">
        <v>141</v>
      </c>
      <c r="E267" s="253" t="s">
        <v>1</v>
      </c>
      <c r="F267" s="254" t="s">
        <v>146</v>
      </c>
      <c r="G267" s="252"/>
      <c r="H267" s="255">
        <v>1188.4000000000001</v>
      </c>
      <c r="I267" s="256"/>
      <c r="J267" s="252"/>
      <c r="K267" s="252"/>
      <c r="L267" s="257"/>
      <c r="M267" s="258"/>
      <c r="N267" s="259"/>
      <c r="O267" s="259"/>
      <c r="P267" s="259"/>
      <c r="Q267" s="259"/>
      <c r="R267" s="259"/>
      <c r="S267" s="259"/>
      <c r="T267" s="260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61" t="s">
        <v>141</v>
      </c>
      <c r="AU267" s="261" t="s">
        <v>86</v>
      </c>
      <c r="AV267" s="14" t="s">
        <v>147</v>
      </c>
      <c r="AW267" s="14" t="s">
        <v>32</v>
      </c>
      <c r="AX267" s="14" t="s">
        <v>76</v>
      </c>
      <c r="AY267" s="261" t="s">
        <v>131</v>
      </c>
    </row>
    <row r="268" s="13" customFormat="1">
      <c r="A268" s="13"/>
      <c r="B268" s="240"/>
      <c r="C268" s="241"/>
      <c r="D268" s="235" t="s">
        <v>141</v>
      </c>
      <c r="E268" s="242" t="s">
        <v>1</v>
      </c>
      <c r="F268" s="243" t="s">
        <v>181</v>
      </c>
      <c r="G268" s="241"/>
      <c r="H268" s="244">
        <v>262.80000000000001</v>
      </c>
      <c r="I268" s="245"/>
      <c r="J268" s="241"/>
      <c r="K268" s="241"/>
      <c r="L268" s="246"/>
      <c r="M268" s="247"/>
      <c r="N268" s="248"/>
      <c r="O268" s="248"/>
      <c r="P268" s="248"/>
      <c r="Q268" s="248"/>
      <c r="R268" s="248"/>
      <c r="S268" s="248"/>
      <c r="T268" s="249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50" t="s">
        <v>141</v>
      </c>
      <c r="AU268" s="250" t="s">
        <v>86</v>
      </c>
      <c r="AV268" s="13" t="s">
        <v>86</v>
      </c>
      <c r="AW268" s="13" t="s">
        <v>32</v>
      </c>
      <c r="AX268" s="13" t="s">
        <v>76</v>
      </c>
      <c r="AY268" s="250" t="s">
        <v>131</v>
      </c>
    </row>
    <row r="269" s="13" customFormat="1">
      <c r="A269" s="13"/>
      <c r="B269" s="240"/>
      <c r="C269" s="241"/>
      <c r="D269" s="235" t="s">
        <v>141</v>
      </c>
      <c r="E269" s="242" t="s">
        <v>1</v>
      </c>
      <c r="F269" s="243" t="s">
        <v>276</v>
      </c>
      <c r="G269" s="241"/>
      <c r="H269" s="244">
        <v>218.30000000000001</v>
      </c>
      <c r="I269" s="245"/>
      <c r="J269" s="241"/>
      <c r="K269" s="241"/>
      <c r="L269" s="246"/>
      <c r="M269" s="247"/>
      <c r="N269" s="248"/>
      <c r="O269" s="248"/>
      <c r="P269" s="248"/>
      <c r="Q269" s="248"/>
      <c r="R269" s="248"/>
      <c r="S269" s="248"/>
      <c r="T269" s="249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50" t="s">
        <v>141</v>
      </c>
      <c r="AU269" s="250" t="s">
        <v>86</v>
      </c>
      <c r="AV269" s="13" t="s">
        <v>86</v>
      </c>
      <c r="AW269" s="13" t="s">
        <v>32</v>
      </c>
      <c r="AX269" s="13" t="s">
        <v>76</v>
      </c>
      <c r="AY269" s="250" t="s">
        <v>131</v>
      </c>
    </row>
    <row r="270" s="13" customFormat="1">
      <c r="A270" s="13"/>
      <c r="B270" s="240"/>
      <c r="C270" s="241"/>
      <c r="D270" s="235" t="s">
        <v>141</v>
      </c>
      <c r="E270" s="242" t="s">
        <v>1</v>
      </c>
      <c r="F270" s="243" t="s">
        <v>150</v>
      </c>
      <c r="G270" s="241"/>
      <c r="H270" s="244">
        <v>83.099999999999994</v>
      </c>
      <c r="I270" s="245"/>
      <c r="J270" s="241"/>
      <c r="K270" s="241"/>
      <c r="L270" s="246"/>
      <c r="M270" s="247"/>
      <c r="N270" s="248"/>
      <c r="O270" s="248"/>
      <c r="P270" s="248"/>
      <c r="Q270" s="248"/>
      <c r="R270" s="248"/>
      <c r="S270" s="248"/>
      <c r="T270" s="249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50" t="s">
        <v>141</v>
      </c>
      <c r="AU270" s="250" t="s">
        <v>86</v>
      </c>
      <c r="AV270" s="13" t="s">
        <v>86</v>
      </c>
      <c r="AW270" s="13" t="s">
        <v>32</v>
      </c>
      <c r="AX270" s="13" t="s">
        <v>76</v>
      </c>
      <c r="AY270" s="250" t="s">
        <v>131</v>
      </c>
    </row>
    <row r="271" s="13" customFormat="1">
      <c r="A271" s="13"/>
      <c r="B271" s="240"/>
      <c r="C271" s="241"/>
      <c r="D271" s="235" t="s">
        <v>141</v>
      </c>
      <c r="E271" s="242" t="s">
        <v>1</v>
      </c>
      <c r="F271" s="243" t="s">
        <v>151</v>
      </c>
      <c r="G271" s="241"/>
      <c r="H271" s="244">
        <v>345.19999999999999</v>
      </c>
      <c r="I271" s="245"/>
      <c r="J271" s="241"/>
      <c r="K271" s="241"/>
      <c r="L271" s="246"/>
      <c r="M271" s="247"/>
      <c r="N271" s="248"/>
      <c r="O271" s="248"/>
      <c r="P271" s="248"/>
      <c r="Q271" s="248"/>
      <c r="R271" s="248"/>
      <c r="S271" s="248"/>
      <c r="T271" s="249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50" t="s">
        <v>141</v>
      </c>
      <c r="AU271" s="250" t="s">
        <v>86</v>
      </c>
      <c r="AV271" s="13" t="s">
        <v>86</v>
      </c>
      <c r="AW271" s="13" t="s">
        <v>32</v>
      </c>
      <c r="AX271" s="13" t="s">
        <v>76</v>
      </c>
      <c r="AY271" s="250" t="s">
        <v>131</v>
      </c>
    </row>
    <row r="272" s="14" customFormat="1">
      <c r="A272" s="14"/>
      <c r="B272" s="251"/>
      <c r="C272" s="252"/>
      <c r="D272" s="235" t="s">
        <v>141</v>
      </c>
      <c r="E272" s="253" t="s">
        <v>1</v>
      </c>
      <c r="F272" s="254" t="s">
        <v>146</v>
      </c>
      <c r="G272" s="252"/>
      <c r="H272" s="255">
        <v>909.39999999999998</v>
      </c>
      <c r="I272" s="256"/>
      <c r="J272" s="252"/>
      <c r="K272" s="252"/>
      <c r="L272" s="257"/>
      <c r="M272" s="258"/>
      <c r="N272" s="259"/>
      <c r="O272" s="259"/>
      <c r="P272" s="259"/>
      <c r="Q272" s="259"/>
      <c r="R272" s="259"/>
      <c r="S272" s="259"/>
      <c r="T272" s="260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61" t="s">
        <v>141</v>
      </c>
      <c r="AU272" s="261" t="s">
        <v>86</v>
      </c>
      <c r="AV272" s="14" t="s">
        <v>147</v>
      </c>
      <c r="AW272" s="14" t="s">
        <v>32</v>
      </c>
      <c r="AX272" s="14" t="s">
        <v>76</v>
      </c>
      <c r="AY272" s="261" t="s">
        <v>131</v>
      </c>
    </row>
    <row r="273" s="15" customFormat="1">
      <c r="A273" s="15"/>
      <c r="B273" s="262"/>
      <c r="C273" s="263"/>
      <c r="D273" s="235" t="s">
        <v>141</v>
      </c>
      <c r="E273" s="264" t="s">
        <v>1</v>
      </c>
      <c r="F273" s="265" t="s">
        <v>152</v>
      </c>
      <c r="G273" s="263"/>
      <c r="H273" s="266">
        <v>2097.8000000000002</v>
      </c>
      <c r="I273" s="267"/>
      <c r="J273" s="263"/>
      <c r="K273" s="263"/>
      <c r="L273" s="268"/>
      <c r="M273" s="269"/>
      <c r="N273" s="270"/>
      <c r="O273" s="270"/>
      <c r="P273" s="270"/>
      <c r="Q273" s="270"/>
      <c r="R273" s="270"/>
      <c r="S273" s="270"/>
      <c r="T273" s="271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T273" s="272" t="s">
        <v>141</v>
      </c>
      <c r="AU273" s="272" t="s">
        <v>86</v>
      </c>
      <c r="AV273" s="15" t="s">
        <v>137</v>
      </c>
      <c r="AW273" s="15" t="s">
        <v>32</v>
      </c>
      <c r="AX273" s="15" t="s">
        <v>84</v>
      </c>
      <c r="AY273" s="272" t="s">
        <v>131</v>
      </c>
    </row>
    <row r="274" s="2" customFormat="1" ht="24.15" customHeight="1">
      <c r="A274" s="39"/>
      <c r="B274" s="40"/>
      <c r="C274" s="221" t="s">
        <v>277</v>
      </c>
      <c r="D274" s="221" t="s">
        <v>133</v>
      </c>
      <c r="E274" s="222" t="s">
        <v>278</v>
      </c>
      <c r="F274" s="223" t="s">
        <v>279</v>
      </c>
      <c r="G274" s="224" t="s">
        <v>136</v>
      </c>
      <c r="H274" s="225">
        <v>65.900000000000006</v>
      </c>
      <c r="I274" s="226"/>
      <c r="J274" s="227">
        <f>ROUND(I274*H274,2)</f>
        <v>0</v>
      </c>
      <c r="K274" s="228"/>
      <c r="L274" s="45"/>
      <c r="M274" s="229" t="s">
        <v>1</v>
      </c>
      <c r="N274" s="230" t="s">
        <v>41</v>
      </c>
      <c r="O274" s="92"/>
      <c r="P274" s="231">
        <f>O274*H274</f>
        <v>0</v>
      </c>
      <c r="Q274" s="231">
        <v>0.1837</v>
      </c>
      <c r="R274" s="231">
        <f>Q274*H274</f>
        <v>12.105830000000001</v>
      </c>
      <c r="S274" s="231">
        <v>0</v>
      </c>
      <c r="T274" s="232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33" t="s">
        <v>137</v>
      </c>
      <c r="AT274" s="233" t="s">
        <v>133</v>
      </c>
      <c r="AU274" s="233" t="s">
        <v>86</v>
      </c>
      <c r="AY274" s="18" t="s">
        <v>131</v>
      </c>
      <c r="BE274" s="234">
        <f>IF(N274="základní",J274,0)</f>
        <v>0</v>
      </c>
      <c r="BF274" s="234">
        <f>IF(N274="snížená",J274,0)</f>
        <v>0</v>
      </c>
      <c r="BG274" s="234">
        <f>IF(N274="zákl. přenesená",J274,0)</f>
        <v>0</v>
      </c>
      <c r="BH274" s="234">
        <f>IF(N274="sníž. přenesená",J274,0)</f>
        <v>0</v>
      </c>
      <c r="BI274" s="234">
        <f>IF(N274="nulová",J274,0)</f>
        <v>0</v>
      </c>
      <c r="BJ274" s="18" t="s">
        <v>84</v>
      </c>
      <c r="BK274" s="234">
        <f>ROUND(I274*H274,2)</f>
        <v>0</v>
      </c>
      <c r="BL274" s="18" t="s">
        <v>137</v>
      </c>
      <c r="BM274" s="233" t="s">
        <v>280</v>
      </c>
    </row>
    <row r="275" s="2" customFormat="1">
      <c r="A275" s="39"/>
      <c r="B275" s="40"/>
      <c r="C275" s="41"/>
      <c r="D275" s="235" t="s">
        <v>139</v>
      </c>
      <c r="E275" s="41"/>
      <c r="F275" s="236" t="s">
        <v>281</v>
      </c>
      <c r="G275" s="41"/>
      <c r="H275" s="41"/>
      <c r="I275" s="237"/>
      <c r="J275" s="41"/>
      <c r="K275" s="41"/>
      <c r="L275" s="45"/>
      <c r="M275" s="238"/>
      <c r="N275" s="239"/>
      <c r="O275" s="92"/>
      <c r="P275" s="92"/>
      <c r="Q275" s="92"/>
      <c r="R275" s="92"/>
      <c r="S275" s="92"/>
      <c r="T275" s="93"/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T275" s="18" t="s">
        <v>139</v>
      </c>
      <c r="AU275" s="18" t="s">
        <v>86</v>
      </c>
    </row>
    <row r="276" s="13" customFormat="1">
      <c r="A276" s="13"/>
      <c r="B276" s="240"/>
      <c r="C276" s="241"/>
      <c r="D276" s="235" t="s">
        <v>141</v>
      </c>
      <c r="E276" s="242" t="s">
        <v>1</v>
      </c>
      <c r="F276" s="243" t="s">
        <v>162</v>
      </c>
      <c r="G276" s="241"/>
      <c r="H276" s="244">
        <v>65.900000000000006</v>
      </c>
      <c r="I276" s="245"/>
      <c r="J276" s="241"/>
      <c r="K276" s="241"/>
      <c r="L276" s="246"/>
      <c r="M276" s="247"/>
      <c r="N276" s="248"/>
      <c r="O276" s="248"/>
      <c r="P276" s="248"/>
      <c r="Q276" s="248"/>
      <c r="R276" s="248"/>
      <c r="S276" s="248"/>
      <c r="T276" s="249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50" t="s">
        <v>141</v>
      </c>
      <c r="AU276" s="250" t="s">
        <v>86</v>
      </c>
      <c r="AV276" s="13" t="s">
        <v>86</v>
      </c>
      <c r="AW276" s="13" t="s">
        <v>32</v>
      </c>
      <c r="AX276" s="13" t="s">
        <v>84</v>
      </c>
      <c r="AY276" s="250" t="s">
        <v>131</v>
      </c>
    </row>
    <row r="277" s="2" customFormat="1" ht="16.5" customHeight="1">
      <c r="A277" s="39"/>
      <c r="B277" s="40"/>
      <c r="C277" s="283" t="s">
        <v>282</v>
      </c>
      <c r="D277" s="283" t="s">
        <v>241</v>
      </c>
      <c r="E277" s="284" t="s">
        <v>283</v>
      </c>
      <c r="F277" s="285" t="s">
        <v>284</v>
      </c>
      <c r="G277" s="286" t="s">
        <v>136</v>
      </c>
      <c r="H277" s="287">
        <v>66.558999999999998</v>
      </c>
      <c r="I277" s="288"/>
      <c r="J277" s="289">
        <f>ROUND(I277*H277,2)</f>
        <v>0</v>
      </c>
      <c r="K277" s="290"/>
      <c r="L277" s="291"/>
      <c r="M277" s="292" t="s">
        <v>1</v>
      </c>
      <c r="N277" s="293" t="s">
        <v>41</v>
      </c>
      <c r="O277" s="92"/>
      <c r="P277" s="231">
        <f>O277*H277</f>
        <v>0</v>
      </c>
      <c r="Q277" s="231">
        <v>0.41699999999999998</v>
      </c>
      <c r="R277" s="231">
        <f>Q277*H277</f>
        <v>27.755102999999998</v>
      </c>
      <c r="S277" s="231">
        <v>0</v>
      </c>
      <c r="T277" s="232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33" t="s">
        <v>203</v>
      </c>
      <c r="AT277" s="233" t="s">
        <v>241</v>
      </c>
      <c r="AU277" s="233" t="s">
        <v>86</v>
      </c>
      <c r="AY277" s="18" t="s">
        <v>131</v>
      </c>
      <c r="BE277" s="234">
        <f>IF(N277="základní",J277,0)</f>
        <v>0</v>
      </c>
      <c r="BF277" s="234">
        <f>IF(N277="snížená",J277,0)</f>
        <v>0</v>
      </c>
      <c r="BG277" s="234">
        <f>IF(N277="zákl. přenesená",J277,0)</f>
        <v>0</v>
      </c>
      <c r="BH277" s="234">
        <f>IF(N277="sníž. přenesená",J277,0)</f>
        <v>0</v>
      </c>
      <c r="BI277" s="234">
        <f>IF(N277="nulová",J277,0)</f>
        <v>0</v>
      </c>
      <c r="BJ277" s="18" t="s">
        <v>84</v>
      </c>
      <c r="BK277" s="234">
        <f>ROUND(I277*H277,2)</f>
        <v>0</v>
      </c>
      <c r="BL277" s="18" t="s">
        <v>137</v>
      </c>
      <c r="BM277" s="233" t="s">
        <v>285</v>
      </c>
    </row>
    <row r="278" s="2" customFormat="1">
      <c r="A278" s="39"/>
      <c r="B278" s="40"/>
      <c r="C278" s="41"/>
      <c r="D278" s="235" t="s">
        <v>139</v>
      </c>
      <c r="E278" s="41"/>
      <c r="F278" s="236" t="s">
        <v>284</v>
      </c>
      <c r="G278" s="41"/>
      <c r="H278" s="41"/>
      <c r="I278" s="237"/>
      <c r="J278" s="41"/>
      <c r="K278" s="41"/>
      <c r="L278" s="45"/>
      <c r="M278" s="238"/>
      <c r="N278" s="239"/>
      <c r="O278" s="92"/>
      <c r="P278" s="92"/>
      <c r="Q278" s="92"/>
      <c r="R278" s="92"/>
      <c r="S278" s="92"/>
      <c r="T278" s="93"/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T278" s="18" t="s">
        <v>139</v>
      </c>
      <c r="AU278" s="18" t="s">
        <v>86</v>
      </c>
    </row>
    <row r="279" s="13" customFormat="1">
      <c r="A279" s="13"/>
      <c r="B279" s="240"/>
      <c r="C279" s="241"/>
      <c r="D279" s="235" t="s">
        <v>141</v>
      </c>
      <c r="E279" s="241"/>
      <c r="F279" s="243" t="s">
        <v>286</v>
      </c>
      <c r="G279" s="241"/>
      <c r="H279" s="244">
        <v>66.558999999999998</v>
      </c>
      <c r="I279" s="245"/>
      <c r="J279" s="241"/>
      <c r="K279" s="241"/>
      <c r="L279" s="246"/>
      <c r="M279" s="247"/>
      <c r="N279" s="248"/>
      <c r="O279" s="248"/>
      <c r="P279" s="248"/>
      <c r="Q279" s="248"/>
      <c r="R279" s="248"/>
      <c r="S279" s="248"/>
      <c r="T279" s="249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50" t="s">
        <v>141</v>
      </c>
      <c r="AU279" s="250" t="s">
        <v>86</v>
      </c>
      <c r="AV279" s="13" t="s">
        <v>86</v>
      </c>
      <c r="AW279" s="13" t="s">
        <v>4</v>
      </c>
      <c r="AX279" s="13" t="s">
        <v>84</v>
      </c>
      <c r="AY279" s="250" t="s">
        <v>131</v>
      </c>
    </row>
    <row r="280" s="2" customFormat="1" ht="33" customHeight="1">
      <c r="A280" s="39"/>
      <c r="B280" s="40"/>
      <c r="C280" s="221" t="s">
        <v>287</v>
      </c>
      <c r="D280" s="221" t="s">
        <v>133</v>
      </c>
      <c r="E280" s="222" t="s">
        <v>288</v>
      </c>
      <c r="F280" s="223" t="s">
        <v>289</v>
      </c>
      <c r="G280" s="224" t="s">
        <v>136</v>
      </c>
      <c r="H280" s="225">
        <v>6.5</v>
      </c>
      <c r="I280" s="226"/>
      <c r="J280" s="227">
        <f>ROUND(I280*H280,2)</f>
        <v>0</v>
      </c>
      <c r="K280" s="228"/>
      <c r="L280" s="45"/>
      <c r="M280" s="229" t="s">
        <v>1</v>
      </c>
      <c r="N280" s="230" t="s">
        <v>41</v>
      </c>
      <c r="O280" s="92"/>
      <c r="P280" s="231">
        <f>O280*H280</f>
        <v>0</v>
      </c>
      <c r="Q280" s="231">
        <v>0.1837</v>
      </c>
      <c r="R280" s="231">
        <f>Q280*H280</f>
        <v>1.1940500000000001</v>
      </c>
      <c r="S280" s="231">
        <v>0</v>
      </c>
      <c r="T280" s="232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33" t="s">
        <v>137</v>
      </c>
      <c r="AT280" s="233" t="s">
        <v>133</v>
      </c>
      <c r="AU280" s="233" t="s">
        <v>86</v>
      </c>
      <c r="AY280" s="18" t="s">
        <v>131</v>
      </c>
      <c r="BE280" s="234">
        <f>IF(N280="základní",J280,0)</f>
        <v>0</v>
      </c>
      <c r="BF280" s="234">
        <f>IF(N280="snížená",J280,0)</f>
        <v>0</v>
      </c>
      <c r="BG280" s="234">
        <f>IF(N280="zákl. přenesená",J280,0)</f>
        <v>0</v>
      </c>
      <c r="BH280" s="234">
        <f>IF(N280="sníž. přenesená",J280,0)</f>
        <v>0</v>
      </c>
      <c r="BI280" s="234">
        <f>IF(N280="nulová",J280,0)</f>
        <v>0</v>
      </c>
      <c r="BJ280" s="18" t="s">
        <v>84</v>
      </c>
      <c r="BK280" s="234">
        <f>ROUND(I280*H280,2)</f>
        <v>0</v>
      </c>
      <c r="BL280" s="18" t="s">
        <v>137</v>
      </c>
      <c r="BM280" s="233" t="s">
        <v>290</v>
      </c>
    </row>
    <row r="281" s="2" customFormat="1">
      <c r="A281" s="39"/>
      <c r="B281" s="40"/>
      <c r="C281" s="41"/>
      <c r="D281" s="235" t="s">
        <v>139</v>
      </c>
      <c r="E281" s="41"/>
      <c r="F281" s="236" t="s">
        <v>291</v>
      </c>
      <c r="G281" s="41"/>
      <c r="H281" s="41"/>
      <c r="I281" s="237"/>
      <c r="J281" s="41"/>
      <c r="K281" s="41"/>
      <c r="L281" s="45"/>
      <c r="M281" s="238"/>
      <c r="N281" s="239"/>
      <c r="O281" s="92"/>
      <c r="P281" s="92"/>
      <c r="Q281" s="92"/>
      <c r="R281" s="92"/>
      <c r="S281" s="92"/>
      <c r="T281" s="93"/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T281" s="18" t="s">
        <v>139</v>
      </c>
      <c r="AU281" s="18" t="s">
        <v>86</v>
      </c>
    </row>
    <row r="282" s="13" customFormat="1">
      <c r="A282" s="13"/>
      <c r="B282" s="240"/>
      <c r="C282" s="241"/>
      <c r="D282" s="235" t="s">
        <v>141</v>
      </c>
      <c r="E282" s="242" t="s">
        <v>1</v>
      </c>
      <c r="F282" s="243" t="s">
        <v>292</v>
      </c>
      <c r="G282" s="241"/>
      <c r="H282" s="244">
        <v>6.5</v>
      </c>
      <c r="I282" s="245"/>
      <c r="J282" s="241"/>
      <c r="K282" s="241"/>
      <c r="L282" s="246"/>
      <c r="M282" s="247"/>
      <c r="N282" s="248"/>
      <c r="O282" s="248"/>
      <c r="P282" s="248"/>
      <c r="Q282" s="248"/>
      <c r="R282" s="248"/>
      <c r="S282" s="248"/>
      <c r="T282" s="249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50" t="s">
        <v>141</v>
      </c>
      <c r="AU282" s="250" t="s">
        <v>86</v>
      </c>
      <c r="AV282" s="13" t="s">
        <v>86</v>
      </c>
      <c r="AW282" s="13" t="s">
        <v>32</v>
      </c>
      <c r="AX282" s="13" t="s">
        <v>84</v>
      </c>
      <c r="AY282" s="250" t="s">
        <v>131</v>
      </c>
    </row>
    <row r="283" s="2" customFormat="1" ht="33" customHeight="1">
      <c r="A283" s="39"/>
      <c r="B283" s="40"/>
      <c r="C283" s="221" t="s">
        <v>7</v>
      </c>
      <c r="D283" s="221" t="s">
        <v>133</v>
      </c>
      <c r="E283" s="222" t="s">
        <v>288</v>
      </c>
      <c r="F283" s="223" t="s">
        <v>289</v>
      </c>
      <c r="G283" s="224" t="s">
        <v>136</v>
      </c>
      <c r="H283" s="225">
        <v>106.40000000000001</v>
      </c>
      <c r="I283" s="226"/>
      <c r="J283" s="227">
        <f>ROUND(I283*H283,2)</f>
        <v>0</v>
      </c>
      <c r="K283" s="228"/>
      <c r="L283" s="45"/>
      <c r="M283" s="229" t="s">
        <v>1</v>
      </c>
      <c r="N283" s="230" t="s">
        <v>41</v>
      </c>
      <c r="O283" s="92"/>
      <c r="P283" s="231">
        <f>O283*H283</f>
        <v>0</v>
      </c>
      <c r="Q283" s="231">
        <v>0.1837</v>
      </c>
      <c r="R283" s="231">
        <f>Q283*H283</f>
        <v>19.545680000000001</v>
      </c>
      <c r="S283" s="231">
        <v>0</v>
      </c>
      <c r="T283" s="232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33" t="s">
        <v>137</v>
      </c>
      <c r="AT283" s="233" t="s">
        <v>133</v>
      </c>
      <c r="AU283" s="233" t="s">
        <v>86</v>
      </c>
      <c r="AY283" s="18" t="s">
        <v>131</v>
      </c>
      <c r="BE283" s="234">
        <f>IF(N283="základní",J283,0)</f>
        <v>0</v>
      </c>
      <c r="BF283" s="234">
        <f>IF(N283="snížená",J283,0)</f>
        <v>0</v>
      </c>
      <c r="BG283" s="234">
        <f>IF(N283="zákl. přenesená",J283,0)</f>
        <v>0</v>
      </c>
      <c r="BH283" s="234">
        <f>IF(N283="sníž. přenesená",J283,0)</f>
        <v>0</v>
      </c>
      <c r="BI283" s="234">
        <f>IF(N283="nulová",J283,0)</f>
        <v>0</v>
      </c>
      <c r="BJ283" s="18" t="s">
        <v>84</v>
      </c>
      <c r="BK283" s="234">
        <f>ROUND(I283*H283,2)</f>
        <v>0</v>
      </c>
      <c r="BL283" s="18" t="s">
        <v>137</v>
      </c>
      <c r="BM283" s="233" t="s">
        <v>293</v>
      </c>
    </row>
    <row r="284" s="2" customFormat="1">
      <c r="A284" s="39"/>
      <c r="B284" s="40"/>
      <c r="C284" s="41"/>
      <c r="D284" s="235" t="s">
        <v>139</v>
      </c>
      <c r="E284" s="41"/>
      <c r="F284" s="236" t="s">
        <v>291</v>
      </c>
      <c r="G284" s="41"/>
      <c r="H284" s="41"/>
      <c r="I284" s="237"/>
      <c r="J284" s="41"/>
      <c r="K284" s="41"/>
      <c r="L284" s="45"/>
      <c r="M284" s="238"/>
      <c r="N284" s="239"/>
      <c r="O284" s="92"/>
      <c r="P284" s="92"/>
      <c r="Q284" s="92"/>
      <c r="R284" s="92"/>
      <c r="S284" s="92"/>
      <c r="T284" s="93"/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T284" s="18" t="s">
        <v>139</v>
      </c>
      <c r="AU284" s="18" t="s">
        <v>86</v>
      </c>
    </row>
    <row r="285" s="13" customFormat="1">
      <c r="A285" s="13"/>
      <c r="B285" s="240"/>
      <c r="C285" s="241"/>
      <c r="D285" s="235" t="s">
        <v>141</v>
      </c>
      <c r="E285" s="242" t="s">
        <v>1</v>
      </c>
      <c r="F285" s="243" t="s">
        <v>294</v>
      </c>
      <c r="G285" s="241"/>
      <c r="H285" s="244">
        <v>11.199999999999999</v>
      </c>
      <c r="I285" s="245"/>
      <c r="J285" s="241"/>
      <c r="K285" s="241"/>
      <c r="L285" s="246"/>
      <c r="M285" s="247"/>
      <c r="N285" s="248"/>
      <c r="O285" s="248"/>
      <c r="P285" s="248"/>
      <c r="Q285" s="248"/>
      <c r="R285" s="248"/>
      <c r="S285" s="248"/>
      <c r="T285" s="249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50" t="s">
        <v>141</v>
      </c>
      <c r="AU285" s="250" t="s">
        <v>86</v>
      </c>
      <c r="AV285" s="13" t="s">
        <v>86</v>
      </c>
      <c r="AW285" s="13" t="s">
        <v>32</v>
      </c>
      <c r="AX285" s="13" t="s">
        <v>76</v>
      </c>
      <c r="AY285" s="250" t="s">
        <v>131</v>
      </c>
    </row>
    <row r="286" s="13" customFormat="1">
      <c r="A286" s="13"/>
      <c r="B286" s="240"/>
      <c r="C286" s="241"/>
      <c r="D286" s="235" t="s">
        <v>141</v>
      </c>
      <c r="E286" s="242" t="s">
        <v>1</v>
      </c>
      <c r="F286" s="243" t="s">
        <v>261</v>
      </c>
      <c r="G286" s="241"/>
      <c r="H286" s="244">
        <v>33.299999999999997</v>
      </c>
      <c r="I286" s="245"/>
      <c r="J286" s="241"/>
      <c r="K286" s="241"/>
      <c r="L286" s="246"/>
      <c r="M286" s="247"/>
      <c r="N286" s="248"/>
      <c r="O286" s="248"/>
      <c r="P286" s="248"/>
      <c r="Q286" s="248"/>
      <c r="R286" s="248"/>
      <c r="S286" s="248"/>
      <c r="T286" s="249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50" t="s">
        <v>141</v>
      </c>
      <c r="AU286" s="250" t="s">
        <v>86</v>
      </c>
      <c r="AV286" s="13" t="s">
        <v>86</v>
      </c>
      <c r="AW286" s="13" t="s">
        <v>32</v>
      </c>
      <c r="AX286" s="13" t="s">
        <v>76</v>
      </c>
      <c r="AY286" s="250" t="s">
        <v>131</v>
      </c>
    </row>
    <row r="287" s="13" customFormat="1">
      <c r="A287" s="13"/>
      <c r="B287" s="240"/>
      <c r="C287" s="241"/>
      <c r="D287" s="235" t="s">
        <v>141</v>
      </c>
      <c r="E287" s="242" t="s">
        <v>1</v>
      </c>
      <c r="F287" s="243" t="s">
        <v>262</v>
      </c>
      <c r="G287" s="241"/>
      <c r="H287" s="244">
        <v>49.5</v>
      </c>
      <c r="I287" s="245"/>
      <c r="J287" s="241"/>
      <c r="K287" s="241"/>
      <c r="L287" s="246"/>
      <c r="M287" s="247"/>
      <c r="N287" s="248"/>
      <c r="O287" s="248"/>
      <c r="P287" s="248"/>
      <c r="Q287" s="248"/>
      <c r="R287" s="248"/>
      <c r="S287" s="248"/>
      <c r="T287" s="249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50" t="s">
        <v>141</v>
      </c>
      <c r="AU287" s="250" t="s">
        <v>86</v>
      </c>
      <c r="AV287" s="13" t="s">
        <v>86</v>
      </c>
      <c r="AW287" s="13" t="s">
        <v>32</v>
      </c>
      <c r="AX287" s="13" t="s">
        <v>76</v>
      </c>
      <c r="AY287" s="250" t="s">
        <v>131</v>
      </c>
    </row>
    <row r="288" s="13" customFormat="1">
      <c r="A288" s="13"/>
      <c r="B288" s="240"/>
      <c r="C288" s="241"/>
      <c r="D288" s="235" t="s">
        <v>141</v>
      </c>
      <c r="E288" s="242" t="s">
        <v>1</v>
      </c>
      <c r="F288" s="243" t="s">
        <v>174</v>
      </c>
      <c r="G288" s="241"/>
      <c r="H288" s="244">
        <v>12.4</v>
      </c>
      <c r="I288" s="245"/>
      <c r="J288" s="241"/>
      <c r="K288" s="241"/>
      <c r="L288" s="246"/>
      <c r="M288" s="247"/>
      <c r="N288" s="248"/>
      <c r="O288" s="248"/>
      <c r="P288" s="248"/>
      <c r="Q288" s="248"/>
      <c r="R288" s="248"/>
      <c r="S288" s="248"/>
      <c r="T288" s="249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50" t="s">
        <v>141</v>
      </c>
      <c r="AU288" s="250" t="s">
        <v>86</v>
      </c>
      <c r="AV288" s="13" t="s">
        <v>86</v>
      </c>
      <c r="AW288" s="13" t="s">
        <v>32</v>
      </c>
      <c r="AX288" s="13" t="s">
        <v>76</v>
      </c>
      <c r="AY288" s="250" t="s">
        <v>131</v>
      </c>
    </row>
    <row r="289" s="15" customFormat="1">
      <c r="A289" s="15"/>
      <c r="B289" s="262"/>
      <c r="C289" s="263"/>
      <c r="D289" s="235" t="s">
        <v>141</v>
      </c>
      <c r="E289" s="264" t="s">
        <v>1</v>
      </c>
      <c r="F289" s="265" t="s">
        <v>152</v>
      </c>
      <c r="G289" s="263"/>
      <c r="H289" s="266">
        <v>106.40000000000001</v>
      </c>
      <c r="I289" s="267"/>
      <c r="J289" s="263"/>
      <c r="K289" s="263"/>
      <c r="L289" s="268"/>
      <c r="M289" s="269"/>
      <c r="N289" s="270"/>
      <c r="O289" s="270"/>
      <c r="P289" s="270"/>
      <c r="Q289" s="270"/>
      <c r="R289" s="270"/>
      <c r="S289" s="270"/>
      <c r="T289" s="271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T289" s="272" t="s">
        <v>141</v>
      </c>
      <c r="AU289" s="272" t="s">
        <v>86</v>
      </c>
      <c r="AV289" s="15" t="s">
        <v>137</v>
      </c>
      <c r="AW289" s="15" t="s">
        <v>32</v>
      </c>
      <c r="AX289" s="15" t="s">
        <v>84</v>
      </c>
      <c r="AY289" s="272" t="s">
        <v>131</v>
      </c>
    </row>
    <row r="290" s="2" customFormat="1" ht="16.5" customHeight="1">
      <c r="A290" s="39"/>
      <c r="B290" s="40"/>
      <c r="C290" s="283" t="s">
        <v>295</v>
      </c>
      <c r="D290" s="283" t="s">
        <v>241</v>
      </c>
      <c r="E290" s="284" t="s">
        <v>296</v>
      </c>
      <c r="F290" s="285" t="s">
        <v>297</v>
      </c>
      <c r="G290" s="286" t="s">
        <v>136</v>
      </c>
      <c r="H290" s="287">
        <v>108.52800000000001</v>
      </c>
      <c r="I290" s="288"/>
      <c r="J290" s="289">
        <f>ROUND(I290*H290,2)</f>
        <v>0</v>
      </c>
      <c r="K290" s="290"/>
      <c r="L290" s="291"/>
      <c r="M290" s="292" t="s">
        <v>1</v>
      </c>
      <c r="N290" s="293" t="s">
        <v>41</v>
      </c>
      <c r="O290" s="92"/>
      <c r="P290" s="231">
        <f>O290*H290</f>
        <v>0</v>
      </c>
      <c r="Q290" s="231">
        <v>0.222</v>
      </c>
      <c r="R290" s="231">
        <f>Q290*H290</f>
        <v>24.093216000000002</v>
      </c>
      <c r="S290" s="231">
        <v>0</v>
      </c>
      <c r="T290" s="232">
        <f>S290*H290</f>
        <v>0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233" t="s">
        <v>203</v>
      </c>
      <c r="AT290" s="233" t="s">
        <v>241</v>
      </c>
      <c r="AU290" s="233" t="s">
        <v>86</v>
      </c>
      <c r="AY290" s="18" t="s">
        <v>131</v>
      </c>
      <c r="BE290" s="234">
        <f>IF(N290="základní",J290,0)</f>
        <v>0</v>
      </c>
      <c r="BF290" s="234">
        <f>IF(N290="snížená",J290,0)</f>
        <v>0</v>
      </c>
      <c r="BG290" s="234">
        <f>IF(N290="zákl. přenesená",J290,0)</f>
        <v>0</v>
      </c>
      <c r="BH290" s="234">
        <f>IF(N290="sníž. přenesená",J290,0)</f>
        <v>0</v>
      </c>
      <c r="BI290" s="234">
        <f>IF(N290="nulová",J290,0)</f>
        <v>0</v>
      </c>
      <c r="BJ290" s="18" t="s">
        <v>84</v>
      </c>
      <c r="BK290" s="234">
        <f>ROUND(I290*H290,2)</f>
        <v>0</v>
      </c>
      <c r="BL290" s="18" t="s">
        <v>137</v>
      </c>
      <c r="BM290" s="233" t="s">
        <v>298</v>
      </c>
    </row>
    <row r="291" s="2" customFormat="1">
      <c r="A291" s="39"/>
      <c r="B291" s="40"/>
      <c r="C291" s="41"/>
      <c r="D291" s="235" t="s">
        <v>139</v>
      </c>
      <c r="E291" s="41"/>
      <c r="F291" s="236" t="s">
        <v>297</v>
      </c>
      <c r="G291" s="41"/>
      <c r="H291" s="41"/>
      <c r="I291" s="237"/>
      <c r="J291" s="41"/>
      <c r="K291" s="41"/>
      <c r="L291" s="45"/>
      <c r="M291" s="238"/>
      <c r="N291" s="239"/>
      <c r="O291" s="92"/>
      <c r="P291" s="92"/>
      <c r="Q291" s="92"/>
      <c r="R291" s="92"/>
      <c r="S291" s="92"/>
      <c r="T291" s="93"/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T291" s="18" t="s">
        <v>139</v>
      </c>
      <c r="AU291" s="18" t="s">
        <v>86</v>
      </c>
    </row>
    <row r="292" s="13" customFormat="1">
      <c r="A292" s="13"/>
      <c r="B292" s="240"/>
      <c r="C292" s="241"/>
      <c r="D292" s="235" t="s">
        <v>141</v>
      </c>
      <c r="E292" s="241"/>
      <c r="F292" s="243" t="s">
        <v>299</v>
      </c>
      <c r="G292" s="241"/>
      <c r="H292" s="244">
        <v>108.52800000000001</v>
      </c>
      <c r="I292" s="245"/>
      <c r="J292" s="241"/>
      <c r="K292" s="241"/>
      <c r="L292" s="246"/>
      <c r="M292" s="247"/>
      <c r="N292" s="248"/>
      <c r="O292" s="248"/>
      <c r="P292" s="248"/>
      <c r="Q292" s="248"/>
      <c r="R292" s="248"/>
      <c r="S292" s="248"/>
      <c r="T292" s="249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50" t="s">
        <v>141</v>
      </c>
      <c r="AU292" s="250" t="s">
        <v>86</v>
      </c>
      <c r="AV292" s="13" t="s">
        <v>86</v>
      </c>
      <c r="AW292" s="13" t="s">
        <v>4</v>
      </c>
      <c r="AX292" s="13" t="s">
        <v>84</v>
      </c>
      <c r="AY292" s="250" t="s">
        <v>131</v>
      </c>
    </row>
    <row r="293" s="2" customFormat="1" ht="24.15" customHeight="1">
      <c r="A293" s="39"/>
      <c r="B293" s="40"/>
      <c r="C293" s="221" t="s">
        <v>300</v>
      </c>
      <c r="D293" s="221" t="s">
        <v>133</v>
      </c>
      <c r="E293" s="222" t="s">
        <v>301</v>
      </c>
      <c r="F293" s="223" t="s">
        <v>302</v>
      </c>
      <c r="G293" s="224" t="s">
        <v>136</v>
      </c>
      <c r="H293" s="225">
        <v>1981.3299999999999</v>
      </c>
      <c r="I293" s="226"/>
      <c r="J293" s="227">
        <f>ROUND(I293*H293,2)</f>
        <v>0</v>
      </c>
      <c r="K293" s="228"/>
      <c r="L293" s="45"/>
      <c r="M293" s="229" t="s">
        <v>1</v>
      </c>
      <c r="N293" s="230" t="s">
        <v>41</v>
      </c>
      <c r="O293" s="92"/>
      <c r="P293" s="231">
        <f>O293*H293</f>
        <v>0</v>
      </c>
      <c r="Q293" s="231">
        <v>0.16700000000000001</v>
      </c>
      <c r="R293" s="231">
        <f>Q293*H293</f>
        <v>330.88211000000001</v>
      </c>
      <c r="S293" s="231">
        <v>0</v>
      </c>
      <c r="T293" s="232">
        <f>S293*H293</f>
        <v>0</v>
      </c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R293" s="233" t="s">
        <v>137</v>
      </c>
      <c r="AT293" s="233" t="s">
        <v>133</v>
      </c>
      <c r="AU293" s="233" t="s">
        <v>86</v>
      </c>
      <c r="AY293" s="18" t="s">
        <v>131</v>
      </c>
      <c r="BE293" s="234">
        <f>IF(N293="základní",J293,0)</f>
        <v>0</v>
      </c>
      <c r="BF293" s="234">
        <f>IF(N293="snížená",J293,0)</f>
        <v>0</v>
      </c>
      <c r="BG293" s="234">
        <f>IF(N293="zákl. přenesená",J293,0)</f>
        <v>0</v>
      </c>
      <c r="BH293" s="234">
        <f>IF(N293="sníž. přenesená",J293,0)</f>
        <v>0</v>
      </c>
      <c r="BI293" s="234">
        <f>IF(N293="nulová",J293,0)</f>
        <v>0</v>
      </c>
      <c r="BJ293" s="18" t="s">
        <v>84</v>
      </c>
      <c r="BK293" s="234">
        <f>ROUND(I293*H293,2)</f>
        <v>0</v>
      </c>
      <c r="BL293" s="18" t="s">
        <v>137</v>
      </c>
      <c r="BM293" s="233" t="s">
        <v>303</v>
      </c>
    </row>
    <row r="294" s="2" customFormat="1">
      <c r="A294" s="39"/>
      <c r="B294" s="40"/>
      <c r="C294" s="41"/>
      <c r="D294" s="235" t="s">
        <v>139</v>
      </c>
      <c r="E294" s="41"/>
      <c r="F294" s="236" t="s">
        <v>304</v>
      </c>
      <c r="G294" s="41"/>
      <c r="H294" s="41"/>
      <c r="I294" s="237"/>
      <c r="J294" s="41"/>
      <c r="K294" s="41"/>
      <c r="L294" s="45"/>
      <c r="M294" s="238"/>
      <c r="N294" s="239"/>
      <c r="O294" s="92"/>
      <c r="P294" s="92"/>
      <c r="Q294" s="92"/>
      <c r="R294" s="92"/>
      <c r="S294" s="92"/>
      <c r="T294" s="93"/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T294" s="18" t="s">
        <v>139</v>
      </c>
      <c r="AU294" s="18" t="s">
        <v>86</v>
      </c>
    </row>
    <row r="295" s="13" customFormat="1">
      <c r="A295" s="13"/>
      <c r="B295" s="240"/>
      <c r="C295" s="241"/>
      <c r="D295" s="235" t="s">
        <v>141</v>
      </c>
      <c r="E295" s="242" t="s">
        <v>1</v>
      </c>
      <c r="F295" s="243" t="s">
        <v>305</v>
      </c>
      <c r="G295" s="241"/>
      <c r="H295" s="244">
        <v>287.39999999999998</v>
      </c>
      <c r="I295" s="245"/>
      <c r="J295" s="241"/>
      <c r="K295" s="241"/>
      <c r="L295" s="246"/>
      <c r="M295" s="247"/>
      <c r="N295" s="248"/>
      <c r="O295" s="248"/>
      <c r="P295" s="248"/>
      <c r="Q295" s="248"/>
      <c r="R295" s="248"/>
      <c r="S295" s="248"/>
      <c r="T295" s="249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50" t="s">
        <v>141</v>
      </c>
      <c r="AU295" s="250" t="s">
        <v>86</v>
      </c>
      <c r="AV295" s="13" t="s">
        <v>86</v>
      </c>
      <c r="AW295" s="13" t="s">
        <v>32</v>
      </c>
      <c r="AX295" s="13" t="s">
        <v>76</v>
      </c>
      <c r="AY295" s="250" t="s">
        <v>131</v>
      </c>
    </row>
    <row r="296" s="13" customFormat="1">
      <c r="A296" s="13"/>
      <c r="B296" s="240"/>
      <c r="C296" s="241"/>
      <c r="D296" s="235" t="s">
        <v>141</v>
      </c>
      <c r="E296" s="242" t="s">
        <v>1</v>
      </c>
      <c r="F296" s="243" t="s">
        <v>306</v>
      </c>
      <c r="G296" s="241"/>
      <c r="H296" s="244">
        <v>276.07999999999998</v>
      </c>
      <c r="I296" s="245"/>
      <c r="J296" s="241"/>
      <c r="K296" s="241"/>
      <c r="L296" s="246"/>
      <c r="M296" s="247"/>
      <c r="N296" s="248"/>
      <c r="O296" s="248"/>
      <c r="P296" s="248"/>
      <c r="Q296" s="248"/>
      <c r="R296" s="248"/>
      <c r="S296" s="248"/>
      <c r="T296" s="249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50" t="s">
        <v>141</v>
      </c>
      <c r="AU296" s="250" t="s">
        <v>86</v>
      </c>
      <c r="AV296" s="13" t="s">
        <v>86</v>
      </c>
      <c r="AW296" s="13" t="s">
        <v>32</v>
      </c>
      <c r="AX296" s="13" t="s">
        <v>76</v>
      </c>
      <c r="AY296" s="250" t="s">
        <v>131</v>
      </c>
    </row>
    <row r="297" s="13" customFormat="1">
      <c r="A297" s="13"/>
      <c r="B297" s="240"/>
      <c r="C297" s="241"/>
      <c r="D297" s="235" t="s">
        <v>141</v>
      </c>
      <c r="E297" s="242" t="s">
        <v>1</v>
      </c>
      <c r="F297" s="243" t="s">
        <v>307</v>
      </c>
      <c r="G297" s="241"/>
      <c r="H297" s="244">
        <v>188.38</v>
      </c>
      <c r="I297" s="245"/>
      <c r="J297" s="241"/>
      <c r="K297" s="241"/>
      <c r="L297" s="246"/>
      <c r="M297" s="247"/>
      <c r="N297" s="248"/>
      <c r="O297" s="248"/>
      <c r="P297" s="248"/>
      <c r="Q297" s="248"/>
      <c r="R297" s="248"/>
      <c r="S297" s="248"/>
      <c r="T297" s="249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50" t="s">
        <v>141</v>
      </c>
      <c r="AU297" s="250" t="s">
        <v>86</v>
      </c>
      <c r="AV297" s="13" t="s">
        <v>86</v>
      </c>
      <c r="AW297" s="13" t="s">
        <v>32</v>
      </c>
      <c r="AX297" s="13" t="s">
        <v>76</v>
      </c>
      <c r="AY297" s="250" t="s">
        <v>131</v>
      </c>
    </row>
    <row r="298" s="13" customFormat="1">
      <c r="A298" s="13"/>
      <c r="B298" s="240"/>
      <c r="C298" s="241"/>
      <c r="D298" s="235" t="s">
        <v>141</v>
      </c>
      <c r="E298" s="242" t="s">
        <v>1</v>
      </c>
      <c r="F298" s="243" t="s">
        <v>308</v>
      </c>
      <c r="G298" s="241"/>
      <c r="H298" s="244">
        <v>377.26999999999998</v>
      </c>
      <c r="I298" s="245"/>
      <c r="J298" s="241"/>
      <c r="K298" s="241"/>
      <c r="L298" s="246"/>
      <c r="M298" s="247"/>
      <c r="N298" s="248"/>
      <c r="O298" s="248"/>
      <c r="P298" s="248"/>
      <c r="Q298" s="248"/>
      <c r="R298" s="248"/>
      <c r="S298" s="248"/>
      <c r="T298" s="249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50" t="s">
        <v>141</v>
      </c>
      <c r="AU298" s="250" t="s">
        <v>86</v>
      </c>
      <c r="AV298" s="13" t="s">
        <v>86</v>
      </c>
      <c r="AW298" s="13" t="s">
        <v>32</v>
      </c>
      <c r="AX298" s="13" t="s">
        <v>76</v>
      </c>
      <c r="AY298" s="250" t="s">
        <v>131</v>
      </c>
    </row>
    <row r="299" s="14" customFormat="1">
      <c r="A299" s="14"/>
      <c r="B299" s="251"/>
      <c r="C299" s="252"/>
      <c r="D299" s="235" t="s">
        <v>141</v>
      </c>
      <c r="E299" s="253" t="s">
        <v>1</v>
      </c>
      <c r="F299" s="254" t="s">
        <v>146</v>
      </c>
      <c r="G299" s="252"/>
      <c r="H299" s="255">
        <v>1129.1300000000001</v>
      </c>
      <c r="I299" s="256"/>
      <c r="J299" s="252"/>
      <c r="K299" s="252"/>
      <c r="L299" s="257"/>
      <c r="M299" s="258"/>
      <c r="N299" s="259"/>
      <c r="O299" s="259"/>
      <c r="P299" s="259"/>
      <c r="Q299" s="259"/>
      <c r="R299" s="259"/>
      <c r="S299" s="259"/>
      <c r="T299" s="260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61" t="s">
        <v>141</v>
      </c>
      <c r="AU299" s="261" t="s">
        <v>86</v>
      </c>
      <c r="AV299" s="14" t="s">
        <v>147</v>
      </c>
      <c r="AW299" s="14" t="s">
        <v>32</v>
      </c>
      <c r="AX299" s="14" t="s">
        <v>76</v>
      </c>
      <c r="AY299" s="261" t="s">
        <v>131</v>
      </c>
    </row>
    <row r="300" s="13" customFormat="1">
      <c r="A300" s="13"/>
      <c r="B300" s="240"/>
      <c r="C300" s="241"/>
      <c r="D300" s="235" t="s">
        <v>141</v>
      </c>
      <c r="E300" s="242" t="s">
        <v>1</v>
      </c>
      <c r="F300" s="243" t="s">
        <v>309</v>
      </c>
      <c r="G300" s="241"/>
      <c r="H300" s="244">
        <v>243.72</v>
      </c>
      <c r="I300" s="245"/>
      <c r="J300" s="241"/>
      <c r="K300" s="241"/>
      <c r="L300" s="246"/>
      <c r="M300" s="247"/>
      <c r="N300" s="248"/>
      <c r="O300" s="248"/>
      <c r="P300" s="248"/>
      <c r="Q300" s="248"/>
      <c r="R300" s="248"/>
      <c r="S300" s="248"/>
      <c r="T300" s="249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50" t="s">
        <v>141</v>
      </c>
      <c r="AU300" s="250" t="s">
        <v>86</v>
      </c>
      <c r="AV300" s="13" t="s">
        <v>86</v>
      </c>
      <c r="AW300" s="13" t="s">
        <v>32</v>
      </c>
      <c r="AX300" s="13" t="s">
        <v>76</v>
      </c>
      <c r="AY300" s="250" t="s">
        <v>131</v>
      </c>
    </row>
    <row r="301" s="13" customFormat="1">
      <c r="A301" s="13"/>
      <c r="B301" s="240"/>
      <c r="C301" s="241"/>
      <c r="D301" s="235" t="s">
        <v>141</v>
      </c>
      <c r="E301" s="242" t="s">
        <v>1</v>
      </c>
      <c r="F301" s="243" t="s">
        <v>310</v>
      </c>
      <c r="G301" s="241"/>
      <c r="H301" s="244">
        <v>206.53999999999999</v>
      </c>
      <c r="I301" s="245"/>
      <c r="J301" s="241"/>
      <c r="K301" s="241"/>
      <c r="L301" s="246"/>
      <c r="M301" s="247"/>
      <c r="N301" s="248"/>
      <c r="O301" s="248"/>
      <c r="P301" s="248"/>
      <c r="Q301" s="248"/>
      <c r="R301" s="248"/>
      <c r="S301" s="248"/>
      <c r="T301" s="249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50" t="s">
        <v>141</v>
      </c>
      <c r="AU301" s="250" t="s">
        <v>86</v>
      </c>
      <c r="AV301" s="13" t="s">
        <v>86</v>
      </c>
      <c r="AW301" s="13" t="s">
        <v>32</v>
      </c>
      <c r="AX301" s="13" t="s">
        <v>76</v>
      </c>
      <c r="AY301" s="250" t="s">
        <v>131</v>
      </c>
    </row>
    <row r="302" s="13" customFormat="1">
      <c r="A302" s="13"/>
      <c r="B302" s="240"/>
      <c r="C302" s="241"/>
      <c r="D302" s="235" t="s">
        <v>141</v>
      </c>
      <c r="E302" s="242" t="s">
        <v>1</v>
      </c>
      <c r="F302" s="243" t="s">
        <v>311</v>
      </c>
      <c r="G302" s="241"/>
      <c r="H302" s="244">
        <v>70.420000000000002</v>
      </c>
      <c r="I302" s="245"/>
      <c r="J302" s="241"/>
      <c r="K302" s="241"/>
      <c r="L302" s="246"/>
      <c r="M302" s="247"/>
      <c r="N302" s="248"/>
      <c r="O302" s="248"/>
      <c r="P302" s="248"/>
      <c r="Q302" s="248"/>
      <c r="R302" s="248"/>
      <c r="S302" s="248"/>
      <c r="T302" s="249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50" t="s">
        <v>141</v>
      </c>
      <c r="AU302" s="250" t="s">
        <v>86</v>
      </c>
      <c r="AV302" s="13" t="s">
        <v>86</v>
      </c>
      <c r="AW302" s="13" t="s">
        <v>32</v>
      </c>
      <c r="AX302" s="13" t="s">
        <v>76</v>
      </c>
      <c r="AY302" s="250" t="s">
        <v>131</v>
      </c>
    </row>
    <row r="303" s="13" customFormat="1">
      <c r="A303" s="13"/>
      <c r="B303" s="240"/>
      <c r="C303" s="241"/>
      <c r="D303" s="235" t="s">
        <v>141</v>
      </c>
      <c r="E303" s="242" t="s">
        <v>1</v>
      </c>
      <c r="F303" s="243" t="s">
        <v>312</v>
      </c>
      <c r="G303" s="241"/>
      <c r="H303" s="244">
        <v>331.51999999999998</v>
      </c>
      <c r="I303" s="245"/>
      <c r="J303" s="241"/>
      <c r="K303" s="241"/>
      <c r="L303" s="246"/>
      <c r="M303" s="247"/>
      <c r="N303" s="248"/>
      <c r="O303" s="248"/>
      <c r="P303" s="248"/>
      <c r="Q303" s="248"/>
      <c r="R303" s="248"/>
      <c r="S303" s="248"/>
      <c r="T303" s="249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50" t="s">
        <v>141</v>
      </c>
      <c r="AU303" s="250" t="s">
        <v>86</v>
      </c>
      <c r="AV303" s="13" t="s">
        <v>86</v>
      </c>
      <c r="AW303" s="13" t="s">
        <v>32</v>
      </c>
      <c r="AX303" s="13" t="s">
        <v>76</v>
      </c>
      <c r="AY303" s="250" t="s">
        <v>131</v>
      </c>
    </row>
    <row r="304" s="14" customFormat="1">
      <c r="A304" s="14"/>
      <c r="B304" s="251"/>
      <c r="C304" s="252"/>
      <c r="D304" s="235" t="s">
        <v>141</v>
      </c>
      <c r="E304" s="253" t="s">
        <v>1</v>
      </c>
      <c r="F304" s="254" t="s">
        <v>146</v>
      </c>
      <c r="G304" s="252"/>
      <c r="H304" s="255">
        <v>852.20000000000005</v>
      </c>
      <c r="I304" s="256"/>
      <c r="J304" s="252"/>
      <c r="K304" s="252"/>
      <c r="L304" s="257"/>
      <c r="M304" s="258"/>
      <c r="N304" s="259"/>
      <c r="O304" s="259"/>
      <c r="P304" s="259"/>
      <c r="Q304" s="259"/>
      <c r="R304" s="259"/>
      <c r="S304" s="259"/>
      <c r="T304" s="260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61" t="s">
        <v>141</v>
      </c>
      <c r="AU304" s="261" t="s">
        <v>86</v>
      </c>
      <c r="AV304" s="14" t="s">
        <v>147</v>
      </c>
      <c r="AW304" s="14" t="s">
        <v>32</v>
      </c>
      <c r="AX304" s="14" t="s">
        <v>76</v>
      </c>
      <c r="AY304" s="261" t="s">
        <v>131</v>
      </c>
    </row>
    <row r="305" s="15" customFormat="1">
      <c r="A305" s="15"/>
      <c r="B305" s="262"/>
      <c r="C305" s="263"/>
      <c r="D305" s="235" t="s">
        <v>141</v>
      </c>
      <c r="E305" s="264" t="s">
        <v>1</v>
      </c>
      <c r="F305" s="265" t="s">
        <v>152</v>
      </c>
      <c r="G305" s="263"/>
      <c r="H305" s="266">
        <v>1981.3299999999999</v>
      </c>
      <c r="I305" s="267"/>
      <c r="J305" s="263"/>
      <c r="K305" s="263"/>
      <c r="L305" s="268"/>
      <c r="M305" s="269"/>
      <c r="N305" s="270"/>
      <c r="O305" s="270"/>
      <c r="P305" s="270"/>
      <c r="Q305" s="270"/>
      <c r="R305" s="270"/>
      <c r="S305" s="270"/>
      <c r="T305" s="271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T305" s="272" t="s">
        <v>141</v>
      </c>
      <c r="AU305" s="272" t="s">
        <v>86</v>
      </c>
      <c r="AV305" s="15" t="s">
        <v>137</v>
      </c>
      <c r="AW305" s="15" t="s">
        <v>32</v>
      </c>
      <c r="AX305" s="15" t="s">
        <v>84</v>
      </c>
      <c r="AY305" s="272" t="s">
        <v>131</v>
      </c>
    </row>
    <row r="306" s="2" customFormat="1" ht="16.5" customHeight="1">
      <c r="A306" s="39"/>
      <c r="B306" s="40"/>
      <c r="C306" s="283" t="s">
        <v>313</v>
      </c>
      <c r="D306" s="283" t="s">
        <v>241</v>
      </c>
      <c r="E306" s="284" t="s">
        <v>314</v>
      </c>
      <c r="F306" s="285" t="s">
        <v>315</v>
      </c>
      <c r="G306" s="286" t="s">
        <v>136</v>
      </c>
      <c r="H306" s="287">
        <v>2020.9570000000001</v>
      </c>
      <c r="I306" s="288"/>
      <c r="J306" s="289">
        <f>ROUND(I306*H306,2)</f>
        <v>0</v>
      </c>
      <c r="K306" s="290"/>
      <c r="L306" s="291"/>
      <c r="M306" s="292" t="s">
        <v>1</v>
      </c>
      <c r="N306" s="293" t="s">
        <v>41</v>
      </c>
      <c r="O306" s="92"/>
      <c r="P306" s="231">
        <f>O306*H306</f>
        <v>0</v>
      </c>
      <c r="Q306" s="231">
        <v>0.11799999999999999</v>
      </c>
      <c r="R306" s="231">
        <f>Q306*H306</f>
        <v>238.472926</v>
      </c>
      <c r="S306" s="231">
        <v>0</v>
      </c>
      <c r="T306" s="232">
        <f>S306*H306</f>
        <v>0</v>
      </c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R306" s="233" t="s">
        <v>203</v>
      </c>
      <c r="AT306" s="233" t="s">
        <v>241</v>
      </c>
      <c r="AU306" s="233" t="s">
        <v>86</v>
      </c>
      <c r="AY306" s="18" t="s">
        <v>131</v>
      </c>
      <c r="BE306" s="234">
        <f>IF(N306="základní",J306,0)</f>
        <v>0</v>
      </c>
      <c r="BF306" s="234">
        <f>IF(N306="snížená",J306,0)</f>
        <v>0</v>
      </c>
      <c r="BG306" s="234">
        <f>IF(N306="zákl. přenesená",J306,0)</f>
        <v>0</v>
      </c>
      <c r="BH306" s="234">
        <f>IF(N306="sníž. přenesená",J306,0)</f>
        <v>0</v>
      </c>
      <c r="BI306" s="234">
        <f>IF(N306="nulová",J306,0)</f>
        <v>0</v>
      </c>
      <c r="BJ306" s="18" t="s">
        <v>84</v>
      </c>
      <c r="BK306" s="234">
        <f>ROUND(I306*H306,2)</f>
        <v>0</v>
      </c>
      <c r="BL306" s="18" t="s">
        <v>137</v>
      </c>
      <c r="BM306" s="233" t="s">
        <v>316</v>
      </c>
    </row>
    <row r="307" s="2" customFormat="1">
      <c r="A307" s="39"/>
      <c r="B307" s="40"/>
      <c r="C307" s="41"/>
      <c r="D307" s="235" t="s">
        <v>139</v>
      </c>
      <c r="E307" s="41"/>
      <c r="F307" s="236" t="s">
        <v>315</v>
      </c>
      <c r="G307" s="41"/>
      <c r="H307" s="41"/>
      <c r="I307" s="237"/>
      <c r="J307" s="41"/>
      <c r="K307" s="41"/>
      <c r="L307" s="45"/>
      <c r="M307" s="238"/>
      <c r="N307" s="239"/>
      <c r="O307" s="92"/>
      <c r="P307" s="92"/>
      <c r="Q307" s="92"/>
      <c r="R307" s="92"/>
      <c r="S307" s="92"/>
      <c r="T307" s="93"/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T307" s="18" t="s">
        <v>139</v>
      </c>
      <c r="AU307" s="18" t="s">
        <v>86</v>
      </c>
    </row>
    <row r="308" s="13" customFormat="1">
      <c r="A308" s="13"/>
      <c r="B308" s="240"/>
      <c r="C308" s="241"/>
      <c r="D308" s="235" t="s">
        <v>141</v>
      </c>
      <c r="E308" s="241"/>
      <c r="F308" s="243" t="s">
        <v>317</v>
      </c>
      <c r="G308" s="241"/>
      <c r="H308" s="244">
        <v>2020.9570000000001</v>
      </c>
      <c r="I308" s="245"/>
      <c r="J308" s="241"/>
      <c r="K308" s="241"/>
      <c r="L308" s="246"/>
      <c r="M308" s="247"/>
      <c r="N308" s="248"/>
      <c r="O308" s="248"/>
      <c r="P308" s="248"/>
      <c r="Q308" s="248"/>
      <c r="R308" s="248"/>
      <c r="S308" s="248"/>
      <c r="T308" s="249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50" t="s">
        <v>141</v>
      </c>
      <c r="AU308" s="250" t="s">
        <v>86</v>
      </c>
      <c r="AV308" s="13" t="s">
        <v>86</v>
      </c>
      <c r="AW308" s="13" t="s">
        <v>4</v>
      </c>
      <c r="AX308" s="13" t="s">
        <v>84</v>
      </c>
      <c r="AY308" s="250" t="s">
        <v>131</v>
      </c>
    </row>
    <row r="309" s="2" customFormat="1" ht="24.15" customHeight="1">
      <c r="A309" s="39"/>
      <c r="B309" s="40"/>
      <c r="C309" s="221" t="s">
        <v>318</v>
      </c>
      <c r="D309" s="221" t="s">
        <v>133</v>
      </c>
      <c r="E309" s="222" t="s">
        <v>319</v>
      </c>
      <c r="F309" s="223" t="s">
        <v>320</v>
      </c>
      <c r="G309" s="224" t="s">
        <v>136</v>
      </c>
      <c r="H309" s="225">
        <v>116.47</v>
      </c>
      <c r="I309" s="226"/>
      <c r="J309" s="227">
        <f>ROUND(I309*H309,2)</f>
        <v>0</v>
      </c>
      <c r="K309" s="228"/>
      <c r="L309" s="45"/>
      <c r="M309" s="229" t="s">
        <v>1</v>
      </c>
      <c r="N309" s="230" t="s">
        <v>41</v>
      </c>
      <c r="O309" s="92"/>
      <c r="P309" s="231">
        <f>O309*H309</f>
        <v>0</v>
      </c>
      <c r="Q309" s="231">
        <v>0.25080999999999998</v>
      </c>
      <c r="R309" s="231">
        <f>Q309*H309</f>
        <v>29.211840699999996</v>
      </c>
      <c r="S309" s="231">
        <v>0</v>
      </c>
      <c r="T309" s="232">
        <f>S309*H309</f>
        <v>0</v>
      </c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R309" s="233" t="s">
        <v>137</v>
      </c>
      <c r="AT309" s="233" t="s">
        <v>133</v>
      </c>
      <c r="AU309" s="233" t="s">
        <v>86</v>
      </c>
      <c r="AY309" s="18" t="s">
        <v>131</v>
      </c>
      <c r="BE309" s="234">
        <f>IF(N309="základní",J309,0)</f>
        <v>0</v>
      </c>
      <c r="BF309" s="234">
        <f>IF(N309="snížená",J309,0)</f>
        <v>0</v>
      </c>
      <c r="BG309" s="234">
        <f>IF(N309="zákl. přenesená",J309,0)</f>
        <v>0</v>
      </c>
      <c r="BH309" s="234">
        <f>IF(N309="sníž. přenesená",J309,0)</f>
        <v>0</v>
      </c>
      <c r="BI309" s="234">
        <f>IF(N309="nulová",J309,0)</f>
        <v>0</v>
      </c>
      <c r="BJ309" s="18" t="s">
        <v>84</v>
      </c>
      <c r="BK309" s="234">
        <f>ROUND(I309*H309,2)</f>
        <v>0</v>
      </c>
      <c r="BL309" s="18" t="s">
        <v>137</v>
      </c>
      <c r="BM309" s="233" t="s">
        <v>321</v>
      </c>
    </row>
    <row r="310" s="2" customFormat="1">
      <c r="A310" s="39"/>
      <c r="B310" s="40"/>
      <c r="C310" s="41"/>
      <c r="D310" s="235" t="s">
        <v>139</v>
      </c>
      <c r="E310" s="41"/>
      <c r="F310" s="236" t="s">
        <v>322</v>
      </c>
      <c r="G310" s="41"/>
      <c r="H310" s="41"/>
      <c r="I310" s="237"/>
      <c r="J310" s="41"/>
      <c r="K310" s="41"/>
      <c r="L310" s="45"/>
      <c r="M310" s="238"/>
      <c r="N310" s="239"/>
      <c r="O310" s="92"/>
      <c r="P310" s="92"/>
      <c r="Q310" s="92"/>
      <c r="R310" s="92"/>
      <c r="S310" s="92"/>
      <c r="T310" s="93"/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T310" s="18" t="s">
        <v>139</v>
      </c>
      <c r="AU310" s="18" t="s">
        <v>86</v>
      </c>
    </row>
    <row r="311" s="16" customFormat="1">
      <c r="A311" s="16"/>
      <c r="B311" s="273"/>
      <c r="C311" s="274"/>
      <c r="D311" s="235" t="s">
        <v>141</v>
      </c>
      <c r="E311" s="275" t="s">
        <v>1</v>
      </c>
      <c r="F311" s="276" t="s">
        <v>323</v>
      </c>
      <c r="G311" s="274"/>
      <c r="H311" s="275" t="s">
        <v>1</v>
      </c>
      <c r="I311" s="277"/>
      <c r="J311" s="274"/>
      <c r="K311" s="274"/>
      <c r="L311" s="278"/>
      <c r="M311" s="279"/>
      <c r="N311" s="280"/>
      <c r="O311" s="280"/>
      <c r="P311" s="280"/>
      <c r="Q311" s="280"/>
      <c r="R311" s="280"/>
      <c r="S311" s="280"/>
      <c r="T311" s="281"/>
      <c r="U311" s="16"/>
      <c r="V311" s="16"/>
      <c r="W311" s="16"/>
      <c r="X311" s="16"/>
      <c r="Y311" s="16"/>
      <c r="Z311" s="16"/>
      <c r="AA311" s="16"/>
      <c r="AB311" s="16"/>
      <c r="AC311" s="16"/>
      <c r="AD311" s="16"/>
      <c r="AE311" s="16"/>
      <c r="AT311" s="282" t="s">
        <v>141</v>
      </c>
      <c r="AU311" s="282" t="s">
        <v>86</v>
      </c>
      <c r="AV311" s="16" t="s">
        <v>84</v>
      </c>
      <c r="AW311" s="16" t="s">
        <v>32</v>
      </c>
      <c r="AX311" s="16" t="s">
        <v>76</v>
      </c>
      <c r="AY311" s="282" t="s">
        <v>131</v>
      </c>
    </row>
    <row r="312" s="13" customFormat="1">
      <c r="A312" s="13"/>
      <c r="B312" s="240"/>
      <c r="C312" s="241"/>
      <c r="D312" s="235" t="s">
        <v>141</v>
      </c>
      <c r="E312" s="242" t="s">
        <v>1</v>
      </c>
      <c r="F312" s="243" t="s">
        <v>324</v>
      </c>
      <c r="G312" s="241"/>
      <c r="H312" s="244">
        <v>21</v>
      </c>
      <c r="I312" s="245"/>
      <c r="J312" s="241"/>
      <c r="K312" s="241"/>
      <c r="L312" s="246"/>
      <c r="M312" s="247"/>
      <c r="N312" s="248"/>
      <c r="O312" s="248"/>
      <c r="P312" s="248"/>
      <c r="Q312" s="248"/>
      <c r="R312" s="248"/>
      <c r="S312" s="248"/>
      <c r="T312" s="249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50" t="s">
        <v>141</v>
      </c>
      <c r="AU312" s="250" t="s">
        <v>86</v>
      </c>
      <c r="AV312" s="13" t="s">
        <v>86</v>
      </c>
      <c r="AW312" s="13" t="s">
        <v>32</v>
      </c>
      <c r="AX312" s="13" t="s">
        <v>76</v>
      </c>
      <c r="AY312" s="250" t="s">
        <v>131</v>
      </c>
    </row>
    <row r="313" s="13" customFormat="1">
      <c r="A313" s="13"/>
      <c r="B313" s="240"/>
      <c r="C313" s="241"/>
      <c r="D313" s="235" t="s">
        <v>141</v>
      </c>
      <c r="E313" s="242" t="s">
        <v>1</v>
      </c>
      <c r="F313" s="243" t="s">
        <v>325</v>
      </c>
      <c r="G313" s="241"/>
      <c r="H313" s="244">
        <v>18.02</v>
      </c>
      <c r="I313" s="245"/>
      <c r="J313" s="241"/>
      <c r="K313" s="241"/>
      <c r="L313" s="246"/>
      <c r="M313" s="247"/>
      <c r="N313" s="248"/>
      <c r="O313" s="248"/>
      <c r="P313" s="248"/>
      <c r="Q313" s="248"/>
      <c r="R313" s="248"/>
      <c r="S313" s="248"/>
      <c r="T313" s="249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50" t="s">
        <v>141</v>
      </c>
      <c r="AU313" s="250" t="s">
        <v>86</v>
      </c>
      <c r="AV313" s="13" t="s">
        <v>86</v>
      </c>
      <c r="AW313" s="13" t="s">
        <v>32</v>
      </c>
      <c r="AX313" s="13" t="s">
        <v>76</v>
      </c>
      <c r="AY313" s="250" t="s">
        <v>131</v>
      </c>
    </row>
    <row r="314" s="13" customFormat="1">
      <c r="A314" s="13"/>
      <c r="B314" s="240"/>
      <c r="C314" s="241"/>
      <c r="D314" s="235" t="s">
        <v>141</v>
      </c>
      <c r="E314" s="242" t="s">
        <v>1</v>
      </c>
      <c r="F314" s="243" t="s">
        <v>326</v>
      </c>
      <c r="G314" s="241"/>
      <c r="H314" s="244">
        <v>17.219999999999999</v>
      </c>
      <c r="I314" s="245"/>
      <c r="J314" s="241"/>
      <c r="K314" s="241"/>
      <c r="L314" s="246"/>
      <c r="M314" s="247"/>
      <c r="N314" s="248"/>
      <c r="O314" s="248"/>
      <c r="P314" s="248"/>
      <c r="Q314" s="248"/>
      <c r="R314" s="248"/>
      <c r="S314" s="248"/>
      <c r="T314" s="249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50" t="s">
        <v>141</v>
      </c>
      <c r="AU314" s="250" t="s">
        <v>86</v>
      </c>
      <c r="AV314" s="13" t="s">
        <v>86</v>
      </c>
      <c r="AW314" s="13" t="s">
        <v>32</v>
      </c>
      <c r="AX314" s="13" t="s">
        <v>76</v>
      </c>
      <c r="AY314" s="250" t="s">
        <v>131</v>
      </c>
    </row>
    <row r="315" s="13" customFormat="1">
      <c r="A315" s="13"/>
      <c r="B315" s="240"/>
      <c r="C315" s="241"/>
      <c r="D315" s="235" t="s">
        <v>141</v>
      </c>
      <c r="E315" s="242" t="s">
        <v>1</v>
      </c>
      <c r="F315" s="243" t="s">
        <v>327</v>
      </c>
      <c r="G315" s="241"/>
      <c r="H315" s="244">
        <v>3.0299999999999998</v>
      </c>
      <c r="I315" s="245"/>
      <c r="J315" s="241"/>
      <c r="K315" s="241"/>
      <c r="L315" s="246"/>
      <c r="M315" s="247"/>
      <c r="N315" s="248"/>
      <c r="O315" s="248"/>
      <c r="P315" s="248"/>
      <c r="Q315" s="248"/>
      <c r="R315" s="248"/>
      <c r="S315" s="248"/>
      <c r="T315" s="249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50" t="s">
        <v>141</v>
      </c>
      <c r="AU315" s="250" t="s">
        <v>86</v>
      </c>
      <c r="AV315" s="13" t="s">
        <v>86</v>
      </c>
      <c r="AW315" s="13" t="s">
        <v>32</v>
      </c>
      <c r="AX315" s="13" t="s">
        <v>76</v>
      </c>
      <c r="AY315" s="250" t="s">
        <v>131</v>
      </c>
    </row>
    <row r="316" s="14" customFormat="1">
      <c r="A316" s="14"/>
      <c r="B316" s="251"/>
      <c r="C316" s="252"/>
      <c r="D316" s="235" t="s">
        <v>141</v>
      </c>
      <c r="E316" s="253" t="s">
        <v>1</v>
      </c>
      <c r="F316" s="254" t="s">
        <v>146</v>
      </c>
      <c r="G316" s="252"/>
      <c r="H316" s="255">
        <v>59.270000000000003</v>
      </c>
      <c r="I316" s="256"/>
      <c r="J316" s="252"/>
      <c r="K316" s="252"/>
      <c r="L316" s="257"/>
      <c r="M316" s="258"/>
      <c r="N316" s="259"/>
      <c r="O316" s="259"/>
      <c r="P316" s="259"/>
      <c r="Q316" s="259"/>
      <c r="R316" s="259"/>
      <c r="S316" s="259"/>
      <c r="T316" s="260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61" t="s">
        <v>141</v>
      </c>
      <c r="AU316" s="261" t="s">
        <v>86</v>
      </c>
      <c r="AV316" s="14" t="s">
        <v>147</v>
      </c>
      <c r="AW316" s="14" t="s">
        <v>32</v>
      </c>
      <c r="AX316" s="14" t="s">
        <v>76</v>
      </c>
      <c r="AY316" s="261" t="s">
        <v>131</v>
      </c>
    </row>
    <row r="317" s="13" customFormat="1">
      <c r="A317" s="13"/>
      <c r="B317" s="240"/>
      <c r="C317" s="241"/>
      <c r="D317" s="235" t="s">
        <v>141</v>
      </c>
      <c r="E317" s="242" t="s">
        <v>1</v>
      </c>
      <c r="F317" s="243" t="s">
        <v>328</v>
      </c>
      <c r="G317" s="241"/>
      <c r="H317" s="244">
        <v>19.079999999999998</v>
      </c>
      <c r="I317" s="245"/>
      <c r="J317" s="241"/>
      <c r="K317" s="241"/>
      <c r="L317" s="246"/>
      <c r="M317" s="247"/>
      <c r="N317" s="248"/>
      <c r="O317" s="248"/>
      <c r="P317" s="248"/>
      <c r="Q317" s="248"/>
      <c r="R317" s="248"/>
      <c r="S317" s="248"/>
      <c r="T317" s="249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50" t="s">
        <v>141</v>
      </c>
      <c r="AU317" s="250" t="s">
        <v>86</v>
      </c>
      <c r="AV317" s="13" t="s">
        <v>86</v>
      </c>
      <c r="AW317" s="13" t="s">
        <v>32</v>
      </c>
      <c r="AX317" s="13" t="s">
        <v>76</v>
      </c>
      <c r="AY317" s="250" t="s">
        <v>131</v>
      </c>
    </row>
    <row r="318" s="13" customFormat="1">
      <c r="A318" s="13"/>
      <c r="B318" s="240"/>
      <c r="C318" s="241"/>
      <c r="D318" s="235" t="s">
        <v>141</v>
      </c>
      <c r="E318" s="242" t="s">
        <v>1</v>
      </c>
      <c r="F318" s="243" t="s">
        <v>329</v>
      </c>
      <c r="G318" s="241"/>
      <c r="H318" s="244">
        <v>11.76</v>
      </c>
      <c r="I318" s="245"/>
      <c r="J318" s="241"/>
      <c r="K318" s="241"/>
      <c r="L318" s="246"/>
      <c r="M318" s="247"/>
      <c r="N318" s="248"/>
      <c r="O318" s="248"/>
      <c r="P318" s="248"/>
      <c r="Q318" s="248"/>
      <c r="R318" s="248"/>
      <c r="S318" s="248"/>
      <c r="T318" s="249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50" t="s">
        <v>141</v>
      </c>
      <c r="AU318" s="250" t="s">
        <v>86</v>
      </c>
      <c r="AV318" s="13" t="s">
        <v>86</v>
      </c>
      <c r="AW318" s="13" t="s">
        <v>32</v>
      </c>
      <c r="AX318" s="13" t="s">
        <v>76</v>
      </c>
      <c r="AY318" s="250" t="s">
        <v>131</v>
      </c>
    </row>
    <row r="319" s="13" customFormat="1">
      <c r="A319" s="13"/>
      <c r="B319" s="240"/>
      <c r="C319" s="241"/>
      <c r="D319" s="235" t="s">
        <v>141</v>
      </c>
      <c r="E319" s="242" t="s">
        <v>1</v>
      </c>
      <c r="F319" s="243" t="s">
        <v>330</v>
      </c>
      <c r="G319" s="241"/>
      <c r="H319" s="244">
        <v>12.68</v>
      </c>
      <c r="I319" s="245"/>
      <c r="J319" s="241"/>
      <c r="K319" s="241"/>
      <c r="L319" s="246"/>
      <c r="M319" s="247"/>
      <c r="N319" s="248"/>
      <c r="O319" s="248"/>
      <c r="P319" s="248"/>
      <c r="Q319" s="248"/>
      <c r="R319" s="248"/>
      <c r="S319" s="248"/>
      <c r="T319" s="249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50" t="s">
        <v>141</v>
      </c>
      <c r="AU319" s="250" t="s">
        <v>86</v>
      </c>
      <c r="AV319" s="13" t="s">
        <v>86</v>
      </c>
      <c r="AW319" s="13" t="s">
        <v>32</v>
      </c>
      <c r="AX319" s="13" t="s">
        <v>76</v>
      </c>
      <c r="AY319" s="250" t="s">
        <v>131</v>
      </c>
    </row>
    <row r="320" s="13" customFormat="1">
      <c r="A320" s="13"/>
      <c r="B320" s="240"/>
      <c r="C320" s="241"/>
      <c r="D320" s="235" t="s">
        <v>141</v>
      </c>
      <c r="E320" s="242" t="s">
        <v>1</v>
      </c>
      <c r="F320" s="243" t="s">
        <v>331</v>
      </c>
      <c r="G320" s="241"/>
      <c r="H320" s="244">
        <v>13.68</v>
      </c>
      <c r="I320" s="245"/>
      <c r="J320" s="241"/>
      <c r="K320" s="241"/>
      <c r="L320" s="246"/>
      <c r="M320" s="247"/>
      <c r="N320" s="248"/>
      <c r="O320" s="248"/>
      <c r="P320" s="248"/>
      <c r="Q320" s="248"/>
      <c r="R320" s="248"/>
      <c r="S320" s="248"/>
      <c r="T320" s="249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50" t="s">
        <v>141</v>
      </c>
      <c r="AU320" s="250" t="s">
        <v>86</v>
      </c>
      <c r="AV320" s="13" t="s">
        <v>86</v>
      </c>
      <c r="AW320" s="13" t="s">
        <v>32</v>
      </c>
      <c r="AX320" s="13" t="s">
        <v>76</v>
      </c>
      <c r="AY320" s="250" t="s">
        <v>131</v>
      </c>
    </row>
    <row r="321" s="14" customFormat="1">
      <c r="A321" s="14"/>
      <c r="B321" s="251"/>
      <c r="C321" s="252"/>
      <c r="D321" s="235" t="s">
        <v>141</v>
      </c>
      <c r="E321" s="253" t="s">
        <v>1</v>
      </c>
      <c r="F321" s="254" t="s">
        <v>146</v>
      </c>
      <c r="G321" s="252"/>
      <c r="H321" s="255">
        <v>57.200000000000003</v>
      </c>
      <c r="I321" s="256"/>
      <c r="J321" s="252"/>
      <c r="K321" s="252"/>
      <c r="L321" s="257"/>
      <c r="M321" s="258"/>
      <c r="N321" s="259"/>
      <c r="O321" s="259"/>
      <c r="P321" s="259"/>
      <c r="Q321" s="259"/>
      <c r="R321" s="259"/>
      <c r="S321" s="259"/>
      <c r="T321" s="260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61" t="s">
        <v>141</v>
      </c>
      <c r="AU321" s="261" t="s">
        <v>86</v>
      </c>
      <c r="AV321" s="14" t="s">
        <v>147</v>
      </c>
      <c r="AW321" s="14" t="s">
        <v>32</v>
      </c>
      <c r="AX321" s="14" t="s">
        <v>76</v>
      </c>
      <c r="AY321" s="261" t="s">
        <v>131</v>
      </c>
    </row>
    <row r="322" s="15" customFormat="1">
      <c r="A322" s="15"/>
      <c r="B322" s="262"/>
      <c r="C322" s="263"/>
      <c r="D322" s="235" t="s">
        <v>141</v>
      </c>
      <c r="E322" s="264" t="s">
        <v>1</v>
      </c>
      <c r="F322" s="265" t="s">
        <v>152</v>
      </c>
      <c r="G322" s="263"/>
      <c r="H322" s="266">
        <v>116.47</v>
      </c>
      <c r="I322" s="267"/>
      <c r="J322" s="263"/>
      <c r="K322" s="263"/>
      <c r="L322" s="268"/>
      <c r="M322" s="269"/>
      <c r="N322" s="270"/>
      <c r="O322" s="270"/>
      <c r="P322" s="270"/>
      <c r="Q322" s="270"/>
      <c r="R322" s="270"/>
      <c r="S322" s="270"/>
      <c r="T322" s="271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T322" s="272" t="s">
        <v>141</v>
      </c>
      <c r="AU322" s="272" t="s">
        <v>86</v>
      </c>
      <c r="AV322" s="15" t="s">
        <v>137</v>
      </c>
      <c r="AW322" s="15" t="s">
        <v>32</v>
      </c>
      <c r="AX322" s="15" t="s">
        <v>84</v>
      </c>
      <c r="AY322" s="272" t="s">
        <v>131</v>
      </c>
    </row>
    <row r="323" s="2" customFormat="1" ht="16.5" customHeight="1">
      <c r="A323" s="39"/>
      <c r="B323" s="40"/>
      <c r="C323" s="283" t="s">
        <v>332</v>
      </c>
      <c r="D323" s="283" t="s">
        <v>241</v>
      </c>
      <c r="E323" s="284" t="s">
        <v>314</v>
      </c>
      <c r="F323" s="285" t="s">
        <v>315</v>
      </c>
      <c r="G323" s="286" t="s">
        <v>136</v>
      </c>
      <c r="H323" s="287">
        <v>118.79900000000001</v>
      </c>
      <c r="I323" s="288"/>
      <c r="J323" s="289">
        <f>ROUND(I323*H323,2)</f>
        <v>0</v>
      </c>
      <c r="K323" s="290"/>
      <c r="L323" s="291"/>
      <c r="M323" s="292" t="s">
        <v>1</v>
      </c>
      <c r="N323" s="293" t="s">
        <v>41</v>
      </c>
      <c r="O323" s="92"/>
      <c r="P323" s="231">
        <f>O323*H323</f>
        <v>0</v>
      </c>
      <c r="Q323" s="231">
        <v>0.11799999999999999</v>
      </c>
      <c r="R323" s="231">
        <f>Q323*H323</f>
        <v>14.018281999999999</v>
      </c>
      <c r="S323" s="231">
        <v>0</v>
      </c>
      <c r="T323" s="232">
        <f>S323*H323</f>
        <v>0</v>
      </c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R323" s="233" t="s">
        <v>203</v>
      </c>
      <c r="AT323" s="233" t="s">
        <v>241</v>
      </c>
      <c r="AU323" s="233" t="s">
        <v>86</v>
      </c>
      <c r="AY323" s="18" t="s">
        <v>131</v>
      </c>
      <c r="BE323" s="234">
        <f>IF(N323="základní",J323,0)</f>
        <v>0</v>
      </c>
      <c r="BF323" s="234">
        <f>IF(N323="snížená",J323,0)</f>
        <v>0</v>
      </c>
      <c r="BG323" s="234">
        <f>IF(N323="zákl. přenesená",J323,0)</f>
        <v>0</v>
      </c>
      <c r="BH323" s="234">
        <f>IF(N323="sníž. přenesená",J323,0)</f>
        <v>0</v>
      </c>
      <c r="BI323" s="234">
        <f>IF(N323="nulová",J323,0)</f>
        <v>0</v>
      </c>
      <c r="BJ323" s="18" t="s">
        <v>84</v>
      </c>
      <c r="BK323" s="234">
        <f>ROUND(I323*H323,2)</f>
        <v>0</v>
      </c>
      <c r="BL323" s="18" t="s">
        <v>137</v>
      </c>
      <c r="BM323" s="233" t="s">
        <v>333</v>
      </c>
    </row>
    <row r="324" s="2" customFormat="1">
      <c r="A324" s="39"/>
      <c r="B324" s="40"/>
      <c r="C324" s="41"/>
      <c r="D324" s="235" t="s">
        <v>139</v>
      </c>
      <c r="E324" s="41"/>
      <c r="F324" s="236" t="s">
        <v>315</v>
      </c>
      <c r="G324" s="41"/>
      <c r="H324" s="41"/>
      <c r="I324" s="237"/>
      <c r="J324" s="41"/>
      <c r="K324" s="41"/>
      <c r="L324" s="45"/>
      <c r="M324" s="238"/>
      <c r="N324" s="239"/>
      <c r="O324" s="92"/>
      <c r="P324" s="92"/>
      <c r="Q324" s="92"/>
      <c r="R324" s="92"/>
      <c r="S324" s="92"/>
      <c r="T324" s="93"/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T324" s="18" t="s">
        <v>139</v>
      </c>
      <c r="AU324" s="18" t="s">
        <v>86</v>
      </c>
    </row>
    <row r="325" s="13" customFormat="1">
      <c r="A325" s="13"/>
      <c r="B325" s="240"/>
      <c r="C325" s="241"/>
      <c r="D325" s="235" t="s">
        <v>141</v>
      </c>
      <c r="E325" s="241"/>
      <c r="F325" s="243" t="s">
        <v>334</v>
      </c>
      <c r="G325" s="241"/>
      <c r="H325" s="244">
        <v>118.79900000000001</v>
      </c>
      <c r="I325" s="245"/>
      <c r="J325" s="241"/>
      <c r="K325" s="241"/>
      <c r="L325" s="246"/>
      <c r="M325" s="247"/>
      <c r="N325" s="248"/>
      <c r="O325" s="248"/>
      <c r="P325" s="248"/>
      <c r="Q325" s="248"/>
      <c r="R325" s="248"/>
      <c r="S325" s="248"/>
      <c r="T325" s="249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50" t="s">
        <v>141</v>
      </c>
      <c r="AU325" s="250" t="s">
        <v>86</v>
      </c>
      <c r="AV325" s="13" t="s">
        <v>86</v>
      </c>
      <c r="AW325" s="13" t="s">
        <v>4</v>
      </c>
      <c r="AX325" s="13" t="s">
        <v>84</v>
      </c>
      <c r="AY325" s="250" t="s">
        <v>131</v>
      </c>
    </row>
    <row r="326" s="2" customFormat="1" ht="24.15" customHeight="1">
      <c r="A326" s="39"/>
      <c r="B326" s="40"/>
      <c r="C326" s="221" t="s">
        <v>335</v>
      </c>
      <c r="D326" s="221" t="s">
        <v>133</v>
      </c>
      <c r="E326" s="222" t="s">
        <v>319</v>
      </c>
      <c r="F326" s="223" t="s">
        <v>320</v>
      </c>
      <c r="G326" s="224" t="s">
        <v>136</v>
      </c>
      <c r="H326" s="225">
        <v>9.3000000000000007</v>
      </c>
      <c r="I326" s="226"/>
      <c r="J326" s="227">
        <f>ROUND(I326*H326,2)</f>
        <v>0</v>
      </c>
      <c r="K326" s="228"/>
      <c r="L326" s="45"/>
      <c r="M326" s="229" t="s">
        <v>1</v>
      </c>
      <c r="N326" s="230" t="s">
        <v>41</v>
      </c>
      <c r="O326" s="92"/>
      <c r="P326" s="231">
        <f>O326*H326</f>
        <v>0</v>
      </c>
      <c r="Q326" s="231">
        <v>0.25080999999999998</v>
      </c>
      <c r="R326" s="231">
        <f>Q326*H326</f>
        <v>2.3325330000000002</v>
      </c>
      <c r="S326" s="231">
        <v>0</v>
      </c>
      <c r="T326" s="232">
        <f>S326*H326</f>
        <v>0</v>
      </c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R326" s="233" t="s">
        <v>137</v>
      </c>
      <c r="AT326" s="233" t="s">
        <v>133</v>
      </c>
      <c r="AU326" s="233" t="s">
        <v>86</v>
      </c>
      <c r="AY326" s="18" t="s">
        <v>131</v>
      </c>
      <c r="BE326" s="234">
        <f>IF(N326="základní",J326,0)</f>
        <v>0</v>
      </c>
      <c r="BF326" s="234">
        <f>IF(N326="snížená",J326,0)</f>
        <v>0</v>
      </c>
      <c r="BG326" s="234">
        <f>IF(N326="zákl. přenesená",J326,0)</f>
        <v>0</v>
      </c>
      <c r="BH326" s="234">
        <f>IF(N326="sníž. přenesená",J326,0)</f>
        <v>0</v>
      </c>
      <c r="BI326" s="234">
        <f>IF(N326="nulová",J326,0)</f>
        <v>0</v>
      </c>
      <c r="BJ326" s="18" t="s">
        <v>84</v>
      </c>
      <c r="BK326" s="234">
        <f>ROUND(I326*H326,2)</f>
        <v>0</v>
      </c>
      <c r="BL326" s="18" t="s">
        <v>137</v>
      </c>
      <c r="BM326" s="233" t="s">
        <v>336</v>
      </c>
    </row>
    <row r="327" s="2" customFormat="1">
      <c r="A327" s="39"/>
      <c r="B327" s="40"/>
      <c r="C327" s="41"/>
      <c r="D327" s="235" t="s">
        <v>139</v>
      </c>
      <c r="E327" s="41"/>
      <c r="F327" s="236" t="s">
        <v>322</v>
      </c>
      <c r="G327" s="41"/>
      <c r="H327" s="41"/>
      <c r="I327" s="237"/>
      <c r="J327" s="41"/>
      <c r="K327" s="41"/>
      <c r="L327" s="45"/>
      <c r="M327" s="238"/>
      <c r="N327" s="239"/>
      <c r="O327" s="92"/>
      <c r="P327" s="92"/>
      <c r="Q327" s="92"/>
      <c r="R327" s="92"/>
      <c r="S327" s="92"/>
      <c r="T327" s="93"/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T327" s="18" t="s">
        <v>139</v>
      </c>
      <c r="AU327" s="18" t="s">
        <v>86</v>
      </c>
    </row>
    <row r="328" s="16" customFormat="1">
      <c r="A328" s="16"/>
      <c r="B328" s="273"/>
      <c r="C328" s="274"/>
      <c r="D328" s="235" t="s">
        <v>141</v>
      </c>
      <c r="E328" s="275" t="s">
        <v>1</v>
      </c>
      <c r="F328" s="276" t="s">
        <v>337</v>
      </c>
      <c r="G328" s="274"/>
      <c r="H328" s="275" t="s">
        <v>1</v>
      </c>
      <c r="I328" s="277"/>
      <c r="J328" s="274"/>
      <c r="K328" s="274"/>
      <c r="L328" s="278"/>
      <c r="M328" s="279"/>
      <c r="N328" s="280"/>
      <c r="O328" s="280"/>
      <c r="P328" s="280"/>
      <c r="Q328" s="280"/>
      <c r="R328" s="280"/>
      <c r="S328" s="280"/>
      <c r="T328" s="281"/>
      <c r="U328" s="16"/>
      <c r="V328" s="16"/>
      <c r="W328" s="16"/>
      <c r="X328" s="16"/>
      <c r="Y328" s="16"/>
      <c r="Z328" s="16"/>
      <c r="AA328" s="16"/>
      <c r="AB328" s="16"/>
      <c r="AC328" s="16"/>
      <c r="AD328" s="16"/>
      <c r="AE328" s="16"/>
      <c r="AT328" s="282" t="s">
        <v>141</v>
      </c>
      <c r="AU328" s="282" t="s">
        <v>86</v>
      </c>
      <c r="AV328" s="16" t="s">
        <v>84</v>
      </c>
      <c r="AW328" s="16" t="s">
        <v>32</v>
      </c>
      <c r="AX328" s="16" t="s">
        <v>76</v>
      </c>
      <c r="AY328" s="282" t="s">
        <v>131</v>
      </c>
    </row>
    <row r="329" s="13" customFormat="1">
      <c r="A329" s="13"/>
      <c r="B329" s="240"/>
      <c r="C329" s="241"/>
      <c r="D329" s="235" t="s">
        <v>141</v>
      </c>
      <c r="E329" s="242" t="s">
        <v>1</v>
      </c>
      <c r="F329" s="243" t="s">
        <v>338</v>
      </c>
      <c r="G329" s="241"/>
      <c r="H329" s="244">
        <v>9.3000000000000007</v>
      </c>
      <c r="I329" s="245"/>
      <c r="J329" s="241"/>
      <c r="K329" s="241"/>
      <c r="L329" s="246"/>
      <c r="M329" s="247"/>
      <c r="N329" s="248"/>
      <c r="O329" s="248"/>
      <c r="P329" s="248"/>
      <c r="Q329" s="248"/>
      <c r="R329" s="248"/>
      <c r="S329" s="248"/>
      <c r="T329" s="249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50" t="s">
        <v>141</v>
      </c>
      <c r="AU329" s="250" t="s">
        <v>86</v>
      </c>
      <c r="AV329" s="13" t="s">
        <v>86</v>
      </c>
      <c r="AW329" s="13" t="s">
        <v>32</v>
      </c>
      <c r="AX329" s="13" t="s">
        <v>84</v>
      </c>
      <c r="AY329" s="250" t="s">
        <v>131</v>
      </c>
    </row>
    <row r="330" s="2" customFormat="1" ht="16.5" customHeight="1">
      <c r="A330" s="39"/>
      <c r="B330" s="40"/>
      <c r="C330" s="283" t="s">
        <v>339</v>
      </c>
      <c r="D330" s="283" t="s">
        <v>241</v>
      </c>
      <c r="E330" s="284" t="s">
        <v>314</v>
      </c>
      <c r="F330" s="285" t="s">
        <v>315</v>
      </c>
      <c r="G330" s="286" t="s">
        <v>136</v>
      </c>
      <c r="H330" s="287">
        <v>9.3000000000000007</v>
      </c>
      <c r="I330" s="288"/>
      <c r="J330" s="289">
        <f>ROUND(I330*H330,2)</f>
        <v>0</v>
      </c>
      <c r="K330" s="290"/>
      <c r="L330" s="291"/>
      <c r="M330" s="292" t="s">
        <v>1</v>
      </c>
      <c r="N330" s="293" t="s">
        <v>41</v>
      </c>
      <c r="O330" s="92"/>
      <c r="P330" s="231">
        <f>O330*H330</f>
        <v>0</v>
      </c>
      <c r="Q330" s="231">
        <v>0.11799999999999999</v>
      </c>
      <c r="R330" s="231">
        <f>Q330*H330</f>
        <v>1.0973999999999999</v>
      </c>
      <c r="S330" s="231">
        <v>0</v>
      </c>
      <c r="T330" s="232">
        <f>S330*H330</f>
        <v>0</v>
      </c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R330" s="233" t="s">
        <v>203</v>
      </c>
      <c r="AT330" s="233" t="s">
        <v>241</v>
      </c>
      <c r="AU330" s="233" t="s">
        <v>86</v>
      </c>
      <c r="AY330" s="18" t="s">
        <v>131</v>
      </c>
      <c r="BE330" s="234">
        <f>IF(N330="základní",J330,0)</f>
        <v>0</v>
      </c>
      <c r="BF330" s="234">
        <f>IF(N330="snížená",J330,0)</f>
        <v>0</v>
      </c>
      <c r="BG330" s="234">
        <f>IF(N330="zákl. přenesená",J330,0)</f>
        <v>0</v>
      </c>
      <c r="BH330" s="234">
        <f>IF(N330="sníž. přenesená",J330,0)</f>
        <v>0</v>
      </c>
      <c r="BI330" s="234">
        <f>IF(N330="nulová",J330,0)</f>
        <v>0</v>
      </c>
      <c r="BJ330" s="18" t="s">
        <v>84</v>
      </c>
      <c r="BK330" s="234">
        <f>ROUND(I330*H330,2)</f>
        <v>0</v>
      </c>
      <c r="BL330" s="18" t="s">
        <v>137</v>
      </c>
      <c r="BM330" s="233" t="s">
        <v>340</v>
      </c>
    </row>
    <row r="331" s="2" customFormat="1">
      <c r="A331" s="39"/>
      <c r="B331" s="40"/>
      <c r="C331" s="41"/>
      <c r="D331" s="235" t="s">
        <v>139</v>
      </c>
      <c r="E331" s="41"/>
      <c r="F331" s="236" t="s">
        <v>315</v>
      </c>
      <c r="G331" s="41"/>
      <c r="H331" s="41"/>
      <c r="I331" s="237"/>
      <c r="J331" s="41"/>
      <c r="K331" s="41"/>
      <c r="L331" s="45"/>
      <c r="M331" s="238"/>
      <c r="N331" s="239"/>
      <c r="O331" s="92"/>
      <c r="P331" s="92"/>
      <c r="Q331" s="92"/>
      <c r="R331" s="92"/>
      <c r="S331" s="92"/>
      <c r="T331" s="93"/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T331" s="18" t="s">
        <v>139</v>
      </c>
      <c r="AU331" s="18" t="s">
        <v>86</v>
      </c>
    </row>
    <row r="332" s="2" customFormat="1" ht="24.15" customHeight="1">
      <c r="A332" s="39"/>
      <c r="B332" s="40"/>
      <c r="C332" s="221" t="s">
        <v>341</v>
      </c>
      <c r="D332" s="221" t="s">
        <v>133</v>
      </c>
      <c r="E332" s="222" t="s">
        <v>342</v>
      </c>
      <c r="F332" s="223" t="s">
        <v>343</v>
      </c>
      <c r="G332" s="224" t="s">
        <v>136</v>
      </c>
      <c r="H332" s="225">
        <v>1.2</v>
      </c>
      <c r="I332" s="226"/>
      <c r="J332" s="227">
        <f>ROUND(I332*H332,2)</f>
        <v>0</v>
      </c>
      <c r="K332" s="228"/>
      <c r="L332" s="45"/>
      <c r="M332" s="229" t="s">
        <v>1</v>
      </c>
      <c r="N332" s="230" t="s">
        <v>41</v>
      </c>
      <c r="O332" s="92"/>
      <c r="P332" s="231">
        <f>O332*H332</f>
        <v>0</v>
      </c>
      <c r="Q332" s="231">
        <v>0.089219999999999994</v>
      </c>
      <c r="R332" s="231">
        <f>Q332*H332</f>
        <v>0.10706399999999999</v>
      </c>
      <c r="S332" s="231">
        <v>0</v>
      </c>
      <c r="T332" s="232">
        <f>S332*H332</f>
        <v>0</v>
      </c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R332" s="233" t="s">
        <v>137</v>
      </c>
      <c r="AT332" s="233" t="s">
        <v>133</v>
      </c>
      <c r="AU332" s="233" t="s">
        <v>86</v>
      </c>
      <c r="AY332" s="18" t="s">
        <v>131</v>
      </c>
      <c r="BE332" s="234">
        <f>IF(N332="základní",J332,0)</f>
        <v>0</v>
      </c>
      <c r="BF332" s="234">
        <f>IF(N332="snížená",J332,0)</f>
        <v>0</v>
      </c>
      <c r="BG332" s="234">
        <f>IF(N332="zákl. přenesená",J332,0)</f>
        <v>0</v>
      </c>
      <c r="BH332" s="234">
        <f>IF(N332="sníž. přenesená",J332,0)</f>
        <v>0</v>
      </c>
      <c r="BI332" s="234">
        <f>IF(N332="nulová",J332,0)</f>
        <v>0</v>
      </c>
      <c r="BJ332" s="18" t="s">
        <v>84</v>
      </c>
      <c r="BK332" s="234">
        <f>ROUND(I332*H332,2)</f>
        <v>0</v>
      </c>
      <c r="BL332" s="18" t="s">
        <v>137</v>
      </c>
      <c r="BM332" s="233" t="s">
        <v>344</v>
      </c>
    </row>
    <row r="333" s="2" customFormat="1">
      <c r="A333" s="39"/>
      <c r="B333" s="40"/>
      <c r="C333" s="41"/>
      <c r="D333" s="235" t="s">
        <v>139</v>
      </c>
      <c r="E333" s="41"/>
      <c r="F333" s="236" t="s">
        <v>345</v>
      </c>
      <c r="G333" s="41"/>
      <c r="H333" s="41"/>
      <c r="I333" s="237"/>
      <c r="J333" s="41"/>
      <c r="K333" s="41"/>
      <c r="L333" s="45"/>
      <c r="M333" s="238"/>
      <c r="N333" s="239"/>
      <c r="O333" s="92"/>
      <c r="P333" s="92"/>
      <c r="Q333" s="92"/>
      <c r="R333" s="92"/>
      <c r="S333" s="92"/>
      <c r="T333" s="93"/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T333" s="18" t="s">
        <v>139</v>
      </c>
      <c r="AU333" s="18" t="s">
        <v>86</v>
      </c>
    </row>
    <row r="334" s="13" customFormat="1">
      <c r="A334" s="13"/>
      <c r="B334" s="240"/>
      <c r="C334" s="241"/>
      <c r="D334" s="235" t="s">
        <v>141</v>
      </c>
      <c r="E334" s="242" t="s">
        <v>1</v>
      </c>
      <c r="F334" s="243" t="s">
        <v>346</v>
      </c>
      <c r="G334" s="241"/>
      <c r="H334" s="244">
        <v>1.2</v>
      </c>
      <c r="I334" s="245"/>
      <c r="J334" s="241"/>
      <c r="K334" s="241"/>
      <c r="L334" s="246"/>
      <c r="M334" s="247"/>
      <c r="N334" s="248"/>
      <c r="O334" s="248"/>
      <c r="P334" s="248"/>
      <c r="Q334" s="248"/>
      <c r="R334" s="248"/>
      <c r="S334" s="248"/>
      <c r="T334" s="249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50" t="s">
        <v>141</v>
      </c>
      <c r="AU334" s="250" t="s">
        <v>86</v>
      </c>
      <c r="AV334" s="13" t="s">
        <v>86</v>
      </c>
      <c r="AW334" s="13" t="s">
        <v>32</v>
      </c>
      <c r="AX334" s="13" t="s">
        <v>84</v>
      </c>
      <c r="AY334" s="250" t="s">
        <v>131</v>
      </c>
    </row>
    <row r="335" s="2" customFormat="1" ht="24.15" customHeight="1">
      <c r="A335" s="39"/>
      <c r="B335" s="40"/>
      <c r="C335" s="283" t="s">
        <v>347</v>
      </c>
      <c r="D335" s="283" t="s">
        <v>241</v>
      </c>
      <c r="E335" s="284" t="s">
        <v>348</v>
      </c>
      <c r="F335" s="285" t="s">
        <v>349</v>
      </c>
      <c r="G335" s="286" t="s">
        <v>136</v>
      </c>
      <c r="H335" s="287">
        <v>1.236</v>
      </c>
      <c r="I335" s="288"/>
      <c r="J335" s="289">
        <f>ROUND(I335*H335,2)</f>
        <v>0</v>
      </c>
      <c r="K335" s="290"/>
      <c r="L335" s="291"/>
      <c r="M335" s="292" t="s">
        <v>1</v>
      </c>
      <c r="N335" s="293" t="s">
        <v>41</v>
      </c>
      <c r="O335" s="92"/>
      <c r="P335" s="231">
        <f>O335*H335</f>
        <v>0</v>
      </c>
      <c r="Q335" s="231">
        <v>0.13100000000000001</v>
      </c>
      <c r="R335" s="231">
        <f>Q335*H335</f>
        <v>0.161916</v>
      </c>
      <c r="S335" s="231">
        <v>0</v>
      </c>
      <c r="T335" s="232">
        <f>S335*H335</f>
        <v>0</v>
      </c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R335" s="233" t="s">
        <v>203</v>
      </c>
      <c r="AT335" s="233" t="s">
        <v>241</v>
      </c>
      <c r="AU335" s="233" t="s">
        <v>86</v>
      </c>
      <c r="AY335" s="18" t="s">
        <v>131</v>
      </c>
      <c r="BE335" s="234">
        <f>IF(N335="základní",J335,0)</f>
        <v>0</v>
      </c>
      <c r="BF335" s="234">
        <f>IF(N335="snížená",J335,0)</f>
        <v>0</v>
      </c>
      <c r="BG335" s="234">
        <f>IF(N335="zákl. přenesená",J335,0)</f>
        <v>0</v>
      </c>
      <c r="BH335" s="234">
        <f>IF(N335="sníž. přenesená",J335,0)</f>
        <v>0</v>
      </c>
      <c r="BI335" s="234">
        <f>IF(N335="nulová",J335,0)</f>
        <v>0</v>
      </c>
      <c r="BJ335" s="18" t="s">
        <v>84</v>
      </c>
      <c r="BK335" s="234">
        <f>ROUND(I335*H335,2)</f>
        <v>0</v>
      </c>
      <c r="BL335" s="18" t="s">
        <v>137</v>
      </c>
      <c r="BM335" s="233" t="s">
        <v>350</v>
      </c>
    </row>
    <row r="336" s="2" customFormat="1">
      <c r="A336" s="39"/>
      <c r="B336" s="40"/>
      <c r="C336" s="41"/>
      <c r="D336" s="235" t="s">
        <v>139</v>
      </c>
      <c r="E336" s="41"/>
      <c r="F336" s="236" t="s">
        <v>349</v>
      </c>
      <c r="G336" s="41"/>
      <c r="H336" s="41"/>
      <c r="I336" s="237"/>
      <c r="J336" s="41"/>
      <c r="K336" s="41"/>
      <c r="L336" s="45"/>
      <c r="M336" s="238"/>
      <c r="N336" s="239"/>
      <c r="O336" s="92"/>
      <c r="P336" s="92"/>
      <c r="Q336" s="92"/>
      <c r="R336" s="92"/>
      <c r="S336" s="92"/>
      <c r="T336" s="93"/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T336" s="18" t="s">
        <v>139</v>
      </c>
      <c r="AU336" s="18" t="s">
        <v>86</v>
      </c>
    </row>
    <row r="337" s="13" customFormat="1">
      <c r="A337" s="13"/>
      <c r="B337" s="240"/>
      <c r="C337" s="241"/>
      <c r="D337" s="235" t="s">
        <v>141</v>
      </c>
      <c r="E337" s="241"/>
      <c r="F337" s="243" t="s">
        <v>351</v>
      </c>
      <c r="G337" s="241"/>
      <c r="H337" s="244">
        <v>1.236</v>
      </c>
      <c r="I337" s="245"/>
      <c r="J337" s="241"/>
      <c r="K337" s="241"/>
      <c r="L337" s="246"/>
      <c r="M337" s="247"/>
      <c r="N337" s="248"/>
      <c r="O337" s="248"/>
      <c r="P337" s="248"/>
      <c r="Q337" s="248"/>
      <c r="R337" s="248"/>
      <c r="S337" s="248"/>
      <c r="T337" s="249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50" t="s">
        <v>141</v>
      </c>
      <c r="AU337" s="250" t="s">
        <v>86</v>
      </c>
      <c r="AV337" s="13" t="s">
        <v>86</v>
      </c>
      <c r="AW337" s="13" t="s">
        <v>4</v>
      </c>
      <c r="AX337" s="13" t="s">
        <v>84</v>
      </c>
      <c r="AY337" s="250" t="s">
        <v>131</v>
      </c>
    </row>
    <row r="338" s="12" customFormat="1" ht="22.8" customHeight="1">
      <c r="A338" s="12"/>
      <c r="B338" s="205"/>
      <c r="C338" s="206"/>
      <c r="D338" s="207" t="s">
        <v>75</v>
      </c>
      <c r="E338" s="219" t="s">
        <v>203</v>
      </c>
      <c r="F338" s="219" t="s">
        <v>352</v>
      </c>
      <c r="G338" s="206"/>
      <c r="H338" s="206"/>
      <c r="I338" s="209"/>
      <c r="J338" s="220">
        <f>BK338</f>
        <v>0</v>
      </c>
      <c r="K338" s="206"/>
      <c r="L338" s="211"/>
      <c r="M338" s="212"/>
      <c r="N338" s="213"/>
      <c r="O338" s="213"/>
      <c r="P338" s="214">
        <f>SUM(P339:P359)</f>
        <v>0</v>
      </c>
      <c r="Q338" s="213"/>
      <c r="R338" s="214">
        <f>SUM(R339:R359)</f>
        <v>6.0366200000000001</v>
      </c>
      <c r="S338" s="213"/>
      <c r="T338" s="215">
        <f>SUM(T339:T359)</f>
        <v>5.339999999999999</v>
      </c>
      <c r="U338" s="12"/>
      <c r="V338" s="12"/>
      <c r="W338" s="12"/>
      <c r="X338" s="12"/>
      <c r="Y338" s="12"/>
      <c r="Z338" s="12"/>
      <c r="AA338" s="12"/>
      <c r="AB338" s="12"/>
      <c r="AC338" s="12"/>
      <c r="AD338" s="12"/>
      <c r="AE338" s="12"/>
      <c r="AR338" s="216" t="s">
        <v>84</v>
      </c>
      <c r="AT338" s="217" t="s">
        <v>75</v>
      </c>
      <c r="AU338" s="217" t="s">
        <v>84</v>
      </c>
      <c r="AY338" s="216" t="s">
        <v>131</v>
      </c>
      <c r="BK338" s="218">
        <f>SUM(BK339:BK359)</f>
        <v>0</v>
      </c>
    </row>
    <row r="339" s="2" customFormat="1" ht="33" customHeight="1">
      <c r="A339" s="39"/>
      <c r="B339" s="40"/>
      <c r="C339" s="221" t="s">
        <v>353</v>
      </c>
      <c r="D339" s="221" t="s">
        <v>133</v>
      </c>
      <c r="E339" s="222" t="s">
        <v>354</v>
      </c>
      <c r="F339" s="223" t="s">
        <v>355</v>
      </c>
      <c r="G339" s="224" t="s">
        <v>237</v>
      </c>
      <c r="H339" s="225">
        <v>6</v>
      </c>
      <c r="I339" s="226"/>
      <c r="J339" s="227">
        <f>ROUND(I339*H339,2)</f>
        <v>0</v>
      </c>
      <c r="K339" s="228"/>
      <c r="L339" s="45"/>
      <c r="M339" s="229" t="s">
        <v>1</v>
      </c>
      <c r="N339" s="230" t="s">
        <v>41</v>
      </c>
      <c r="O339" s="92"/>
      <c r="P339" s="231">
        <f>O339*H339</f>
        <v>0</v>
      </c>
      <c r="Q339" s="231">
        <v>0.74048000000000003</v>
      </c>
      <c r="R339" s="231">
        <f>Q339*H339</f>
        <v>4.4428800000000006</v>
      </c>
      <c r="S339" s="231">
        <v>0.73999999999999999</v>
      </c>
      <c r="T339" s="232">
        <f>S339*H339</f>
        <v>4.4399999999999995</v>
      </c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R339" s="233" t="s">
        <v>137</v>
      </c>
      <c r="AT339" s="233" t="s">
        <v>133</v>
      </c>
      <c r="AU339" s="233" t="s">
        <v>86</v>
      </c>
      <c r="AY339" s="18" t="s">
        <v>131</v>
      </c>
      <c r="BE339" s="234">
        <f>IF(N339="základní",J339,0)</f>
        <v>0</v>
      </c>
      <c r="BF339" s="234">
        <f>IF(N339="snížená",J339,0)</f>
        <v>0</v>
      </c>
      <c r="BG339" s="234">
        <f>IF(N339="zákl. přenesená",J339,0)</f>
        <v>0</v>
      </c>
      <c r="BH339" s="234">
        <f>IF(N339="sníž. přenesená",J339,0)</f>
        <v>0</v>
      </c>
      <c r="BI339" s="234">
        <f>IF(N339="nulová",J339,0)</f>
        <v>0</v>
      </c>
      <c r="BJ339" s="18" t="s">
        <v>84</v>
      </c>
      <c r="BK339" s="234">
        <f>ROUND(I339*H339,2)</f>
        <v>0</v>
      </c>
      <c r="BL339" s="18" t="s">
        <v>137</v>
      </c>
      <c r="BM339" s="233" t="s">
        <v>356</v>
      </c>
    </row>
    <row r="340" s="2" customFormat="1">
      <c r="A340" s="39"/>
      <c r="B340" s="40"/>
      <c r="C340" s="41"/>
      <c r="D340" s="235" t="s">
        <v>139</v>
      </c>
      <c r="E340" s="41"/>
      <c r="F340" s="236" t="s">
        <v>357</v>
      </c>
      <c r="G340" s="41"/>
      <c r="H340" s="41"/>
      <c r="I340" s="237"/>
      <c r="J340" s="41"/>
      <c r="K340" s="41"/>
      <c r="L340" s="45"/>
      <c r="M340" s="238"/>
      <c r="N340" s="239"/>
      <c r="O340" s="92"/>
      <c r="P340" s="92"/>
      <c r="Q340" s="92"/>
      <c r="R340" s="92"/>
      <c r="S340" s="92"/>
      <c r="T340" s="93"/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T340" s="18" t="s">
        <v>139</v>
      </c>
      <c r="AU340" s="18" t="s">
        <v>86</v>
      </c>
    </row>
    <row r="341" s="13" customFormat="1">
      <c r="A341" s="13"/>
      <c r="B341" s="240"/>
      <c r="C341" s="241"/>
      <c r="D341" s="235" t="s">
        <v>141</v>
      </c>
      <c r="E341" s="242" t="s">
        <v>1</v>
      </c>
      <c r="F341" s="243" t="s">
        <v>358</v>
      </c>
      <c r="G341" s="241"/>
      <c r="H341" s="244">
        <v>3</v>
      </c>
      <c r="I341" s="245"/>
      <c r="J341" s="241"/>
      <c r="K341" s="241"/>
      <c r="L341" s="246"/>
      <c r="M341" s="247"/>
      <c r="N341" s="248"/>
      <c r="O341" s="248"/>
      <c r="P341" s="248"/>
      <c r="Q341" s="248"/>
      <c r="R341" s="248"/>
      <c r="S341" s="248"/>
      <c r="T341" s="249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50" t="s">
        <v>141</v>
      </c>
      <c r="AU341" s="250" t="s">
        <v>86</v>
      </c>
      <c r="AV341" s="13" t="s">
        <v>86</v>
      </c>
      <c r="AW341" s="13" t="s">
        <v>32</v>
      </c>
      <c r="AX341" s="13" t="s">
        <v>76</v>
      </c>
      <c r="AY341" s="250" t="s">
        <v>131</v>
      </c>
    </row>
    <row r="342" s="13" customFormat="1">
      <c r="A342" s="13"/>
      <c r="B342" s="240"/>
      <c r="C342" s="241"/>
      <c r="D342" s="235" t="s">
        <v>141</v>
      </c>
      <c r="E342" s="242" t="s">
        <v>1</v>
      </c>
      <c r="F342" s="243" t="s">
        <v>359</v>
      </c>
      <c r="G342" s="241"/>
      <c r="H342" s="244">
        <v>3</v>
      </c>
      <c r="I342" s="245"/>
      <c r="J342" s="241"/>
      <c r="K342" s="241"/>
      <c r="L342" s="246"/>
      <c r="M342" s="247"/>
      <c r="N342" s="248"/>
      <c r="O342" s="248"/>
      <c r="P342" s="248"/>
      <c r="Q342" s="248"/>
      <c r="R342" s="248"/>
      <c r="S342" s="248"/>
      <c r="T342" s="249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50" t="s">
        <v>141</v>
      </c>
      <c r="AU342" s="250" t="s">
        <v>86</v>
      </c>
      <c r="AV342" s="13" t="s">
        <v>86</v>
      </c>
      <c r="AW342" s="13" t="s">
        <v>32</v>
      </c>
      <c r="AX342" s="13" t="s">
        <v>76</v>
      </c>
      <c r="AY342" s="250" t="s">
        <v>131</v>
      </c>
    </row>
    <row r="343" s="15" customFormat="1">
      <c r="A343" s="15"/>
      <c r="B343" s="262"/>
      <c r="C343" s="263"/>
      <c r="D343" s="235" t="s">
        <v>141</v>
      </c>
      <c r="E343" s="264" t="s">
        <v>1</v>
      </c>
      <c r="F343" s="265" t="s">
        <v>152</v>
      </c>
      <c r="G343" s="263"/>
      <c r="H343" s="266">
        <v>6</v>
      </c>
      <c r="I343" s="267"/>
      <c r="J343" s="263"/>
      <c r="K343" s="263"/>
      <c r="L343" s="268"/>
      <c r="M343" s="269"/>
      <c r="N343" s="270"/>
      <c r="O343" s="270"/>
      <c r="P343" s="270"/>
      <c r="Q343" s="270"/>
      <c r="R343" s="270"/>
      <c r="S343" s="270"/>
      <c r="T343" s="271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T343" s="272" t="s">
        <v>141</v>
      </c>
      <c r="AU343" s="272" t="s">
        <v>86</v>
      </c>
      <c r="AV343" s="15" t="s">
        <v>137</v>
      </c>
      <c r="AW343" s="15" t="s">
        <v>32</v>
      </c>
      <c r="AX343" s="15" t="s">
        <v>84</v>
      </c>
      <c r="AY343" s="272" t="s">
        <v>131</v>
      </c>
    </row>
    <row r="344" s="2" customFormat="1" ht="24.15" customHeight="1">
      <c r="A344" s="39"/>
      <c r="B344" s="40"/>
      <c r="C344" s="283" t="s">
        <v>360</v>
      </c>
      <c r="D344" s="283" t="s">
        <v>241</v>
      </c>
      <c r="E344" s="284" t="s">
        <v>361</v>
      </c>
      <c r="F344" s="285" t="s">
        <v>362</v>
      </c>
      <c r="G344" s="286" t="s">
        <v>237</v>
      </c>
      <c r="H344" s="287">
        <v>6</v>
      </c>
      <c r="I344" s="288"/>
      <c r="J344" s="289">
        <f>ROUND(I344*H344,2)</f>
        <v>0</v>
      </c>
      <c r="K344" s="290"/>
      <c r="L344" s="291"/>
      <c r="M344" s="292" t="s">
        <v>1</v>
      </c>
      <c r="N344" s="293" t="s">
        <v>41</v>
      </c>
      <c r="O344" s="92"/>
      <c r="P344" s="231">
        <f>O344*H344</f>
        <v>0</v>
      </c>
      <c r="Q344" s="231">
        <v>0.056300000000000003</v>
      </c>
      <c r="R344" s="231">
        <f>Q344*H344</f>
        <v>0.33779999999999999</v>
      </c>
      <c r="S344" s="231">
        <v>0</v>
      </c>
      <c r="T344" s="232">
        <f>S344*H344</f>
        <v>0</v>
      </c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R344" s="233" t="s">
        <v>203</v>
      </c>
      <c r="AT344" s="233" t="s">
        <v>241</v>
      </c>
      <c r="AU344" s="233" t="s">
        <v>86</v>
      </c>
      <c r="AY344" s="18" t="s">
        <v>131</v>
      </c>
      <c r="BE344" s="234">
        <f>IF(N344="základní",J344,0)</f>
        <v>0</v>
      </c>
      <c r="BF344" s="234">
        <f>IF(N344="snížená",J344,0)</f>
        <v>0</v>
      </c>
      <c r="BG344" s="234">
        <f>IF(N344="zákl. přenesená",J344,0)</f>
        <v>0</v>
      </c>
      <c r="BH344" s="234">
        <f>IF(N344="sníž. přenesená",J344,0)</f>
        <v>0</v>
      </c>
      <c r="BI344" s="234">
        <f>IF(N344="nulová",J344,0)</f>
        <v>0</v>
      </c>
      <c r="BJ344" s="18" t="s">
        <v>84</v>
      </c>
      <c r="BK344" s="234">
        <f>ROUND(I344*H344,2)</f>
        <v>0</v>
      </c>
      <c r="BL344" s="18" t="s">
        <v>137</v>
      </c>
      <c r="BM344" s="233" t="s">
        <v>363</v>
      </c>
    </row>
    <row r="345" s="2" customFormat="1">
      <c r="A345" s="39"/>
      <c r="B345" s="40"/>
      <c r="C345" s="41"/>
      <c r="D345" s="235" t="s">
        <v>139</v>
      </c>
      <c r="E345" s="41"/>
      <c r="F345" s="236" t="s">
        <v>362</v>
      </c>
      <c r="G345" s="41"/>
      <c r="H345" s="41"/>
      <c r="I345" s="237"/>
      <c r="J345" s="41"/>
      <c r="K345" s="41"/>
      <c r="L345" s="45"/>
      <c r="M345" s="238"/>
      <c r="N345" s="239"/>
      <c r="O345" s="92"/>
      <c r="P345" s="92"/>
      <c r="Q345" s="92"/>
      <c r="R345" s="92"/>
      <c r="S345" s="92"/>
      <c r="T345" s="93"/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T345" s="18" t="s">
        <v>139</v>
      </c>
      <c r="AU345" s="18" t="s">
        <v>86</v>
      </c>
    </row>
    <row r="346" s="2" customFormat="1" ht="24.15" customHeight="1">
      <c r="A346" s="39"/>
      <c r="B346" s="40"/>
      <c r="C346" s="221" t="s">
        <v>364</v>
      </c>
      <c r="D346" s="221" t="s">
        <v>133</v>
      </c>
      <c r="E346" s="222" t="s">
        <v>365</v>
      </c>
      <c r="F346" s="223" t="s">
        <v>366</v>
      </c>
      <c r="G346" s="224" t="s">
        <v>237</v>
      </c>
      <c r="H346" s="225">
        <v>6</v>
      </c>
      <c r="I346" s="226"/>
      <c r="J346" s="227">
        <f>ROUND(I346*H346,2)</f>
        <v>0</v>
      </c>
      <c r="K346" s="228"/>
      <c r="L346" s="45"/>
      <c r="M346" s="229" t="s">
        <v>1</v>
      </c>
      <c r="N346" s="230" t="s">
        <v>41</v>
      </c>
      <c r="O346" s="92"/>
      <c r="P346" s="231">
        <f>O346*H346</f>
        <v>0</v>
      </c>
      <c r="Q346" s="231">
        <v>0.10037</v>
      </c>
      <c r="R346" s="231">
        <f>Q346*H346</f>
        <v>0.60221999999999998</v>
      </c>
      <c r="S346" s="231">
        <v>0.10000000000000001</v>
      </c>
      <c r="T346" s="232">
        <f>S346*H346</f>
        <v>0.60000000000000009</v>
      </c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R346" s="233" t="s">
        <v>137</v>
      </c>
      <c r="AT346" s="233" t="s">
        <v>133</v>
      </c>
      <c r="AU346" s="233" t="s">
        <v>86</v>
      </c>
      <c r="AY346" s="18" t="s">
        <v>131</v>
      </c>
      <c r="BE346" s="234">
        <f>IF(N346="základní",J346,0)</f>
        <v>0</v>
      </c>
      <c r="BF346" s="234">
        <f>IF(N346="snížená",J346,0)</f>
        <v>0</v>
      </c>
      <c r="BG346" s="234">
        <f>IF(N346="zákl. přenesená",J346,0)</f>
        <v>0</v>
      </c>
      <c r="BH346" s="234">
        <f>IF(N346="sníž. přenesená",J346,0)</f>
        <v>0</v>
      </c>
      <c r="BI346" s="234">
        <f>IF(N346="nulová",J346,0)</f>
        <v>0</v>
      </c>
      <c r="BJ346" s="18" t="s">
        <v>84</v>
      </c>
      <c r="BK346" s="234">
        <f>ROUND(I346*H346,2)</f>
        <v>0</v>
      </c>
      <c r="BL346" s="18" t="s">
        <v>137</v>
      </c>
      <c r="BM346" s="233" t="s">
        <v>367</v>
      </c>
    </row>
    <row r="347" s="2" customFormat="1">
      <c r="A347" s="39"/>
      <c r="B347" s="40"/>
      <c r="C347" s="41"/>
      <c r="D347" s="235" t="s">
        <v>139</v>
      </c>
      <c r="E347" s="41"/>
      <c r="F347" s="236" t="s">
        <v>366</v>
      </c>
      <c r="G347" s="41"/>
      <c r="H347" s="41"/>
      <c r="I347" s="237"/>
      <c r="J347" s="41"/>
      <c r="K347" s="41"/>
      <c r="L347" s="45"/>
      <c r="M347" s="238"/>
      <c r="N347" s="239"/>
      <c r="O347" s="92"/>
      <c r="P347" s="92"/>
      <c r="Q347" s="92"/>
      <c r="R347" s="92"/>
      <c r="S347" s="92"/>
      <c r="T347" s="93"/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T347" s="18" t="s">
        <v>139</v>
      </c>
      <c r="AU347" s="18" t="s">
        <v>86</v>
      </c>
    </row>
    <row r="348" s="13" customFormat="1">
      <c r="A348" s="13"/>
      <c r="B348" s="240"/>
      <c r="C348" s="241"/>
      <c r="D348" s="235" t="s">
        <v>141</v>
      </c>
      <c r="E348" s="242" t="s">
        <v>1</v>
      </c>
      <c r="F348" s="243" t="s">
        <v>368</v>
      </c>
      <c r="G348" s="241"/>
      <c r="H348" s="244">
        <v>1</v>
      </c>
      <c r="I348" s="245"/>
      <c r="J348" s="241"/>
      <c r="K348" s="241"/>
      <c r="L348" s="246"/>
      <c r="M348" s="247"/>
      <c r="N348" s="248"/>
      <c r="O348" s="248"/>
      <c r="P348" s="248"/>
      <c r="Q348" s="248"/>
      <c r="R348" s="248"/>
      <c r="S348" s="248"/>
      <c r="T348" s="249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50" t="s">
        <v>141</v>
      </c>
      <c r="AU348" s="250" t="s">
        <v>86</v>
      </c>
      <c r="AV348" s="13" t="s">
        <v>86</v>
      </c>
      <c r="AW348" s="13" t="s">
        <v>32</v>
      </c>
      <c r="AX348" s="13" t="s">
        <v>76</v>
      </c>
      <c r="AY348" s="250" t="s">
        <v>131</v>
      </c>
    </row>
    <row r="349" s="13" customFormat="1">
      <c r="A349" s="13"/>
      <c r="B349" s="240"/>
      <c r="C349" s="241"/>
      <c r="D349" s="235" t="s">
        <v>141</v>
      </c>
      <c r="E349" s="242" t="s">
        <v>1</v>
      </c>
      <c r="F349" s="243" t="s">
        <v>369</v>
      </c>
      <c r="G349" s="241"/>
      <c r="H349" s="244">
        <v>5</v>
      </c>
      <c r="I349" s="245"/>
      <c r="J349" s="241"/>
      <c r="K349" s="241"/>
      <c r="L349" s="246"/>
      <c r="M349" s="247"/>
      <c r="N349" s="248"/>
      <c r="O349" s="248"/>
      <c r="P349" s="248"/>
      <c r="Q349" s="248"/>
      <c r="R349" s="248"/>
      <c r="S349" s="248"/>
      <c r="T349" s="249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50" t="s">
        <v>141</v>
      </c>
      <c r="AU349" s="250" t="s">
        <v>86</v>
      </c>
      <c r="AV349" s="13" t="s">
        <v>86</v>
      </c>
      <c r="AW349" s="13" t="s">
        <v>32</v>
      </c>
      <c r="AX349" s="13" t="s">
        <v>76</v>
      </c>
      <c r="AY349" s="250" t="s">
        <v>131</v>
      </c>
    </row>
    <row r="350" s="15" customFormat="1">
      <c r="A350" s="15"/>
      <c r="B350" s="262"/>
      <c r="C350" s="263"/>
      <c r="D350" s="235" t="s">
        <v>141</v>
      </c>
      <c r="E350" s="264" t="s">
        <v>1</v>
      </c>
      <c r="F350" s="265" t="s">
        <v>152</v>
      </c>
      <c r="G350" s="263"/>
      <c r="H350" s="266">
        <v>6</v>
      </c>
      <c r="I350" s="267"/>
      <c r="J350" s="263"/>
      <c r="K350" s="263"/>
      <c r="L350" s="268"/>
      <c r="M350" s="269"/>
      <c r="N350" s="270"/>
      <c r="O350" s="270"/>
      <c r="P350" s="270"/>
      <c r="Q350" s="270"/>
      <c r="R350" s="270"/>
      <c r="S350" s="270"/>
      <c r="T350" s="271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  <c r="AE350" s="15"/>
      <c r="AT350" s="272" t="s">
        <v>141</v>
      </c>
      <c r="AU350" s="272" t="s">
        <v>86</v>
      </c>
      <c r="AV350" s="15" t="s">
        <v>137</v>
      </c>
      <c r="AW350" s="15" t="s">
        <v>32</v>
      </c>
      <c r="AX350" s="15" t="s">
        <v>84</v>
      </c>
      <c r="AY350" s="272" t="s">
        <v>131</v>
      </c>
    </row>
    <row r="351" s="2" customFormat="1" ht="24.15" customHeight="1">
      <c r="A351" s="39"/>
      <c r="B351" s="40"/>
      <c r="C351" s="283" t="s">
        <v>370</v>
      </c>
      <c r="D351" s="283" t="s">
        <v>241</v>
      </c>
      <c r="E351" s="284" t="s">
        <v>371</v>
      </c>
      <c r="F351" s="285" t="s">
        <v>372</v>
      </c>
      <c r="G351" s="286" t="s">
        <v>237</v>
      </c>
      <c r="H351" s="287">
        <v>6</v>
      </c>
      <c r="I351" s="288"/>
      <c r="J351" s="289">
        <f>ROUND(I351*H351,2)</f>
        <v>0</v>
      </c>
      <c r="K351" s="290"/>
      <c r="L351" s="291"/>
      <c r="M351" s="292" t="s">
        <v>1</v>
      </c>
      <c r="N351" s="293" t="s">
        <v>41</v>
      </c>
      <c r="O351" s="92"/>
      <c r="P351" s="231">
        <f>O351*H351</f>
        <v>0</v>
      </c>
      <c r="Q351" s="231">
        <v>0.041099999999999998</v>
      </c>
      <c r="R351" s="231">
        <f>Q351*H351</f>
        <v>0.24659999999999999</v>
      </c>
      <c r="S351" s="231">
        <v>0</v>
      </c>
      <c r="T351" s="232">
        <f>S351*H351</f>
        <v>0</v>
      </c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R351" s="233" t="s">
        <v>203</v>
      </c>
      <c r="AT351" s="233" t="s">
        <v>241</v>
      </c>
      <c r="AU351" s="233" t="s">
        <v>86</v>
      </c>
      <c r="AY351" s="18" t="s">
        <v>131</v>
      </c>
      <c r="BE351" s="234">
        <f>IF(N351="základní",J351,0)</f>
        <v>0</v>
      </c>
      <c r="BF351" s="234">
        <f>IF(N351="snížená",J351,0)</f>
        <v>0</v>
      </c>
      <c r="BG351" s="234">
        <f>IF(N351="zákl. přenesená",J351,0)</f>
        <v>0</v>
      </c>
      <c r="BH351" s="234">
        <f>IF(N351="sníž. přenesená",J351,0)</f>
        <v>0</v>
      </c>
      <c r="BI351" s="234">
        <f>IF(N351="nulová",J351,0)</f>
        <v>0</v>
      </c>
      <c r="BJ351" s="18" t="s">
        <v>84</v>
      </c>
      <c r="BK351" s="234">
        <f>ROUND(I351*H351,2)</f>
        <v>0</v>
      </c>
      <c r="BL351" s="18" t="s">
        <v>137</v>
      </c>
      <c r="BM351" s="233" t="s">
        <v>373</v>
      </c>
    </row>
    <row r="352" s="2" customFormat="1">
      <c r="A352" s="39"/>
      <c r="B352" s="40"/>
      <c r="C352" s="41"/>
      <c r="D352" s="235" t="s">
        <v>139</v>
      </c>
      <c r="E352" s="41"/>
      <c r="F352" s="236" t="s">
        <v>372</v>
      </c>
      <c r="G352" s="41"/>
      <c r="H352" s="41"/>
      <c r="I352" s="237"/>
      <c r="J352" s="41"/>
      <c r="K352" s="41"/>
      <c r="L352" s="45"/>
      <c r="M352" s="238"/>
      <c r="N352" s="239"/>
      <c r="O352" s="92"/>
      <c r="P352" s="92"/>
      <c r="Q352" s="92"/>
      <c r="R352" s="92"/>
      <c r="S352" s="92"/>
      <c r="T352" s="93"/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T352" s="18" t="s">
        <v>139</v>
      </c>
      <c r="AU352" s="18" t="s">
        <v>86</v>
      </c>
    </row>
    <row r="353" s="2" customFormat="1" ht="24.15" customHeight="1">
      <c r="A353" s="39"/>
      <c r="B353" s="40"/>
      <c r="C353" s="221" t="s">
        <v>374</v>
      </c>
      <c r="D353" s="221" t="s">
        <v>133</v>
      </c>
      <c r="E353" s="222" t="s">
        <v>375</v>
      </c>
      <c r="F353" s="223" t="s">
        <v>376</v>
      </c>
      <c r="G353" s="224" t="s">
        <v>237</v>
      </c>
      <c r="H353" s="225">
        <v>2</v>
      </c>
      <c r="I353" s="226"/>
      <c r="J353" s="227">
        <f>ROUND(I353*H353,2)</f>
        <v>0</v>
      </c>
      <c r="K353" s="228"/>
      <c r="L353" s="45"/>
      <c r="M353" s="229" t="s">
        <v>1</v>
      </c>
      <c r="N353" s="230" t="s">
        <v>41</v>
      </c>
      <c r="O353" s="92"/>
      <c r="P353" s="231">
        <f>O353*H353</f>
        <v>0</v>
      </c>
      <c r="Q353" s="231">
        <v>0.15056</v>
      </c>
      <c r="R353" s="231">
        <f>Q353*H353</f>
        <v>0.30112</v>
      </c>
      <c r="S353" s="231">
        <v>0.14999999999999999</v>
      </c>
      <c r="T353" s="232">
        <f>S353*H353</f>
        <v>0.29999999999999999</v>
      </c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R353" s="233" t="s">
        <v>137</v>
      </c>
      <c r="AT353" s="233" t="s">
        <v>133</v>
      </c>
      <c r="AU353" s="233" t="s">
        <v>86</v>
      </c>
      <c r="AY353" s="18" t="s">
        <v>131</v>
      </c>
      <c r="BE353" s="234">
        <f>IF(N353="základní",J353,0)</f>
        <v>0</v>
      </c>
      <c r="BF353" s="234">
        <f>IF(N353="snížená",J353,0)</f>
        <v>0</v>
      </c>
      <c r="BG353" s="234">
        <f>IF(N353="zákl. přenesená",J353,0)</f>
        <v>0</v>
      </c>
      <c r="BH353" s="234">
        <f>IF(N353="sníž. přenesená",J353,0)</f>
        <v>0</v>
      </c>
      <c r="BI353" s="234">
        <f>IF(N353="nulová",J353,0)</f>
        <v>0</v>
      </c>
      <c r="BJ353" s="18" t="s">
        <v>84</v>
      </c>
      <c r="BK353" s="234">
        <f>ROUND(I353*H353,2)</f>
        <v>0</v>
      </c>
      <c r="BL353" s="18" t="s">
        <v>137</v>
      </c>
      <c r="BM353" s="233" t="s">
        <v>377</v>
      </c>
    </row>
    <row r="354" s="2" customFormat="1">
      <c r="A354" s="39"/>
      <c r="B354" s="40"/>
      <c r="C354" s="41"/>
      <c r="D354" s="235" t="s">
        <v>139</v>
      </c>
      <c r="E354" s="41"/>
      <c r="F354" s="236" t="s">
        <v>376</v>
      </c>
      <c r="G354" s="41"/>
      <c r="H354" s="41"/>
      <c r="I354" s="237"/>
      <c r="J354" s="41"/>
      <c r="K354" s="41"/>
      <c r="L354" s="45"/>
      <c r="M354" s="238"/>
      <c r="N354" s="239"/>
      <c r="O354" s="92"/>
      <c r="P354" s="92"/>
      <c r="Q354" s="92"/>
      <c r="R354" s="92"/>
      <c r="S354" s="92"/>
      <c r="T354" s="93"/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T354" s="18" t="s">
        <v>139</v>
      </c>
      <c r="AU354" s="18" t="s">
        <v>86</v>
      </c>
    </row>
    <row r="355" s="13" customFormat="1">
      <c r="A355" s="13"/>
      <c r="B355" s="240"/>
      <c r="C355" s="241"/>
      <c r="D355" s="235" t="s">
        <v>141</v>
      </c>
      <c r="E355" s="242" t="s">
        <v>1</v>
      </c>
      <c r="F355" s="243" t="s">
        <v>378</v>
      </c>
      <c r="G355" s="241"/>
      <c r="H355" s="244">
        <v>1</v>
      </c>
      <c r="I355" s="245"/>
      <c r="J355" s="241"/>
      <c r="K355" s="241"/>
      <c r="L355" s="246"/>
      <c r="M355" s="247"/>
      <c r="N355" s="248"/>
      <c r="O355" s="248"/>
      <c r="P355" s="248"/>
      <c r="Q355" s="248"/>
      <c r="R355" s="248"/>
      <c r="S355" s="248"/>
      <c r="T355" s="249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50" t="s">
        <v>141</v>
      </c>
      <c r="AU355" s="250" t="s">
        <v>86</v>
      </c>
      <c r="AV355" s="13" t="s">
        <v>86</v>
      </c>
      <c r="AW355" s="13" t="s">
        <v>32</v>
      </c>
      <c r="AX355" s="13" t="s">
        <v>76</v>
      </c>
      <c r="AY355" s="250" t="s">
        <v>131</v>
      </c>
    </row>
    <row r="356" s="13" customFormat="1">
      <c r="A356" s="13"/>
      <c r="B356" s="240"/>
      <c r="C356" s="241"/>
      <c r="D356" s="235" t="s">
        <v>141</v>
      </c>
      <c r="E356" s="242" t="s">
        <v>1</v>
      </c>
      <c r="F356" s="243" t="s">
        <v>368</v>
      </c>
      <c r="G356" s="241"/>
      <c r="H356" s="244">
        <v>1</v>
      </c>
      <c r="I356" s="245"/>
      <c r="J356" s="241"/>
      <c r="K356" s="241"/>
      <c r="L356" s="246"/>
      <c r="M356" s="247"/>
      <c r="N356" s="248"/>
      <c r="O356" s="248"/>
      <c r="P356" s="248"/>
      <c r="Q356" s="248"/>
      <c r="R356" s="248"/>
      <c r="S356" s="248"/>
      <c r="T356" s="249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50" t="s">
        <v>141</v>
      </c>
      <c r="AU356" s="250" t="s">
        <v>86</v>
      </c>
      <c r="AV356" s="13" t="s">
        <v>86</v>
      </c>
      <c r="AW356" s="13" t="s">
        <v>32</v>
      </c>
      <c r="AX356" s="13" t="s">
        <v>76</v>
      </c>
      <c r="AY356" s="250" t="s">
        <v>131</v>
      </c>
    </row>
    <row r="357" s="15" customFormat="1">
      <c r="A357" s="15"/>
      <c r="B357" s="262"/>
      <c r="C357" s="263"/>
      <c r="D357" s="235" t="s">
        <v>141</v>
      </c>
      <c r="E357" s="264" t="s">
        <v>1</v>
      </c>
      <c r="F357" s="265" t="s">
        <v>152</v>
      </c>
      <c r="G357" s="263"/>
      <c r="H357" s="266">
        <v>2</v>
      </c>
      <c r="I357" s="267"/>
      <c r="J357" s="263"/>
      <c r="K357" s="263"/>
      <c r="L357" s="268"/>
      <c r="M357" s="269"/>
      <c r="N357" s="270"/>
      <c r="O357" s="270"/>
      <c r="P357" s="270"/>
      <c r="Q357" s="270"/>
      <c r="R357" s="270"/>
      <c r="S357" s="270"/>
      <c r="T357" s="271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  <c r="AE357" s="15"/>
      <c r="AT357" s="272" t="s">
        <v>141</v>
      </c>
      <c r="AU357" s="272" t="s">
        <v>86</v>
      </c>
      <c r="AV357" s="15" t="s">
        <v>137</v>
      </c>
      <c r="AW357" s="15" t="s">
        <v>32</v>
      </c>
      <c r="AX357" s="15" t="s">
        <v>84</v>
      </c>
      <c r="AY357" s="272" t="s">
        <v>131</v>
      </c>
    </row>
    <row r="358" s="2" customFormat="1" ht="24.15" customHeight="1">
      <c r="A358" s="39"/>
      <c r="B358" s="40"/>
      <c r="C358" s="283" t="s">
        <v>379</v>
      </c>
      <c r="D358" s="283" t="s">
        <v>241</v>
      </c>
      <c r="E358" s="284" t="s">
        <v>380</v>
      </c>
      <c r="F358" s="285" t="s">
        <v>381</v>
      </c>
      <c r="G358" s="286" t="s">
        <v>237</v>
      </c>
      <c r="H358" s="287">
        <v>2</v>
      </c>
      <c r="I358" s="288"/>
      <c r="J358" s="289">
        <f>ROUND(I358*H358,2)</f>
        <v>0</v>
      </c>
      <c r="K358" s="290"/>
      <c r="L358" s="291"/>
      <c r="M358" s="292" t="s">
        <v>1</v>
      </c>
      <c r="N358" s="293" t="s">
        <v>41</v>
      </c>
      <c r="O358" s="92"/>
      <c r="P358" s="231">
        <f>O358*H358</f>
        <v>0</v>
      </c>
      <c r="Q358" s="231">
        <v>0.052999999999999998</v>
      </c>
      <c r="R358" s="231">
        <f>Q358*H358</f>
        <v>0.106</v>
      </c>
      <c r="S358" s="231">
        <v>0</v>
      </c>
      <c r="T358" s="232">
        <f>S358*H358</f>
        <v>0</v>
      </c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R358" s="233" t="s">
        <v>203</v>
      </c>
      <c r="AT358" s="233" t="s">
        <v>241</v>
      </c>
      <c r="AU358" s="233" t="s">
        <v>86</v>
      </c>
      <c r="AY358" s="18" t="s">
        <v>131</v>
      </c>
      <c r="BE358" s="234">
        <f>IF(N358="základní",J358,0)</f>
        <v>0</v>
      </c>
      <c r="BF358" s="234">
        <f>IF(N358="snížená",J358,0)</f>
        <v>0</v>
      </c>
      <c r="BG358" s="234">
        <f>IF(N358="zákl. přenesená",J358,0)</f>
        <v>0</v>
      </c>
      <c r="BH358" s="234">
        <f>IF(N358="sníž. přenesená",J358,0)</f>
        <v>0</v>
      </c>
      <c r="BI358" s="234">
        <f>IF(N358="nulová",J358,0)</f>
        <v>0</v>
      </c>
      <c r="BJ358" s="18" t="s">
        <v>84</v>
      </c>
      <c r="BK358" s="234">
        <f>ROUND(I358*H358,2)</f>
        <v>0</v>
      </c>
      <c r="BL358" s="18" t="s">
        <v>137</v>
      </c>
      <c r="BM358" s="233" t="s">
        <v>382</v>
      </c>
    </row>
    <row r="359" s="2" customFormat="1">
      <c r="A359" s="39"/>
      <c r="B359" s="40"/>
      <c r="C359" s="41"/>
      <c r="D359" s="235" t="s">
        <v>139</v>
      </c>
      <c r="E359" s="41"/>
      <c r="F359" s="236" t="s">
        <v>381</v>
      </c>
      <c r="G359" s="41"/>
      <c r="H359" s="41"/>
      <c r="I359" s="237"/>
      <c r="J359" s="41"/>
      <c r="K359" s="41"/>
      <c r="L359" s="45"/>
      <c r="M359" s="238"/>
      <c r="N359" s="239"/>
      <c r="O359" s="92"/>
      <c r="P359" s="92"/>
      <c r="Q359" s="92"/>
      <c r="R359" s="92"/>
      <c r="S359" s="92"/>
      <c r="T359" s="93"/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T359" s="18" t="s">
        <v>139</v>
      </c>
      <c r="AU359" s="18" t="s">
        <v>86</v>
      </c>
    </row>
    <row r="360" s="12" customFormat="1" ht="22.8" customHeight="1">
      <c r="A360" s="12"/>
      <c r="B360" s="205"/>
      <c r="C360" s="206"/>
      <c r="D360" s="207" t="s">
        <v>75</v>
      </c>
      <c r="E360" s="219" t="s">
        <v>217</v>
      </c>
      <c r="F360" s="219" t="s">
        <v>383</v>
      </c>
      <c r="G360" s="206"/>
      <c r="H360" s="206"/>
      <c r="I360" s="209"/>
      <c r="J360" s="220">
        <f>BK360</f>
        <v>0</v>
      </c>
      <c r="K360" s="206"/>
      <c r="L360" s="211"/>
      <c r="M360" s="212"/>
      <c r="N360" s="213"/>
      <c r="O360" s="213"/>
      <c r="P360" s="214">
        <f>SUM(P361:P472)</f>
        <v>0</v>
      </c>
      <c r="Q360" s="213"/>
      <c r="R360" s="214">
        <f>SUM(R361:R472)</f>
        <v>114.04076099999998</v>
      </c>
      <c r="S360" s="213"/>
      <c r="T360" s="215">
        <f>SUM(T361:T472)</f>
        <v>25.79335</v>
      </c>
      <c r="U360" s="12"/>
      <c r="V360" s="12"/>
      <c r="W360" s="12"/>
      <c r="X360" s="12"/>
      <c r="Y360" s="12"/>
      <c r="Z360" s="12"/>
      <c r="AA360" s="12"/>
      <c r="AB360" s="12"/>
      <c r="AC360" s="12"/>
      <c r="AD360" s="12"/>
      <c r="AE360" s="12"/>
      <c r="AR360" s="216" t="s">
        <v>84</v>
      </c>
      <c r="AT360" s="217" t="s">
        <v>75</v>
      </c>
      <c r="AU360" s="217" t="s">
        <v>84</v>
      </c>
      <c r="AY360" s="216" t="s">
        <v>131</v>
      </c>
      <c r="BK360" s="218">
        <f>SUM(BK361:BK472)</f>
        <v>0</v>
      </c>
    </row>
    <row r="361" s="2" customFormat="1" ht="24.15" customHeight="1">
      <c r="A361" s="39"/>
      <c r="B361" s="40"/>
      <c r="C361" s="221" t="s">
        <v>384</v>
      </c>
      <c r="D361" s="221" t="s">
        <v>133</v>
      </c>
      <c r="E361" s="222" t="s">
        <v>385</v>
      </c>
      <c r="F361" s="223" t="s">
        <v>386</v>
      </c>
      <c r="G361" s="224" t="s">
        <v>187</v>
      </c>
      <c r="H361" s="225">
        <v>36.399999999999999</v>
      </c>
      <c r="I361" s="226"/>
      <c r="J361" s="227">
        <f>ROUND(I361*H361,2)</f>
        <v>0</v>
      </c>
      <c r="K361" s="228"/>
      <c r="L361" s="45"/>
      <c r="M361" s="229" t="s">
        <v>1</v>
      </c>
      <c r="N361" s="230" t="s">
        <v>41</v>
      </c>
      <c r="O361" s="92"/>
      <c r="P361" s="231">
        <f>O361*H361</f>
        <v>0</v>
      </c>
      <c r="Q361" s="231">
        <v>0.00029999999999999997</v>
      </c>
      <c r="R361" s="231">
        <f>Q361*H361</f>
        <v>0.010919999999999999</v>
      </c>
      <c r="S361" s="231">
        <v>0</v>
      </c>
      <c r="T361" s="232">
        <f>S361*H361</f>
        <v>0</v>
      </c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R361" s="233" t="s">
        <v>137</v>
      </c>
      <c r="AT361" s="233" t="s">
        <v>133</v>
      </c>
      <c r="AU361" s="233" t="s">
        <v>86</v>
      </c>
      <c r="AY361" s="18" t="s">
        <v>131</v>
      </c>
      <c r="BE361" s="234">
        <f>IF(N361="základní",J361,0)</f>
        <v>0</v>
      </c>
      <c r="BF361" s="234">
        <f>IF(N361="snížená",J361,0)</f>
        <v>0</v>
      </c>
      <c r="BG361" s="234">
        <f>IF(N361="zákl. přenesená",J361,0)</f>
        <v>0</v>
      </c>
      <c r="BH361" s="234">
        <f>IF(N361="sníž. přenesená",J361,0)</f>
        <v>0</v>
      </c>
      <c r="BI361" s="234">
        <f>IF(N361="nulová",J361,0)</f>
        <v>0</v>
      </c>
      <c r="BJ361" s="18" t="s">
        <v>84</v>
      </c>
      <c r="BK361" s="234">
        <f>ROUND(I361*H361,2)</f>
        <v>0</v>
      </c>
      <c r="BL361" s="18" t="s">
        <v>137</v>
      </c>
      <c r="BM361" s="233" t="s">
        <v>387</v>
      </c>
    </row>
    <row r="362" s="2" customFormat="1">
      <c r="A362" s="39"/>
      <c r="B362" s="40"/>
      <c r="C362" s="41"/>
      <c r="D362" s="235" t="s">
        <v>139</v>
      </c>
      <c r="E362" s="41"/>
      <c r="F362" s="236" t="s">
        <v>388</v>
      </c>
      <c r="G362" s="41"/>
      <c r="H362" s="41"/>
      <c r="I362" s="237"/>
      <c r="J362" s="41"/>
      <c r="K362" s="41"/>
      <c r="L362" s="45"/>
      <c r="M362" s="238"/>
      <c r="N362" s="239"/>
      <c r="O362" s="92"/>
      <c r="P362" s="92"/>
      <c r="Q362" s="92"/>
      <c r="R362" s="92"/>
      <c r="S362" s="92"/>
      <c r="T362" s="93"/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T362" s="18" t="s">
        <v>139</v>
      </c>
      <c r="AU362" s="18" t="s">
        <v>86</v>
      </c>
    </row>
    <row r="363" s="16" customFormat="1">
      <c r="A363" s="16"/>
      <c r="B363" s="273"/>
      <c r="C363" s="274"/>
      <c r="D363" s="235" t="s">
        <v>141</v>
      </c>
      <c r="E363" s="275" t="s">
        <v>1</v>
      </c>
      <c r="F363" s="276" t="s">
        <v>389</v>
      </c>
      <c r="G363" s="274"/>
      <c r="H363" s="275" t="s">
        <v>1</v>
      </c>
      <c r="I363" s="277"/>
      <c r="J363" s="274"/>
      <c r="K363" s="274"/>
      <c r="L363" s="278"/>
      <c r="M363" s="279"/>
      <c r="N363" s="280"/>
      <c r="O363" s="280"/>
      <c r="P363" s="280"/>
      <c r="Q363" s="280"/>
      <c r="R363" s="280"/>
      <c r="S363" s="280"/>
      <c r="T363" s="281"/>
      <c r="U363" s="16"/>
      <c r="V363" s="16"/>
      <c r="W363" s="16"/>
      <c r="X363" s="16"/>
      <c r="Y363" s="16"/>
      <c r="Z363" s="16"/>
      <c r="AA363" s="16"/>
      <c r="AB363" s="16"/>
      <c r="AC363" s="16"/>
      <c r="AD363" s="16"/>
      <c r="AE363" s="16"/>
      <c r="AT363" s="282" t="s">
        <v>141</v>
      </c>
      <c r="AU363" s="282" t="s">
        <v>86</v>
      </c>
      <c r="AV363" s="16" t="s">
        <v>84</v>
      </c>
      <c r="AW363" s="16" t="s">
        <v>32</v>
      </c>
      <c r="AX363" s="16" t="s">
        <v>76</v>
      </c>
      <c r="AY363" s="282" t="s">
        <v>131</v>
      </c>
    </row>
    <row r="364" s="13" customFormat="1">
      <c r="A364" s="13"/>
      <c r="B364" s="240"/>
      <c r="C364" s="241"/>
      <c r="D364" s="235" t="s">
        <v>141</v>
      </c>
      <c r="E364" s="242" t="s">
        <v>1</v>
      </c>
      <c r="F364" s="243" t="s">
        <v>390</v>
      </c>
      <c r="G364" s="241"/>
      <c r="H364" s="244">
        <v>36.399999999999999</v>
      </c>
      <c r="I364" s="245"/>
      <c r="J364" s="241"/>
      <c r="K364" s="241"/>
      <c r="L364" s="246"/>
      <c r="M364" s="247"/>
      <c r="N364" s="248"/>
      <c r="O364" s="248"/>
      <c r="P364" s="248"/>
      <c r="Q364" s="248"/>
      <c r="R364" s="248"/>
      <c r="S364" s="248"/>
      <c r="T364" s="249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50" t="s">
        <v>141</v>
      </c>
      <c r="AU364" s="250" t="s">
        <v>86</v>
      </c>
      <c r="AV364" s="13" t="s">
        <v>86</v>
      </c>
      <c r="AW364" s="13" t="s">
        <v>32</v>
      </c>
      <c r="AX364" s="13" t="s">
        <v>84</v>
      </c>
      <c r="AY364" s="250" t="s">
        <v>131</v>
      </c>
    </row>
    <row r="365" s="2" customFormat="1" ht="24.15" customHeight="1">
      <c r="A365" s="39"/>
      <c r="B365" s="40"/>
      <c r="C365" s="221" t="s">
        <v>391</v>
      </c>
      <c r="D365" s="221" t="s">
        <v>133</v>
      </c>
      <c r="E365" s="222" t="s">
        <v>392</v>
      </c>
      <c r="F365" s="223" t="s">
        <v>393</v>
      </c>
      <c r="G365" s="224" t="s">
        <v>187</v>
      </c>
      <c r="H365" s="225">
        <v>21.300000000000001</v>
      </c>
      <c r="I365" s="226"/>
      <c r="J365" s="227">
        <f>ROUND(I365*H365,2)</f>
        <v>0</v>
      </c>
      <c r="K365" s="228"/>
      <c r="L365" s="45"/>
      <c r="M365" s="229" t="s">
        <v>1</v>
      </c>
      <c r="N365" s="230" t="s">
        <v>41</v>
      </c>
      <c r="O365" s="92"/>
      <c r="P365" s="231">
        <f>O365*H365</f>
        <v>0</v>
      </c>
      <c r="Q365" s="231">
        <v>0.10988000000000001</v>
      </c>
      <c r="R365" s="231">
        <f>Q365*H365</f>
        <v>2.3404440000000002</v>
      </c>
      <c r="S365" s="231">
        <v>0</v>
      </c>
      <c r="T365" s="232">
        <f>S365*H365</f>
        <v>0</v>
      </c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R365" s="233" t="s">
        <v>137</v>
      </c>
      <c r="AT365" s="233" t="s">
        <v>133</v>
      </c>
      <c r="AU365" s="233" t="s">
        <v>86</v>
      </c>
      <c r="AY365" s="18" t="s">
        <v>131</v>
      </c>
      <c r="BE365" s="234">
        <f>IF(N365="základní",J365,0)</f>
        <v>0</v>
      </c>
      <c r="BF365" s="234">
        <f>IF(N365="snížená",J365,0)</f>
        <v>0</v>
      </c>
      <c r="BG365" s="234">
        <f>IF(N365="zákl. přenesená",J365,0)</f>
        <v>0</v>
      </c>
      <c r="BH365" s="234">
        <f>IF(N365="sníž. přenesená",J365,0)</f>
        <v>0</v>
      </c>
      <c r="BI365" s="234">
        <f>IF(N365="nulová",J365,0)</f>
        <v>0</v>
      </c>
      <c r="BJ365" s="18" t="s">
        <v>84</v>
      </c>
      <c r="BK365" s="234">
        <f>ROUND(I365*H365,2)</f>
        <v>0</v>
      </c>
      <c r="BL365" s="18" t="s">
        <v>137</v>
      </c>
      <c r="BM365" s="233" t="s">
        <v>394</v>
      </c>
    </row>
    <row r="366" s="2" customFormat="1">
      <c r="A366" s="39"/>
      <c r="B366" s="40"/>
      <c r="C366" s="41"/>
      <c r="D366" s="235" t="s">
        <v>139</v>
      </c>
      <c r="E366" s="41"/>
      <c r="F366" s="236" t="s">
        <v>395</v>
      </c>
      <c r="G366" s="41"/>
      <c r="H366" s="41"/>
      <c r="I366" s="237"/>
      <c r="J366" s="41"/>
      <c r="K366" s="41"/>
      <c r="L366" s="45"/>
      <c r="M366" s="238"/>
      <c r="N366" s="239"/>
      <c r="O366" s="92"/>
      <c r="P366" s="92"/>
      <c r="Q366" s="92"/>
      <c r="R366" s="92"/>
      <c r="S366" s="92"/>
      <c r="T366" s="93"/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T366" s="18" t="s">
        <v>139</v>
      </c>
      <c r="AU366" s="18" t="s">
        <v>86</v>
      </c>
    </row>
    <row r="367" s="13" customFormat="1">
      <c r="A367" s="13"/>
      <c r="B367" s="240"/>
      <c r="C367" s="241"/>
      <c r="D367" s="235" t="s">
        <v>141</v>
      </c>
      <c r="E367" s="242" t="s">
        <v>1</v>
      </c>
      <c r="F367" s="243" t="s">
        <v>396</v>
      </c>
      <c r="G367" s="241"/>
      <c r="H367" s="244">
        <v>21.300000000000001</v>
      </c>
      <c r="I367" s="245"/>
      <c r="J367" s="241"/>
      <c r="K367" s="241"/>
      <c r="L367" s="246"/>
      <c r="M367" s="247"/>
      <c r="N367" s="248"/>
      <c r="O367" s="248"/>
      <c r="P367" s="248"/>
      <c r="Q367" s="248"/>
      <c r="R367" s="248"/>
      <c r="S367" s="248"/>
      <c r="T367" s="249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50" t="s">
        <v>141</v>
      </c>
      <c r="AU367" s="250" t="s">
        <v>86</v>
      </c>
      <c r="AV367" s="13" t="s">
        <v>86</v>
      </c>
      <c r="AW367" s="13" t="s">
        <v>32</v>
      </c>
      <c r="AX367" s="13" t="s">
        <v>84</v>
      </c>
      <c r="AY367" s="250" t="s">
        <v>131</v>
      </c>
    </row>
    <row r="368" s="2" customFormat="1" ht="16.5" customHeight="1">
      <c r="A368" s="39"/>
      <c r="B368" s="40"/>
      <c r="C368" s="283" t="s">
        <v>397</v>
      </c>
      <c r="D368" s="283" t="s">
        <v>241</v>
      </c>
      <c r="E368" s="284" t="s">
        <v>283</v>
      </c>
      <c r="F368" s="285" t="s">
        <v>284</v>
      </c>
      <c r="G368" s="286" t="s">
        <v>136</v>
      </c>
      <c r="H368" s="287">
        <v>3.621</v>
      </c>
      <c r="I368" s="288"/>
      <c r="J368" s="289">
        <f>ROUND(I368*H368,2)</f>
        <v>0</v>
      </c>
      <c r="K368" s="290"/>
      <c r="L368" s="291"/>
      <c r="M368" s="292" t="s">
        <v>1</v>
      </c>
      <c r="N368" s="293" t="s">
        <v>41</v>
      </c>
      <c r="O368" s="92"/>
      <c r="P368" s="231">
        <f>O368*H368</f>
        <v>0</v>
      </c>
      <c r="Q368" s="231">
        <v>0.41699999999999998</v>
      </c>
      <c r="R368" s="231">
        <f>Q368*H368</f>
        <v>1.509957</v>
      </c>
      <c r="S368" s="231">
        <v>0</v>
      </c>
      <c r="T368" s="232">
        <f>S368*H368</f>
        <v>0</v>
      </c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R368" s="233" t="s">
        <v>203</v>
      </c>
      <c r="AT368" s="233" t="s">
        <v>241</v>
      </c>
      <c r="AU368" s="233" t="s">
        <v>86</v>
      </c>
      <c r="AY368" s="18" t="s">
        <v>131</v>
      </c>
      <c r="BE368" s="234">
        <f>IF(N368="základní",J368,0)</f>
        <v>0</v>
      </c>
      <c r="BF368" s="234">
        <f>IF(N368="snížená",J368,0)</f>
        <v>0</v>
      </c>
      <c r="BG368" s="234">
        <f>IF(N368="zákl. přenesená",J368,0)</f>
        <v>0</v>
      </c>
      <c r="BH368" s="234">
        <f>IF(N368="sníž. přenesená",J368,0)</f>
        <v>0</v>
      </c>
      <c r="BI368" s="234">
        <f>IF(N368="nulová",J368,0)</f>
        <v>0</v>
      </c>
      <c r="BJ368" s="18" t="s">
        <v>84</v>
      </c>
      <c r="BK368" s="234">
        <f>ROUND(I368*H368,2)</f>
        <v>0</v>
      </c>
      <c r="BL368" s="18" t="s">
        <v>137</v>
      </c>
      <c r="BM368" s="233" t="s">
        <v>398</v>
      </c>
    </row>
    <row r="369" s="2" customFormat="1">
      <c r="A369" s="39"/>
      <c r="B369" s="40"/>
      <c r="C369" s="41"/>
      <c r="D369" s="235" t="s">
        <v>139</v>
      </c>
      <c r="E369" s="41"/>
      <c r="F369" s="236" t="s">
        <v>284</v>
      </c>
      <c r="G369" s="41"/>
      <c r="H369" s="41"/>
      <c r="I369" s="237"/>
      <c r="J369" s="41"/>
      <c r="K369" s="41"/>
      <c r="L369" s="45"/>
      <c r="M369" s="238"/>
      <c r="N369" s="239"/>
      <c r="O369" s="92"/>
      <c r="P369" s="92"/>
      <c r="Q369" s="92"/>
      <c r="R369" s="92"/>
      <c r="S369" s="92"/>
      <c r="T369" s="93"/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T369" s="18" t="s">
        <v>139</v>
      </c>
      <c r="AU369" s="18" t="s">
        <v>86</v>
      </c>
    </row>
    <row r="370" s="13" customFormat="1">
      <c r="A370" s="13"/>
      <c r="B370" s="240"/>
      <c r="C370" s="241"/>
      <c r="D370" s="235" t="s">
        <v>141</v>
      </c>
      <c r="E370" s="241"/>
      <c r="F370" s="243" t="s">
        <v>399</v>
      </c>
      <c r="G370" s="241"/>
      <c r="H370" s="244">
        <v>3.621</v>
      </c>
      <c r="I370" s="245"/>
      <c r="J370" s="241"/>
      <c r="K370" s="241"/>
      <c r="L370" s="246"/>
      <c r="M370" s="247"/>
      <c r="N370" s="248"/>
      <c r="O370" s="248"/>
      <c r="P370" s="248"/>
      <c r="Q370" s="248"/>
      <c r="R370" s="248"/>
      <c r="S370" s="248"/>
      <c r="T370" s="249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50" t="s">
        <v>141</v>
      </c>
      <c r="AU370" s="250" t="s">
        <v>86</v>
      </c>
      <c r="AV370" s="13" t="s">
        <v>86</v>
      </c>
      <c r="AW370" s="13" t="s">
        <v>4</v>
      </c>
      <c r="AX370" s="13" t="s">
        <v>84</v>
      </c>
      <c r="AY370" s="250" t="s">
        <v>131</v>
      </c>
    </row>
    <row r="371" s="2" customFormat="1" ht="24.15" customHeight="1">
      <c r="A371" s="39"/>
      <c r="B371" s="40"/>
      <c r="C371" s="221" t="s">
        <v>400</v>
      </c>
      <c r="D371" s="221" t="s">
        <v>133</v>
      </c>
      <c r="E371" s="222" t="s">
        <v>401</v>
      </c>
      <c r="F371" s="223" t="s">
        <v>402</v>
      </c>
      <c r="G371" s="224" t="s">
        <v>187</v>
      </c>
      <c r="H371" s="225">
        <v>395.19999999999999</v>
      </c>
      <c r="I371" s="226"/>
      <c r="J371" s="227">
        <f>ROUND(I371*H371,2)</f>
        <v>0</v>
      </c>
      <c r="K371" s="228"/>
      <c r="L371" s="45"/>
      <c r="M371" s="229" t="s">
        <v>1</v>
      </c>
      <c r="N371" s="230" t="s">
        <v>41</v>
      </c>
      <c r="O371" s="92"/>
      <c r="P371" s="231">
        <f>O371*H371</f>
        <v>0</v>
      </c>
      <c r="Q371" s="231">
        <v>0.071900000000000006</v>
      </c>
      <c r="R371" s="231">
        <f>Q371*H371</f>
        <v>28.41488</v>
      </c>
      <c r="S371" s="231">
        <v>0</v>
      </c>
      <c r="T371" s="232">
        <f>S371*H371</f>
        <v>0</v>
      </c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R371" s="233" t="s">
        <v>137</v>
      </c>
      <c r="AT371" s="233" t="s">
        <v>133</v>
      </c>
      <c r="AU371" s="233" t="s">
        <v>86</v>
      </c>
      <c r="AY371" s="18" t="s">
        <v>131</v>
      </c>
      <c r="BE371" s="234">
        <f>IF(N371="základní",J371,0)</f>
        <v>0</v>
      </c>
      <c r="BF371" s="234">
        <f>IF(N371="snížená",J371,0)</f>
        <v>0</v>
      </c>
      <c r="BG371" s="234">
        <f>IF(N371="zákl. přenesená",J371,0)</f>
        <v>0</v>
      </c>
      <c r="BH371" s="234">
        <f>IF(N371="sníž. přenesená",J371,0)</f>
        <v>0</v>
      </c>
      <c r="BI371" s="234">
        <f>IF(N371="nulová",J371,0)</f>
        <v>0</v>
      </c>
      <c r="BJ371" s="18" t="s">
        <v>84</v>
      </c>
      <c r="BK371" s="234">
        <f>ROUND(I371*H371,2)</f>
        <v>0</v>
      </c>
      <c r="BL371" s="18" t="s">
        <v>137</v>
      </c>
      <c r="BM371" s="233" t="s">
        <v>403</v>
      </c>
    </row>
    <row r="372" s="2" customFormat="1">
      <c r="A372" s="39"/>
      <c r="B372" s="40"/>
      <c r="C372" s="41"/>
      <c r="D372" s="235" t="s">
        <v>139</v>
      </c>
      <c r="E372" s="41"/>
      <c r="F372" s="236" t="s">
        <v>404</v>
      </c>
      <c r="G372" s="41"/>
      <c r="H372" s="41"/>
      <c r="I372" s="237"/>
      <c r="J372" s="41"/>
      <c r="K372" s="41"/>
      <c r="L372" s="45"/>
      <c r="M372" s="238"/>
      <c r="N372" s="239"/>
      <c r="O372" s="92"/>
      <c r="P372" s="92"/>
      <c r="Q372" s="92"/>
      <c r="R372" s="92"/>
      <c r="S372" s="92"/>
      <c r="T372" s="93"/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T372" s="18" t="s">
        <v>139</v>
      </c>
      <c r="AU372" s="18" t="s">
        <v>86</v>
      </c>
    </row>
    <row r="373" s="16" customFormat="1">
      <c r="A373" s="16"/>
      <c r="B373" s="273"/>
      <c r="C373" s="274"/>
      <c r="D373" s="235" t="s">
        <v>141</v>
      </c>
      <c r="E373" s="275" t="s">
        <v>1</v>
      </c>
      <c r="F373" s="276" t="s">
        <v>200</v>
      </c>
      <c r="G373" s="274"/>
      <c r="H373" s="275" t="s">
        <v>1</v>
      </c>
      <c r="I373" s="277"/>
      <c r="J373" s="274"/>
      <c r="K373" s="274"/>
      <c r="L373" s="278"/>
      <c r="M373" s="279"/>
      <c r="N373" s="280"/>
      <c r="O373" s="280"/>
      <c r="P373" s="280"/>
      <c r="Q373" s="280"/>
      <c r="R373" s="280"/>
      <c r="S373" s="280"/>
      <c r="T373" s="281"/>
      <c r="U373" s="16"/>
      <c r="V373" s="16"/>
      <c r="W373" s="16"/>
      <c r="X373" s="16"/>
      <c r="Y373" s="16"/>
      <c r="Z373" s="16"/>
      <c r="AA373" s="16"/>
      <c r="AB373" s="16"/>
      <c r="AC373" s="16"/>
      <c r="AD373" s="16"/>
      <c r="AE373" s="16"/>
      <c r="AT373" s="282" t="s">
        <v>141</v>
      </c>
      <c r="AU373" s="282" t="s">
        <v>86</v>
      </c>
      <c r="AV373" s="16" t="s">
        <v>84</v>
      </c>
      <c r="AW373" s="16" t="s">
        <v>32</v>
      </c>
      <c r="AX373" s="16" t="s">
        <v>76</v>
      </c>
      <c r="AY373" s="282" t="s">
        <v>131</v>
      </c>
    </row>
    <row r="374" s="13" customFormat="1">
      <c r="A374" s="13"/>
      <c r="B374" s="240"/>
      <c r="C374" s="241"/>
      <c r="D374" s="235" t="s">
        <v>141</v>
      </c>
      <c r="E374" s="242" t="s">
        <v>1</v>
      </c>
      <c r="F374" s="243" t="s">
        <v>190</v>
      </c>
      <c r="G374" s="241"/>
      <c r="H374" s="244">
        <v>19.800000000000001</v>
      </c>
      <c r="I374" s="245"/>
      <c r="J374" s="241"/>
      <c r="K374" s="241"/>
      <c r="L374" s="246"/>
      <c r="M374" s="247"/>
      <c r="N374" s="248"/>
      <c r="O374" s="248"/>
      <c r="P374" s="248"/>
      <c r="Q374" s="248"/>
      <c r="R374" s="248"/>
      <c r="S374" s="248"/>
      <c r="T374" s="249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50" t="s">
        <v>141</v>
      </c>
      <c r="AU374" s="250" t="s">
        <v>86</v>
      </c>
      <c r="AV374" s="13" t="s">
        <v>86</v>
      </c>
      <c r="AW374" s="13" t="s">
        <v>32</v>
      </c>
      <c r="AX374" s="13" t="s">
        <v>76</v>
      </c>
      <c r="AY374" s="250" t="s">
        <v>131</v>
      </c>
    </row>
    <row r="375" s="13" customFormat="1">
      <c r="A375" s="13"/>
      <c r="B375" s="240"/>
      <c r="C375" s="241"/>
      <c r="D375" s="235" t="s">
        <v>141</v>
      </c>
      <c r="E375" s="242" t="s">
        <v>1</v>
      </c>
      <c r="F375" s="243" t="s">
        <v>192</v>
      </c>
      <c r="G375" s="241"/>
      <c r="H375" s="244">
        <v>80.299999999999997</v>
      </c>
      <c r="I375" s="245"/>
      <c r="J375" s="241"/>
      <c r="K375" s="241"/>
      <c r="L375" s="246"/>
      <c r="M375" s="247"/>
      <c r="N375" s="248"/>
      <c r="O375" s="248"/>
      <c r="P375" s="248"/>
      <c r="Q375" s="248"/>
      <c r="R375" s="248"/>
      <c r="S375" s="248"/>
      <c r="T375" s="249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50" t="s">
        <v>141</v>
      </c>
      <c r="AU375" s="250" t="s">
        <v>86</v>
      </c>
      <c r="AV375" s="13" t="s">
        <v>86</v>
      </c>
      <c r="AW375" s="13" t="s">
        <v>32</v>
      </c>
      <c r="AX375" s="13" t="s">
        <v>76</v>
      </c>
      <c r="AY375" s="250" t="s">
        <v>131</v>
      </c>
    </row>
    <row r="376" s="13" customFormat="1">
      <c r="A376" s="13"/>
      <c r="B376" s="240"/>
      <c r="C376" s="241"/>
      <c r="D376" s="235" t="s">
        <v>141</v>
      </c>
      <c r="E376" s="242" t="s">
        <v>1</v>
      </c>
      <c r="F376" s="243" t="s">
        <v>193</v>
      </c>
      <c r="G376" s="241"/>
      <c r="H376" s="244">
        <v>20.399999999999999</v>
      </c>
      <c r="I376" s="245"/>
      <c r="J376" s="241"/>
      <c r="K376" s="241"/>
      <c r="L376" s="246"/>
      <c r="M376" s="247"/>
      <c r="N376" s="248"/>
      <c r="O376" s="248"/>
      <c r="P376" s="248"/>
      <c r="Q376" s="248"/>
      <c r="R376" s="248"/>
      <c r="S376" s="248"/>
      <c r="T376" s="249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50" t="s">
        <v>141</v>
      </c>
      <c r="AU376" s="250" t="s">
        <v>86</v>
      </c>
      <c r="AV376" s="13" t="s">
        <v>86</v>
      </c>
      <c r="AW376" s="13" t="s">
        <v>32</v>
      </c>
      <c r="AX376" s="13" t="s">
        <v>76</v>
      </c>
      <c r="AY376" s="250" t="s">
        <v>131</v>
      </c>
    </row>
    <row r="377" s="13" customFormat="1">
      <c r="A377" s="13"/>
      <c r="B377" s="240"/>
      <c r="C377" s="241"/>
      <c r="D377" s="235" t="s">
        <v>141</v>
      </c>
      <c r="E377" s="242" t="s">
        <v>1</v>
      </c>
      <c r="F377" s="243" t="s">
        <v>194</v>
      </c>
      <c r="G377" s="241"/>
      <c r="H377" s="244">
        <v>77.099999999999994</v>
      </c>
      <c r="I377" s="245"/>
      <c r="J377" s="241"/>
      <c r="K377" s="241"/>
      <c r="L377" s="246"/>
      <c r="M377" s="247"/>
      <c r="N377" s="248"/>
      <c r="O377" s="248"/>
      <c r="P377" s="248"/>
      <c r="Q377" s="248"/>
      <c r="R377" s="248"/>
      <c r="S377" s="248"/>
      <c r="T377" s="249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50" t="s">
        <v>141</v>
      </c>
      <c r="AU377" s="250" t="s">
        <v>86</v>
      </c>
      <c r="AV377" s="13" t="s">
        <v>86</v>
      </c>
      <c r="AW377" s="13" t="s">
        <v>32</v>
      </c>
      <c r="AX377" s="13" t="s">
        <v>76</v>
      </c>
      <c r="AY377" s="250" t="s">
        <v>131</v>
      </c>
    </row>
    <row r="378" s="15" customFormat="1">
      <c r="A378" s="15"/>
      <c r="B378" s="262"/>
      <c r="C378" s="263"/>
      <c r="D378" s="235" t="s">
        <v>141</v>
      </c>
      <c r="E378" s="264" t="s">
        <v>1</v>
      </c>
      <c r="F378" s="265" t="s">
        <v>152</v>
      </c>
      <c r="G378" s="263"/>
      <c r="H378" s="266">
        <v>197.59999999999999</v>
      </c>
      <c r="I378" s="267"/>
      <c r="J378" s="263"/>
      <c r="K378" s="263"/>
      <c r="L378" s="268"/>
      <c r="M378" s="269"/>
      <c r="N378" s="270"/>
      <c r="O378" s="270"/>
      <c r="P378" s="270"/>
      <c r="Q378" s="270"/>
      <c r="R378" s="270"/>
      <c r="S378" s="270"/>
      <c r="T378" s="271"/>
      <c r="U378" s="15"/>
      <c r="V378" s="15"/>
      <c r="W378" s="15"/>
      <c r="X378" s="15"/>
      <c r="Y378" s="15"/>
      <c r="Z378" s="15"/>
      <c r="AA378" s="15"/>
      <c r="AB378" s="15"/>
      <c r="AC378" s="15"/>
      <c r="AD378" s="15"/>
      <c r="AE378" s="15"/>
      <c r="AT378" s="272" t="s">
        <v>141</v>
      </c>
      <c r="AU378" s="272" t="s">
        <v>86</v>
      </c>
      <c r="AV378" s="15" t="s">
        <v>137</v>
      </c>
      <c r="AW378" s="15" t="s">
        <v>32</v>
      </c>
      <c r="AX378" s="15" t="s">
        <v>84</v>
      </c>
      <c r="AY378" s="272" t="s">
        <v>131</v>
      </c>
    </row>
    <row r="379" s="13" customFormat="1">
      <c r="A379" s="13"/>
      <c r="B379" s="240"/>
      <c r="C379" s="241"/>
      <c r="D379" s="235" t="s">
        <v>141</v>
      </c>
      <c r="E379" s="241"/>
      <c r="F379" s="243" t="s">
        <v>202</v>
      </c>
      <c r="G379" s="241"/>
      <c r="H379" s="244">
        <v>395.19999999999999</v>
      </c>
      <c r="I379" s="245"/>
      <c r="J379" s="241"/>
      <c r="K379" s="241"/>
      <c r="L379" s="246"/>
      <c r="M379" s="247"/>
      <c r="N379" s="248"/>
      <c r="O379" s="248"/>
      <c r="P379" s="248"/>
      <c r="Q379" s="248"/>
      <c r="R379" s="248"/>
      <c r="S379" s="248"/>
      <c r="T379" s="249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50" t="s">
        <v>141</v>
      </c>
      <c r="AU379" s="250" t="s">
        <v>86</v>
      </c>
      <c r="AV379" s="13" t="s">
        <v>86</v>
      </c>
      <c r="AW379" s="13" t="s">
        <v>4</v>
      </c>
      <c r="AX379" s="13" t="s">
        <v>84</v>
      </c>
      <c r="AY379" s="250" t="s">
        <v>131</v>
      </c>
    </row>
    <row r="380" s="2" customFormat="1" ht="16.5" customHeight="1">
      <c r="A380" s="39"/>
      <c r="B380" s="40"/>
      <c r="C380" s="283" t="s">
        <v>405</v>
      </c>
      <c r="D380" s="283" t="s">
        <v>241</v>
      </c>
      <c r="E380" s="284" t="s">
        <v>296</v>
      </c>
      <c r="F380" s="285" t="s">
        <v>297</v>
      </c>
      <c r="G380" s="286" t="s">
        <v>136</v>
      </c>
      <c r="H380" s="287">
        <v>39.520000000000003</v>
      </c>
      <c r="I380" s="288"/>
      <c r="J380" s="289">
        <f>ROUND(I380*H380,2)</f>
        <v>0</v>
      </c>
      <c r="K380" s="290"/>
      <c r="L380" s="291"/>
      <c r="M380" s="292" t="s">
        <v>1</v>
      </c>
      <c r="N380" s="293" t="s">
        <v>41</v>
      </c>
      <c r="O380" s="92"/>
      <c r="P380" s="231">
        <f>O380*H380</f>
        <v>0</v>
      </c>
      <c r="Q380" s="231">
        <v>0.222</v>
      </c>
      <c r="R380" s="231">
        <f>Q380*H380</f>
        <v>8.7734400000000008</v>
      </c>
      <c r="S380" s="231">
        <v>0</v>
      </c>
      <c r="T380" s="232">
        <f>S380*H380</f>
        <v>0</v>
      </c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R380" s="233" t="s">
        <v>203</v>
      </c>
      <c r="AT380" s="233" t="s">
        <v>241</v>
      </c>
      <c r="AU380" s="233" t="s">
        <v>86</v>
      </c>
      <c r="AY380" s="18" t="s">
        <v>131</v>
      </c>
      <c r="BE380" s="234">
        <f>IF(N380="základní",J380,0)</f>
        <v>0</v>
      </c>
      <c r="BF380" s="234">
        <f>IF(N380="snížená",J380,0)</f>
        <v>0</v>
      </c>
      <c r="BG380" s="234">
        <f>IF(N380="zákl. přenesená",J380,0)</f>
        <v>0</v>
      </c>
      <c r="BH380" s="234">
        <f>IF(N380="sníž. přenesená",J380,0)</f>
        <v>0</v>
      </c>
      <c r="BI380" s="234">
        <f>IF(N380="nulová",J380,0)</f>
        <v>0</v>
      </c>
      <c r="BJ380" s="18" t="s">
        <v>84</v>
      </c>
      <c r="BK380" s="234">
        <f>ROUND(I380*H380,2)</f>
        <v>0</v>
      </c>
      <c r="BL380" s="18" t="s">
        <v>137</v>
      </c>
      <c r="BM380" s="233" t="s">
        <v>406</v>
      </c>
    </row>
    <row r="381" s="2" customFormat="1">
      <c r="A381" s="39"/>
      <c r="B381" s="40"/>
      <c r="C381" s="41"/>
      <c r="D381" s="235" t="s">
        <v>139</v>
      </c>
      <c r="E381" s="41"/>
      <c r="F381" s="236" t="s">
        <v>297</v>
      </c>
      <c r="G381" s="41"/>
      <c r="H381" s="41"/>
      <c r="I381" s="237"/>
      <c r="J381" s="41"/>
      <c r="K381" s="41"/>
      <c r="L381" s="45"/>
      <c r="M381" s="238"/>
      <c r="N381" s="239"/>
      <c r="O381" s="92"/>
      <c r="P381" s="92"/>
      <c r="Q381" s="92"/>
      <c r="R381" s="92"/>
      <c r="S381" s="92"/>
      <c r="T381" s="93"/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T381" s="18" t="s">
        <v>139</v>
      </c>
      <c r="AU381" s="18" t="s">
        <v>86</v>
      </c>
    </row>
    <row r="382" s="13" customFormat="1">
      <c r="A382" s="13"/>
      <c r="B382" s="240"/>
      <c r="C382" s="241"/>
      <c r="D382" s="235" t="s">
        <v>141</v>
      </c>
      <c r="E382" s="241"/>
      <c r="F382" s="243" t="s">
        <v>407</v>
      </c>
      <c r="G382" s="241"/>
      <c r="H382" s="244">
        <v>39.520000000000003</v>
      </c>
      <c r="I382" s="245"/>
      <c r="J382" s="241"/>
      <c r="K382" s="241"/>
      <c r="L382" s="246"/>
      <c r="M382" s="247"/>
      <c r="N382" s="248"/>
      <c r="O382" s="248"/>
      <c r="P382" s="248"/>
      <c r="Q382" s="248"/>
      <c r="R382" s="248"/>
      <c r="S382" s="248"/>
      <c r="T382" s="249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50" t="s">
        <v>141</v>
      </c>
      <c r="AU382" s="250" t="s">
        <v>86</v>
      </c>
      <c r="AV382" s="13" t="s">
        <v>86</v>
      </c>
      <c r="AW382" s="13" t="s">
        <v>4</v>
      </c>
      <c r="AX382" s="13" t="s">
        <v>84</v>
      </c>
      <c r="AY382" s="250" t="s">
        <v>131</v>
      </c>
    </row>
    <row r="383" s="2" customFormat="1" ht="24.15" customHeight="1">
      <c r="A383" s="39"/>
      <c r="B383" s="40"/>
      <c r="C383" s="221" t="s">
        <v>408</v>
      </c>
      <c r="D383" s="221" t="s">
        <v>133</v>
      </c>
      <c r="E383" s="222" t="s">
        <v>409</v>
      </c>
      <c r="F383" s="223" t="s">
        <v>410</v>
      </c>
      <c r="G383" s="224" t="s">
        <v>187</v>
      </c>
      <c r="H383" s="225">
        <v>47.649999999999999</v>
      </c>
      <c r="I383" s="226"/>
      <c r="J383" s="227">
        <f>ROUND(I383*H383,2)</f>
        <v>0</v>
      </c>
      <c r="K383" s="228"/>
      <c r="L383" s="45"/>
      <c r="M383" s="229" t="s">
        <v>1</v>
      </c>
      <c r="N383" s="230" t="s">
        <v>41</v>
      </c>
      <c r="O383" s="92"/>
      <c r="P383" s="231">
        <f>O383*H383</f>
        <v>0</v>
      </c>
      <c r="Q383" s="231">
        <v>0.089779999999999999</v>
      </c>
      <c r="R383" s="231">
        <f>Q383*H383</f>
        <v>4.2780170000000002</v>
      </c>
      <c r="S383" s="231">
        <v>0</v>
      </c>
      <c r="T383" s="232">
        <f>S383*H383</f>
        <v>0</v>
      </c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R383" s="233" t="s">
        <v>137</v>
      </c>
      <c r="AT383" s="233" t="s">
        <v>133</v>
      </c>
      <c r="AU383" s="233" t="s">
        <v>86</v>
      </c>
      <c r="AY383" s="18" t="s">
        <v>131</v>
      </c>
      <c r="BE383" s="234">
        <f>IF(N383="základní",J383,0)</f>
        <v>0</v>
      </c>
      <c r="BF383" s="234">
        <f>IF(N383="snížená",J383,0)</f>
        <v>0</v>
      </c>
      <c r="BG383" s="234">
        <f>IF(N383="zákl. přenesená",J383,0)</f>
        <v>0</v>
      </c>
      <c r="BH383" s="234">
        <f>IF(N383="sníž. přenesená",J383,0)</f>
        <v>0</v>
      </c>
      <c r="BI383" s="234">
        <f>IF(N383="nulová",J383,0)</f>
        <v>0</v>
      </c>
      <c r="BJ383" s="18" t="s">
        <v>84</v>
      </c>
      <c r="BK383" s="234">
        <f>ROUND(I383*H383,2)</f>
        <v>0</v>
      </c>
      <c r="BL383" s="18" t="s">
        <v>137</v>
      </c>
      <c r="BM383" s="233" t="s">
        <v>411</v>
      </c>
    </row>
    <row r="384" s="2" customFormat="1">
      <c r="A384" s="39"/>
      <c r="B384" s="40"/>
      <c r="C384" s="41"/>
      <c r="D384" s="235" t="s">
        <v>139</v>
      </c>
      <c r="E384" s="41"/>
      <c r="F384" s="236" t="s">
        <v>412</v>
      </c>
      <c r="G384" s="41"/>
      <c r="H384" s="41"/>
      <c r="I384" s="237"/>
      <c r="J384" s="41"/>
      <c r="K384" s="41"/>
      <c r="L384" s="45"/>
      <c r="M384" s="238"/>
      <c r="N384" s="239"/>
      <c r="O384" s="92"/>
      <c r="P384" s="92"/>
      <c r="Q384" s="92"/>
      <c r="R384" s="92"/>
      <c r="S384" s="92"/>
      <c r="T384" s="93"/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T384" s="18" t="s">
        <v>139</v>
      </c>
      <c r="AU384" s="18" t="s">
        <v>86</v>
      </c>
    </row>
    <row r="385" s="13" customFormat="1">
      <c r="A385" s="13"/>
      <c r="B385" s="240"/>
      <c r="C385" s="241"/>
      <c r="D385" s="235" t="s">
        <v>141</v>
      </c>
      <c r="E385" s="242" t="s">
        <v>1</v>
      </c>
      <c r="F385" s="243" t="s">
        <v>209</v>
      </c>
      <c r="G385" s="241"/>
      <c r="H385" s="244">
        <v>0</v>
      </c>
      <c r="I385" s="245"/>
      <c r="J385" s="241"/>
      <c r="K385" s="241"/>
      <c r="L385" s="246"/>
      <c r="M385" s="247"/>
      <c r="N385" s="248"/>
      <c r="O385" s="248"/>
      <c r="P385" s="248"/>
      <c r="Q385" s="248"/>
      <c r="R385" s="248"/>
      <c r="S385" s="248"/>
      <c r="T385" s="249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50" t="s">
        <v>141</v>
      </c>
      <c r="AU385" s="250" t="s">
        <v>86</v>
      </c>
      <c r="AV385" s="13" t="s">
        <v>86</v>
      </c>
      <c r="AW385" s="13" t="s">
        <v>32</v>
      </c>
      <c r="AX385" s="13" t="s">
        <v>76</v>
      </c>
      <c r="AY385" s="250" t="s">
        <v>131</v>
      </c>
    </row>
    <row r="386" s="13" customFormat="1">
      <c r="A386" s="13"/>
      <c r="B386" s="240"/>
      <c r="C386" s="241"/>
      <c r="D386" s="235" t="s">
        <v>141</v>
      </c>
      <c r="E386" s="242" t="s">
        <v>1</v>
      </c>
      <c r="F386" s="243" t="s">
        <v>413</v>
      </c>
      <c r="G386" s="241"/>
      <c r="H386" s="244">
        <v>7.4000000000000004</v>
      </c>
      <c r="I386" s="245"/>
      <c r="J386" s="241"/>
      <c r="K386" s="241"/>
      <c r="L386" s="246"/>
      <c r="M386" s="247"/>
      <c r="N386" s="248"/>
      <c r="O386" s="248"/>
      <c r="P386" s="248"/>
      <c r="Q386" s="248"/>
      <c r="R386" s="248"/>
      <c r="S386" s="248"/>
      <c r="T386" s="249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50" t="s">
        <v>141</v>
      </c>
      <c r="AU386" s="250" t="s">
        <v>86</v>
      </c>
      <c r="AV386" s="13" t="s">
        <v>86</v>
      </c>
      <c r="AW386" s="13" t="s">
        <v>32</v>
      </c>
      <c r="AX386" s="13" t="s">
        <v>76</v>
      </c>
      <c r="AY386" s="250" t="s">
        <v>131</v>
      </c>
    </row>
    <row r="387" s="13" customFormat="1">
      <c r="A387" s="13"/>
      <c r="B387" s="240"/>
      <c r="C387" s="241"/>
      <c r="D387" s="235" t="s">
        <v>141</v>
      </c>
      <c r="E387" s="242" t="s">
        <v>1</v>
      </c>
      <c r="F387" s="243" t="s">
        <v>414</v>
      </c>
      <c r="G387" s="241"/>
      <c r="H387" s="244">
        <v>16.649999999999999</v>
      </c>
      <c r="I387" s="245"/>
      <c r="J387" s="241"/>
      <c r="K387" s="241"/>
      <c r="L387" s="246"/>
      <c r="M387" s="247"/>
      <c r="N387" s="248"/>
      <c r="O387" s="248"/>
      <c r="P387" s="248"/>
      <c r="Q387" s="248"/>
      <c r="R387" s="248"/>
      <c r="S387" s="248"/>
      <c r="T387" s="249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50" t="s">
        <v>141</v>
      </c>
      <c r="AU387" s="250" t="s">
        <v>86</v>
      </c>
      <c r="AV387" s="13" t="s">
        <v>86</v>
      </c>
      <c r="AW387" s="13" t="s">
        <v>32</v>
      </c>
      <c r="AX387" s="13" t="s">
        <v>76</v>
      </c>
      <c r="AY387" s="250" t="s">
        <v>131</v>
      </c>
    </row>
    <row r="388" s="13" customFormat="1">
      <c r="A388" s="13"/>
      <c r="B388" s="240"/>
      <c r="C388" s="241"/>
      <c r="D388" s="235" t="s">
        <v>141</v>
      </c>
      <c r="E388" s="242" t="s">
        <v>1</v>
      </c>
      <c r="F388" s="243" t="s">
        <v>212</v>
      </c>
      <c r="G388" s="241"/>
      <c r="H388" s="244">
        <v>0</v>
      </c>
      <c r="I388" s="245"/>
      <c r="J388" s="241"/>
      <c r="K388" s="241"/>
      <c r="L388" s="246"/>
      <c r="M388" s="247"/>
      <c r="N388" s="248"/>
      <c r="O388" s="248"/>
      <c r="P388" s="248"/>
      <c r="Q388" s="248"/>
      <c r="R388" s="248"/>
      <c r="S388" s="248"/>
      <c r="T388" s="249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50" t="s">
        <v>141</v>
      </c>
      <c r="AU388" s="250" t="s">
        <v>86</v>
      </c>
      <c r="AV388" s="13" t="s">
        <v>86</v>
      </c>
      <c r="AW388" s="13" t="s">
        <v>32</v>
      </c>
      <c r="AX388" s="13" t="s">
        <v>76</v>
      </c>
      <c r="AY388" s="250" t="s">
        <v>131</v>
      </c>
    </row>
    <row r="389" s="14" customFormat="1">
      <c r="A389" s="14"/>
      <c r="B389" s="251"/>
      <c r="C389" s="252"/>
      <c r="D389" s="235" t="s">
        <v>141</v>
      </c>
      <c r="E389" s="253" t="s">
        <v>1</v>
      </c>
      <c r="F389" s="254" t="s">
        <v>146</v>
      </c>
      <c r="G389" s="252"/>
      <c r="H389" s="255">
        <v>24.050000000000001</v>
      </c>
      <c r="I389" s="256"/>
      <c r="J389" s="252"/>
      <c r="K389" s="252"/>
      <c r="L389" s="257"/>
      <c r="M389" s="258"/>
      <c r="N389" s="259"/>
      <c r="O389" s="259"/>
      <c r="P389" s="259"/>
      <c r="Q389" s="259"/>
      <c r="R389" s="259"/>
      <c r="S389" s="259"/>
      <c r="T389" s="260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61" t="s">
        <v>141</v>
      </c>
      <c r="AU389" s="261" t="s">
        <v>86</v>
      </c>
      <c r="AV389" s="14" t="s">
        <v>147</v>
      </c>
      <c r="AW389" s="14" t="s">
        <v>32</v>
      </c>
      <c r="AX389" s="14" t="s">
        <v>76</v>
      </c>
      <c r="AY389" s="261" t="s">
        <v>131</v>
      </c>
    </row>
    <row r="390" s="13" customFormat="1">
      <c r="A390" s="13"/>
      <c r="B390" s="240"/>
      <c r="C390" s="241"/>
      <c r="D390" s="235" t="s">
        <v>141</v>
      </c>
      <c r="E390" s="242" t="s">
        <v>1</v>
      </c>
      <c r="F390" s="243" t="s">
        <v>213</v>
      </c>
      <c r="G390" s="241"/>
      <c r="H390" s="244">
        <v>0</v>
      </c>
      <c r="I390" s="245"/>
      <c r="J390" s="241"/>
      <c r="K390" s="241"/>
      <c r="L390" s="246"/>
      <c r="M390" s="247"/>
      <c r="N390" s="248"/>
      <c r="O390" s="248"/>
      <c r="P390" s="248"/>
      <c r="Q390" s="248"/>
      <c r="R390" s="248"/>
      <c r="S390" s="248"/>
      <c r="T390" s="249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50" t="s">
        <v>141</v>
      </c>
      <c r="AU390" s="250" t="s">
        <v>86</v>
      </c>
      <c r="AV390" s="13" t="s">
        <v>86</v>
      </c>
      <c r="AW390" s="13" t="s">
        <v>32</v>
      </c>
      <c r="AX390" s="13" t="s">
        <v>76</v>
      </c>
      <c r="AY390" s="250" t="s">
        <v>131</v>
      </c>
    </row>
    <row r="391" s="13" customFormat="1">
      <c r="A391" s="13"/>
      <c r="B391" s="240"/>
      <c r="C391" s="241"/>
      <c r="D391" s="235" t="s">
        <v>141</v>
      </c>
      <c r="E391" s="242" t="s">
        <v>1</v>
      </c>
      <c r="F391" s="243" t="s">
        <v>415</v>
      </c>
      <c r="G391" s="241"/>
      <c r="H391" s="244">
        <v>15.300000000000001</v>
      </c>
      <c r="I391" s="245"/>
      <c r="J391" s="241"/>
      <c r="K391" s="241"/>
      <c r="L391" s="246"/>
      <c r="M391" s="247"/>
      <c r="N391" s="248"/>
      <c r="O391" s="248"/>
      <c r="P391" s="248"/>
      <c r="Q391" s="248"/>
      <c r="R391" s="248"/>
      <c r="S391" s="248"/>
      <c r="T391" s="249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50" t="s">
        <v>141</v>
      </c>
      <c r="AU391" s="250" t="s">
        <v>86</v>
      </c>
      <c r="AV391" s="13" t="s">
        <v>86</v>
      </c>
      <c r="AW391" s="13" t="s">
        <v>32</v>
      </c>
      <c r="AX391" s="13" t="s">
        <v>76</v>
      </c>
      <c r="AY391" s="250" t="s">
        <v>131</v>
      </c>
    </row>
    <row r="392" s="13" customFormat="1">
      <c r="A392" s="13"/>
      <c r="B392" s="240"/>
      <c r="C392" s="241"/>
      <c r="D392" s="235" t="s">
        <v>141</v>
      </c>
      <c r="E392" s="242" t="s">
        <v>1</v>
      </c>
      <c r="F392" s="243" t="s">
        <v>215</v>
      </c>
      <c r="G392" s="241"/>
      <c r="H392" s="244">
        <v>0</v>
      </c>
      <c r="I392" s="245"/>
      <c r="J392" s="241"/>
      <c r="K392" s="241"/>
      <c r="L392" s="246"/>
      <c r="M392" s="247"/>
      <c r="N392" s="248"/>
      <c r="O392" s="248"/>
      <c r="P392" s="248"/>
      <c r="Q392" s="248"/>
      <c r="R392" s="248"/>
      <c r="S392" s="248"/>
      <c r="T392" s="249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50" t="s">
        <v>141</v>
      </c>
      <c r="AU392" s="250" t="s">
        <v>86</v>
      </c>
      <c r="AV392" s="13" t="s">
        <v>86</v>
      </c>
      <c r="AW392" s="13" t="s">
        <v>32</v>
      </c>
      <c r="AX392" s="13" t="s">
        <v>76</v>
      </c>
      <c r="AY392" s="250" t="s">
        <v>131</v>
      </c>
    </row>
    <row r="393" s="13" customFormat="1">
      <c r="A393" s="13"/>
      <c r="B393" s="240"/>
      <c r="C393" s="241"/>
      <c r="D393" s="235" t="s">
        <v>141</v>
      </c>
      <c r="E393" s="242" t="s">
        <v>1</v>
      </c>
      <c r="F393" s="243" t="s">
        <v>416</v>
      </c>
      <c r="G393" s="241"/>
      <c r="H393" s="244">
        <v>8.3000000000000007</v>
      </c>
      <c r="I393" s="245"/>
      <c r="J393" s="241"/>
      <c r="K393" s="241"/>
      <c r="L393" s="246"/>
      <c r="M393" s="247"/>
      <c r="N393" s="248"/>
      <c r="O393" s="248"/>
      <c r="P393" s="248"/>
      <c r="Q393" s="248"/>
      <c r="R393" s="248"/>
      <c r="S393" s="248"/>
      <c r="T393" s="249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50" t="s">
        <v>141</v>
      </c>
      <c r="AU393" s="250" t="s">
        <v>86</v>
      </c>
      <c r="AV393" s="13" t="s">
        <v>86</v>
      </c>
      <c r="AW393" s="13" t="s">
        <v>32</v>
      </c>
      <c r="AX393" s="13" t="s">
        <v>76</v>
      </c>
      <c r="AY393" s="250" t="s">
        <v>131</v>
      </c>
    </row>
    <row r="394" s="14" customFormat="1">
      <c r="A394" s="14"/>
      <c r="B394" s="251"/>
      <c r="C394" s="252"/>
      <c r="D394" s="235" t="s">
        <v>141</v>
      </c>
      <c r="E394" s="253" t="s">
        <v>1</v>
      </c>
      <c r="F394" s="254" t="s">
        <v>146</v>
      </c>
      <c r="G394" s="252"/>
      <c r="H394" s="255">
        <v>23.600000000000001</v>
      </c>
      <c r="I394" s="256"/>
      <c r="J394" s="252"/>
      <c r="K394" s="252"/>
      <c r="L394" s="257"/>
      <c r="M394" s="258"/>
      <c r="N394" s="259"/>
      <c r="O394" s="259"/>
      <c r="P394" s="259"/>
      <c r="Q394" s="259"/>
      <c r="R394" s="259"/>
      <c r="S394" s="259"/>
      <c r="T394" s="260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61" t="s">
        <v>141</v>
      </c>
      <c r="AU394" s="261" t="s">
        <v>86</v>
      </c>
      <c r="AV394" s="14" t="s">
        <v>147</v>
      </c>
      <c r="AW394" s="14" t="s">
        <v>32</v>
      </c>
      <c r="AX394" s="14" t="s">
        <v>76</v>
      </c>
      <c r="AY394" s="261" t="s">
        <v>131</v>
      </c>
    </row>
    <row r="395" s="15" customFormat="1">
      <c r="A395" s="15"/>
      <c r="B395" s="262"/>
      <c r="C395" s="263"/>
      <c r="D395" s="235" t="s">
        <v>141</v>
      </c>
      <c r="E395" s="264" t="s">
        <v>1</v>
      </c>
      <c r="F395" s="265" t="s">
        <v>152</v>
      </c>
      <c r="G395" s="263"/>
      <c r="H395" s="266">
        <v>47.649999999999999</v>
      </c>
      <c r="I395" s="267"/>
      <c r="J395" s="263"/>
      <c r="K395" s="263"/>
      <c r="L395" s="268"/>
      <c r="M395" s="269"/>
      <c r="N395" s="270"/>
      <c r="O395" s="270"/>
      <c r="P395" s="270"/>
      <c r="Q395" s="270"/>
      <c r="R395" s="270"/>
      <c r="S395" s="270"/>
      <c r="T395" s="271"/>
      <c r="U395" s="15"/>
      <c r="V395" s="15"/>
      <c r="W395" s="15"/>
      <c r="X395" s="15"/>
      <c r="Y395" s="15"/>
      <c r="Z395" s="15"/>
      <c r="AA395" s="15"/>
      <c r="AB395" s="15"/>
      <c r="AC395" s="15"/>
      <c r="AD395" s="15"/>
      <c r="AE395" s="15"/>
      <c r="AT395" s="272" t="s">
        <v>141</v>
      </c>
      <c r="AU395" s="272" t="s">
        <v>86</v>
      </c>
      <c r="AV395" s="15" t="s">
        <v>137</v>
      </c>
      <c r="AW395" s="15" t="s">
        <v>32</v>
      </c>
      <c r="AX395" s="15" t="s">
        <v>84</v>
      </c>
      <c r="AY395" s="272" t="s">
        <v>131</v>
      </c>
    </row>
    <row r="396" s="2" customFormat="1" ht="16.5" customHeight="1">
      <c r="A396" s="39"/>
      <c r="B396" s="40"/>
      <c r="C396" s="283" t="s">
        <v>417</v>
      </c>
      <c r="D396" s="283" t="s">
        <v>241</v>
      </c>
      <c r="E396" s="284" t="s">
        <v>296</v>
      </c>
      <c r="F396" s="285" t="s">
        <v>297</v>
      </c>
      <c r="G396" s="286" t="s">
        <v>136</v>
      </c>
      <c r="H396" s="287">
        <v>4.7649999999999997</v>
      </c>
      <c r="I396" s="288"/>
      <c r="J396" s="289">
        <f>ROUND(I396*H396,2)</f>
        <v>0</v>
      </c>
      <c r="K396" s="290"/>
      <c r="L396" s="291"/>
      <c r="M396" s="292" t="s">
        <v>1</v>
      </c>
      <c r="N396" s="293" t="s">
        <v>41</v>
      </c>
      <c r="O396" s="92"/>
      <c r="P396" s="231">
        <f>O396*H396</f>
        <v>0</v>
      </c>
      <c r="Q396" s="231">
        <v>0.222</v>
      </c>
      <c r="R396" s="231">
        <f>Q396*H396</f>
        <v>1.0578300000000001</v>
      </c>
      <c r="S396" s="231">
        <v>0</v>
      </c>
      <c r="T396" s="232">
        <f>S396*H396</f>
        <v>0</v>
      </c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  <c r="AR396" s="233" t="s">
        <v>203</v>
      </c>
      <c r="AT396" s="233" t="s">
        <v>241</v>
      </c>
      <c r="AU396" s="233" t="s">
        <v>86</v>
      </c>
      <c r="AY396" s="18" t="s">
        <v>131</v>
      </c>
      <c r="BE396" s="234">
        <f>IF(N396="základní",J396,0)</f>
        <v>0</v>
      </c>
      <c r="BF396" s="234">
        <f>IF(N396="snížená",J396,0)</f>
        <v>0</v>
      </c>
      <c r="BG396" s="234">
        <f>IF(N396="zákl. přenesená",J396,0)</f>
        <v>0</v>
      </c>
      <c r="BH396" s="234">
        <f>IF(N396="sníž. přenesená",J396,0)</f>
        <v>0</v>
      </c>
      <c r="BI396" s="234">
        <f>IF(N396="nulová",J396,0)</f>
        <v>0</v>
      </c>
      <c r="BJ396" s="18" t="s">
        <v>84</v>
      </c>
      <c r="BK396" s="234">
        <f>ROUND(I396*H396,2)</f>
        <v>0</v>
      </c>
      <c r="BL396" s="18" t="s">
        <v>137</v>
      </c>
      <c r="BM396" s="233" t="s">
        <v>418</v>
      </c>
    </row>
    <row r="397" s="2" customFormat="1">
      <c r="A397" s="39"/>
      <c r="B397" s="40"/>
      <c r="C397" s="41"/>
      <c r="D397" s="235" t="s">
        <v>139</v>
      </c>
      <c r="E397" s="41"/>
      <c r="F397" s="236" t="s">
        <v>297</v>
      </c>
      <c r="G397" s="41"/>
      <c r="H397" s="41"/>
      <c r="I397" s="237"/>
      <c r="J397" s="41"/>
      <c r="K397" s="41"/>
      <c r="L397" s="45"/>
      <c r="M397" s="238"/>
      <c r="N397" s="239"/>
      <c r="O397" s="92"/>
      <c r="P397" s="92"/>
      <c r="Q397" s="92"/>
      <c r="R397" s="92"/>
      <c r="S397" s="92"/>
      <c r="T397" s="93"/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  <c r="AT397" s="18" t="s">
        <v>139</v>
      </c>
      <c r="AU397" s="18" t="s">
        <v>86</v>
      </c>
    </row>
    <row r="398" s="13" customFormat="1">
      <c r="A398" s="13"/>
      <c r="B398" s="240"/>
      <c r="C398" s="241"/>
      <c r="D398" s="235" t="s">
        <v>141</v>
      </c>
      <c r="E398" s="241"/>
      <c r="F398" s="243" t="s">
        <v>419</v>
      </c>
      <c r="G398" s="241"/>
      <c r="H398" s="244">
        <v>4.7649999999999997</v>
      </c>
      <c r="I398" s="245"/>
      <c r="J398" s="241"/>
      <c r="K398" s="241"/>
      <c r="L398" s="246"/>
      <c r="M398" s="247"/>
      <c r="N398" s="248"/>
      <c r="O398" s="248"/>
      <c r="P398" s="248"/>
      <c r="Q398" s="248"/>
      <c r="R398" s="248"/>
      <c r="S398" s="248"/>
      <c r="T398" s="249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50" t="s">
        <v>141</v>
      </c>
      <c r="AU398" s="250" t="s">
        <v>86</v>
      </c>
      <c r="AV398" s="13" t="s">
        <v>86</v>
      </c>
      <c r="AW398" s="13" t="s">
        <v>4</v>
      </c>
      <c r="AX398" s="13" t="s">
        <v>84</v>
      </c>
      <c r="AY398" s="250" t="s">
        <v>131</v>
      </c>
    </row>
    <row r="399" s="2" customFormat="1" ht="24.15" customHeight="1">
      <c r="A399" s="39"/>
      <c r="B399" s="40"/>
      <c r="C399" s="221" t="s">
        <v>420</v>
      </c>
      <c r="D399" s="221" t="s">
        <v>133</v>
      </c>
      <c r="E399" s="222" t="s">
        <v>421</v>
      </c>
      <c r="F399" s="223" t="s">
        <v>422</v>
      </c>
      <c r="G399" s="224" t="s">
        <v>187</v>
      </c>
      <c r="H399" s="225">
        <v>213.59999999999999</v>
      </c>
      <c r="I399" s="226"/>
      <c r="J399" s="227">
        <f>ROUND(I399*H399,2)</f>
        <v>0</v>
      </c>
      <c r="K399" s="228"/>
      <c r="L399" s="45"/>
      <c r="M399" s="229" t="s">
        <v>1</v>
      </c>
      <c r="N399" s="230" t="s">
        <v>41</v>
      </c>
      <c r="O399" s="92"/>
      <c r="P399" s="231">
        <f>O399*H399</f>
        <v>0</v>
      </c>
      <c r="Q399" s="231">
        <v>0.14066999999999999</v>
      </c>
      <c r="R399" s="231">
        <f>Q399*H399</f>
        <v>30.047111999999998</v>
      </c>
      <c r="S399" s="231">
        <v>0</v>
      </c>
      <c r="T399" s="232">
        <f>S399*H399</f>
        <v>0</v>
      </c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  <c r="AR399" s="233" t="s">
        <v>137</v>
      </c>
      <c r="AT399" s="233" t="s">
        <v>133</v>
      </c>
      <c r="AU399" s="233" t="s">
        <v>86</v>
      </c>
      <c r="AY399" s="18" t="s">
        <v>131</v>
      </c>
      <c r="BE399" s="234">
        <f>IF(N399="základní",J399,0)</f>
        <v>0</v>
      </c>
      <c r="BF399" s="234">
        <f>IF(N399="snížená",J399,0)</f>
        <v>0</v>
      </c>
      <c r="BG399" s="234">
        <f>IF(N399="zákl. přenesená",J399,0)</f>
        <v>0</v>
      </c>
      <c r="BH399" s="234">
        <f>IF(N399="sníž. přenesená",J399,0)</f>
        <v>0</v>
      </c>
      <c r="BI399" s="234">
        <f>IF(N399="nulová",J399,0)</f>
        <v>0</v>
      </c>
      <c r="BJ399" s="18" t="s">
        <v>84</v>
      </c>
      <c r="BK399" s="234">
        <f>ROUND(I399*H399,2)</f>
        <v>0</v>
      </c>
      <c r="BL399" s="18" t="s">
        <v>137</v>
      </c>
      <c r="BM399" s="233" t="s">
        <v>423</v>
      </c>
    </row>
    <row r="400" s="2" customFormat="1">
      <c r="A400" s="39"/>
      <c r="B400" s="40"/>
      <c r="C400" s="41"/>
      <c r="D400" s="235" t="s">
        <v>139</v>
      </c>
      <c r="E400" s="41"/>
      <c r="F400" s="236" t="s">
        <v>424</v>
      </c>
      <c r="G400" s="41"/>
      <c r="H400" s="41"/>
      <c r="I400" s="237"/>
      <c r="J400" s="41"/>
      <c r="K400" s="41"/>
      <c r="L400" s="45"/>
      <c r="M400" s="238"/>
      <c r="N400" s="239"/>
      <c r="O400" s="92"/>
      <c r="P400" s="92"/>
      <c r="Q400" s="92"/>
      <c r="R400" s="92"/>
      <c r="S400" s="92"/>
      <c r="T400" s="93"/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  <c r="AT400" s="18" t="s">
        <v>139</v>
      </c>
      <c r="AU400" s="18" t="s">
        <v>86</v>
      </c>
    </row>
    <row r="401" s="13" customFormat="1">
      <c r="A401" s="13"/>
      <c r="B401" s="240"/>
      <c r="C401" s="241"/>
      <c r="D401" s="235" t="s">
        <v>141</v>
      </c>
      <c r="E401" s="242" t="s">
        <v>1</v>
      </c>
      <c r="F401" s="243" t="s">
        <v>425</v>
      </c>
      <c r="G401" s="241"/>
      <c r="H401" s="244">
        <v>32.799999999999997</v>
      </c>
      <c r="I401" s="245"/>
      <c r="J401" s="241"/>
      <c r="K401" s="241"/>
      <c r="L401" s="246"/>
      <c r="M401" s="247"/>
      <c r="N401" s="248"/>
      <c r="O401" s="248"/>
      <c r="P401" s="248"/>
      <c r="Q401" s="248"/>
      <c r="R401" s="248"/>
      <c r="S401" s="248"/>
      <c r="T401" s="249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50" t="s">
        <v>141</v>
      </c>
      <c r="AU401" s="250" t="s">
        <v>86</v>
      </c>
      <c r="AV401" s="13" t="s">
        <v>86</v>
      </c>
      <c r="AW401" s="13" t="s">
        <v>32</v>
      </c>
      <c r="AX401" s="13" t="s">
        <v>76</v>
      </c>
      <c r="AY401" s="250" t="s">
        <v>131</v>
      </c>
    </row>
    <row r="402" s="13" customFormat="1">
      <c r="A402" s="13"/>
      <c r="B402" s="240"/>
      <c r="C402" s="241"/>
      <c r="D402" s="235" t="s">
        <v>141</v>
      </c>
      <c r="E402" s="242" t="s">
        <v>1</v>
      </c>
      <c r="F402" s="243" t="s">
        <v>192</v>
      </c>
      <c r="G402" s="241"/>
      <c r="H402" s="244">
        <v>80.299999999999997</v>
      </c>
      <c r="I402" s="245"/>
      <c r="J402" s="241"/>
      <c r="K402" s="241"/>
      <c r="L402" s="246"/>
      <c r="M402" s="247"/>
      <c r="N402" s="248"/>
      <c r="O402" s="248"/>
      <c r="P402" s="248"/>
      <c r="Q402" s="248"/>
      <c r="R402" s="248"/>
      <c r="S402" s="248"/>
      <c r="T402" s="249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50" t="s">
        <v>141</v>
      </c>
      <c r="AU402" s="250" t="s">
        <v>86</v>
      </c>
      <c r="AV402" s="13" t="s">
        <v>86</v>
      </c>
      <c r="AW402" s="13" t="s">
        <v>32</v>
      </c>
      <c r="AX402" s="13" t="s">
        <v>76</v>
      </c>
      <c r="AY402" s="250" t="s">
        <v>131</v>
      </c>
    </row>
    <row r="403" s="13" customFormat="1">
      <c r="A403" s="13"/>
      <c r="B403" s="240"/>
      <c r="C403" s="241"/>
      <c r="D403" s="235" t="s">
        <v>141</v>
      </c>
      <c r="E403" s="242" t="s">
        <v>1</v>
      </c>
      <c r="F403" s="243" t="s">
        <v>426</v>
      </c>
      <c r="G403" s="241"/>
      <c r="H403" s="244">
        <v>3</v>
      </c>
      <c r="I403" s="245"/>
      <c r="J403" s="241"/>
      <c r="K403" s="241"/>
      <c r="L403" s="246"/>
      <c r="M403" s="247"/>
      <c r="N403" s="248"/>
      <c r="O403" s="248"/>
      <c r="P403" s="248"/>
      <c r="Q403" s="248"/>
      <c r="R403" s="248"/>
      <c r="S403" s="248"/>
      <c r="T403" s="249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50" t="s">
        <v>141</v>
      </c>
      <c r="AU403" s="250" t="s">
        <v>86</v>
      </c>
      <c r="AV403" s="13" t="s">
        <v>86</v>
      </c>
      <c r="AW403" s="13" t="s">
        <v>32</v>
      </c>
      <c r="AX403" s="13" t="s">
        <v>76</v>
      </c>
      <c r="AY403" s="250" t="s">
        <v>131</v>
      </c>
    </row>
    <row r="404" s="13" customFormat="1">
      <c r="A404" s="13"/>
      <c r="B404" s="240"/>
      <c r="C404" s="241"/>
      <c r="D404" s="235" t="s">
        <v>141</v>
      </c>
      <c r="E404" s="242" t="s">
        <v>1</v>
      </c>
      <c r="F404" s="243" t="s">
        <v>193</v>
      </c>
      <c r="G404" s="241"/>
      <c r="H404" s="244">
        <v>20.399999999999999</v>
      </c>
      <c r="I404" s="245"/>
      <c r="J404" s="241"/>
      <c r="K404" s="241"/>
      <c r="L404" s="246"/>
      <c r="M404" s="247"/>
      <c r="N404" s="248"/>
      <c r="O404" s="248"/>
      <c r="P404" s="248"/>
      <c r="Q404" s="248"/>
      <c r="R404" s="248"/>
      <c r="S404" s="248"/>
      <c r="T404" s="249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50" t="s">
        <v>141</v>
      </c>
      <c r="AU404" s="250" t="s">
        <v>86</v>
      </c>
      <c r="AV404" s="13" t="s">
        <v>86</v>
      </c>
      <c r="AW404" s="13" t="s">
        <v>32</v>
      </c>
      <c r="AX404" s="13" t="s">
        <v>76</v>
      </c>
      <c r="AY404" s="250" t="s">
        <v>131</v>
      </c>
    </row>
    <row r="405" s="13" customFormat="1">
      <c r="A405" s="13"/>
      <c r="B405" s="240"/>
      <c r="C405" s="241"/>
      <c r="D405" s="235" t="s">
        <v>141</v>
      </c>
      <c r="E405" s="242" t="s">
        <v>1</v>
      </c>
      <c r="F405" s="243" t="s">
        <v>194</v>
      </c>
      <c r="G405" s="241"/>
      <c r="H405" s="244">
        <v>77.099999999999994</v>
      </c>
      <c r="I405" s="245"/>
      <c r="J405" s="241"/>
      <c r="K405" s="241"/>
      <c r="L405" s="246"/>
      <c r="M405" s="247"/>
      <c r="N405" s="248"/>
      <c r="O405" s="248"/>
      <c r="P405" s="248"/>
      <c r="Q405" s="248"/>
      <c r="R405" s="248"/>
      <c r="S405" s="248"/>
      <c r="T405" s="249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50" t="s">
        <v>141</v>
      </c>
      <c r="AU405" s="250" t="s">
        <v>86</v>
      </c>
      <c r="AV405" s="13" t="s">
        <v>86</v>
      </c>
      <c r="AW405" s="13" t="s">
        <v>32</v>
      </c>
      <c r="AX405" s="13" t="s">
        <v>76</v>
      </c>
      <c r="AY405" s="250" t="s">
        <v>131</v>
      </c>
    </row>
    <row r="406" s="15" customFormat="1">
      <c r="A406" s="15"/>
      <c r="B406" s="262"/>
      <c r="C406" s="263"/>
      <c r="D406" s="235" t="s">
        <v>141</v>
      </c>
      <c r="E406" s="264" t="s">
        <v>1</v>
      </c>
      <c r="F406" s="265" t="s">
        <v>152</v>
      </c>
      <c r="G406" s="263"/>
      <c r="H406" s="266">
        <v>213.59999999999999</v>
      </c>
      <c r="I406" s="267"/>
      <c r="J406" s="263"/>
      <c r="K406" s="263"/>
      <c r="L406" s="268"/>
      <c r="M406" s="269"/>
      <c r="N406" s="270"/>
      <c r="O406" s="270"/>
      <c r="P406" s="270"/>
      <c r="Q406" s="270"/>
      <c r="R406" s="270"/>
      <c r="S406" s="270"/>
      <c r="T406" s="271"/>
      <c r="U406" s="15"/>
      <c r="V406" s="15"/>
      <c r="W406" s="15"/>
      <c r="X406" s="15"/>
      <c r="Y406" s="15"/>
      <c r="Z406" s="15"/>
      <c r="AA406" s="15"/>
      <c r="AB406" s="15"/>
      <c r="AC406" s="15"/>
      <c r="AD406" s="15"/>
      <c r="AE406" s="15"/>
      <c r="AT406" s="272" t="s">
        <v>141</v>
      </c>
      <c r="AU406" s="272" t="s">
        <v>86</v>
      </c>
      <c r="AV406" s="15" t="s">
        <v>137</v>
      </c>
      <c r="AW406" s="15" t="s">
        <v>32</v>
      </c>
      <c r="AX406" s="15" t="s">
        <v>84</v>
      </c>
      <c r="AY406" s="272" t="s">
        <v>131</v>
      </c>
    </row>
    <row r="407" s="2" customFormat="1" ht="16.5" customHeight="1">
      <c r="A407" s="39"/>
      <c r="B407" s="40"/>
      <c r="C407" s="283" t="s">
        <v>427</v>
      </c>
      <c r="D407" s="283" t="s">
        <v>241</v>
      </c>
      <c r="E407" s="284" t="s">
        <v>428</v>
      </c>
      <c r="F407" s="285" t="s">
        <v>429</v>
      </c>
      <c r="G407" s="286" t="s">
        <v>187</v>
      </c>
      <c r="H407" s="287">
        <v>217.87200000000001</v>
      </c>
      <c r="I407" s="288"/>
      <c r="J407" s="289">
        <f>ROUND(I407*H407,2)</f>
        <v>0</v>
      </c>
      <c r="K407" s="290"/>
      <c r="L407" s="291"/>
      <c r="M407" s="292" t="s">
        <v>1</v>
      </c>
      <c r="N407" s="293" t="s">
        <v>41</v>
      </c>
      <c r="O407" s="92"/>
      <c r="P407" s="231">
        <f>O407*H407</f>
        <v>0</v>
      </c>
      <c r="Q407" s="231">
        <v>0.104</v>
      </c>
      <c r="R407" s="231">
        <f>Q407*H407</f>
        <v>22.658688000000001</v>
      </c>
      <c r="S407" s="231">
        <v>0</v>
      </c>
      <c r="T407" s="232">
        <f>S407*H407</f>
        <v>0</v>
      </c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  <c r="AR407" s="233" t="s">
        <v>203</v>
      </c>
      <c r="AT407" s="233" t="s">
        <v>241</v>
      </c>
      <c r="AU407" s="233" t="s">
        <v>86</v>
      </c>
      <c r="AY407" s="18" t="s">
        <v>131</v>
      </c>
      <c r="BE407" s="234">
        <f>IF(N407="základní",J407,0)</f>
        <v>0</v>
      </c>
      <c r="BF407" s="234">
        <f>IF(N407="snížená",J407,0)</f>
        <v>0</v>
      </c>
      <c r="BG407" s="234">
        <f>IF(N407="zákl. přenesená",J407,0)</f>
        <v>0</v>
      </c>
      <c r="BH407" s="234">
        <f>IF(N407="sníž. přenesená",J407,0)</f>
        <v>0</v>
      </c>
      <c r="BI407" s="234">
        <f>IF(N407="nulová",J407,0)</f>
        <v>0</v>
      </c>
      <c r="BJ407" s="18" t="s">
        <v>84</v>
      </c>
      <c r="BK407" s="234">
        <f>ROUND(I407*H407,2)</f>
        <v>0</v>
      </c>
      <c r="BL407" s="18" t="s">
        <v>137</v>
      </c>
      <c r="BM407" s="233" t="s">
        <v>430</v>
      </c>
    </row>
    <row r="408" s="2" customFormat="1">
      <c r="A408" s="39"/>
      <c r="B408" s="40"/>
      <c r="C408" s="41"/>
      <c r="D408" s="235" t="s">
        <v>139</v>
      </c>
      <c r="E408" s="41"/>
      <c r="F408" s="236" t="s">
        <v>429</v>
      </c>
      <c r="G408" s="41"/>
      <c r="H408" s="41"/>
      <c r="I408" s="237"/>
      <c r="J408" s="41"/>
      <c r="K408" s="41"/>
      <c r="L408" s="45"/>
      <c r="M408" s="238"/>
      <c r="N408" s="239"/>
      <c r="O408" s="92"/>
      <c r="P408" s="92"/>
      <c r="Q408" s="92"/>
      <c r="R408" s="92"/>
      <c r="S408" s="92"/>
      <c r="T408" s="93"/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  <c r="AT408" s="18" t="s">
        <v>139</v>
      </c>
      <c r="AU408" s="18" t="s">
        <v>86</v>
      </c>
    </row>
    <row r="409" s="13" customFormat="1">
      <c r="A409" s="13"/>
      <c r="B409" s="240"/>
      <c r="C409" s="241"/>
      <c r="D409" s="235" t="s">
        <v>141</v>
      </c>
      <c r="E409" s="241"/>
      <c r="F409" s="243" t="s">
        <v>431</v>
      </c>
      <c r="G409" s="241"/>
      <c r="H409" s="244">
        <v>217.87200000000001</v>
      </c>
      <c r="I409" s="245"/>
      <c r="J409" s="241"/>
      <c r="K409" s="241"/>
      <c r="L409" s="246"/>
      <c r="M409" s="247"/>
      <c r="N409" s="248"/>
      <c r="O409" s="248"/>
      <c r="P409" s="248"/>
      <c r="Q409" s="248"/>
      <c r="R409" s="248"/>
      <c r="S409" s="248"/>
      <c r="T409" s="249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50" t="s">
        <v>141</v>
      </c>
      <c r="AU409" s="250" t="s">
        <v>86</v>
      </c>
      <c r="AV409" s="13" t="s">
        <v>86</v>
      </c>
      <c r="AW409" s="13" t="s">
        <v>4</v>
      </c>
      <c r="AX409" s="13" t="s">
        <v>84</v>
      </c>
      <c r="AY409" s="250" t="s">
        <v>131</v>
      </c>
    </row>
    <row r="410" s="2" customFormat="1" ht="33" customHeight="1">
      <c r="A410" s="39"/>
      <c r="B410" s="40"/>
      <c r="C410" s="221" t="s">
        <v>432</v>
      </c>
      <c r="D410" s="221" t="s">
        <v>133</v>
      </c>
      <c r="E410" s="222" t="s">
        <v>433</v>
      </c>
      <c r="F410" s="223" t="s">
        <v>434</v>
      </c>
      <c r="G410" s="224" t="s">
        <v>237</v>
      </c>
      <c r="H410" s="225">
        <v>1</v>
      </c>
      <c r="I410" s="226"/>
      <c r="J410" s="227">
        <f>ROUND(I410*H410,2)</f>
        <v>0</v>
      </c>
      <c r="K410" s="228"/>
      <c r="L410" s="45"/>
      <c r="M410" s="229" t="s">
        <v>1</v>
      </c>
      <c r="N410" s="230" t="s">
        <v>41</v>
      </c>
      <c r="O410" s="92"/>
      <c r="P410" s="231">
        <f>O410*H410</f>
        <v>0</v>
      </c>
      <c r="Q410" s="231">
        <v>0.097159999999999996</v>
      </c>
      <c r="R410" s="231">
        <f>Q410*H410</f>
        <v>0.097159999999999996</v>
      </c>
      <c r="S410" s="231">
        <v>0</v>
      </c>
      <c r="T410" s="232">
        <f>S410*H410</f>
        <v>0</v>
      </c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  <c r="AR410" s="233" t="s">
        <v>137</v>
      </c>
      <c r="AT410" s="233" t="s">
        <v>133</v>
      </c>
      <c r="AU410" s="233" t="s">
        <v>86</v>
      </c>
      <c r="AY410" s="18" t="s">
        <v>131</v>
      </c>
      <c r="BE410" s="234">
        <f>IF(N410="základní",J410,0)</f>
        <v>0</v>
      </c>
      <c r="BF410" s="234">
        <f>IF(N410="snížená",J410,0)</f>
        <v>0</v>
      </c>
      <c r="BG410" s="234">
        <f>IF(N410="zákl. přenesená",J410,0)</f>
        <v>0</v>
      </c>
      <c r="BH410" s="234">
        <f>IF(N410="sníž. přenesená",J410,0)</f>
        <v>0</v>
      </c>
      <c r="BI410" s="234">
        <f>IF(N410="nulová",J410,0)</f>
        <v>0</v>
      </c>
      <c r="BJ410" s="18" t="s">
        <v>84</v>
      </c>
      <c r="BK410" s="234">
        <f>ROUND(I410*H410,2)</f>
        <v>0</v>
      </c>
      <c r="BL410" s="18" t="s">
        <v>137</v>
      </c>
      <c r="BM410" s="233" t="s">
        <v>435</v>
      </c>
    </row>
    <row r="411" s="2" customFormat="1">
      <c r="A411" s="39"/>
      <c r="B411" s="40"/>
      <c r="C411" s="41"/>
      <c r="D411" s="235" t="s">
        <v>139</v>
      </c>
      <c r="E411" s="41"/>
      <c r="F411" s="236" t="s">
        <v>436</v>
      </c>
      <c r="G411" s="41"/>
      <c r="H411" s="41"/>
      <c r="I411" s="237"/>
      <c r="J411" s="41"/>
      <c r="K411" s="41"/>
      <c r="L411" s="45"/>
      <c r="M411" s="238"/>
      <c r="N411" s="239"/>
      <c r="O411" s="92"/>
      <c r="P411" s="92"/>
      <c r="Q411" s="92"/>
      <c r="R411" s="92"/>
      <c r="S411" s="92"/>
      <c r="T411" s="93"/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  <c r="AE411" s="39"/>
      <c r="AT411" s="18" t="s">
        <v>139</v>
      </c>
      <c r="AU411" s="18" t="s">
        <v>86</v>
      </c>
    </row>
    <row r="412" s="13" customFormat="1">
      <c r="A412" s="13"/>
      <c r="B412" s="240"/>
      <c r="C412" s="241"/>
      <c r="D412" s="235" t="s">
        <v>141</v>
      </c>
      <c r="E412" s="242" t="s">
        <v>1</v>
      </c>
      <c r="F412" s="243" t="s">
        <v>437</v>
      </c>
      <c r="G412" s="241"/>
      <c r="H412" s="244">
        <v>1</v>
      </c>
      <c r="I412" s="245"/>
      <c r="J412" s="241"/>
      <c r="K412" s="241"/>
      <c r="L412" s="246"/>
      <c r="M412" s="247"/>
      <c r="N412" s="248"/>
      <c r="O412" s="248"/>
      <c r="P412" s="248"/>
      <c r="Q412" s="248"/>
      <c r="R412" s="248"/>
      <c r="S412" s="248"/>
      <c r="T412" s="249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50" t="s">
        <v>141</v>
      </c>
      <c r="AU412" s="250" t="s">
        <v>86</v>
      </c>
      <c r="AV412" s="13" t="s">
        <v>86</v>
      </c>
      <c r="AW412" s="13" t="s">
        <v>32</v>
      </c>
      <c r="AX412" s="13" t="s">
        <v>84</v>
      </c>
      <c r="AY412" s="250" t="s">
        <v>131</v>
      </c>
    </row>
    <row r="413" s="2" customFormat="1" ht="24.15" customHeight="1">
      <c r="A413" s="39"/>
      <c r="B413" s="40"/>
      <c r="C413" s="283" t="s">
        <v>438</v>
      </c>
      <c r="D413" s="283" t="s">
        <v>241</v>
      </c>
      <c r="E413" s="284" t="s">
        <v>439</v>
      </c>
      <c r="F413" s="285" t="s">
        <v>440</v>
      </c>
      <c r="G413" s="286" t="s">
        <v>237</v>
      </c>
      <c r="H413" s="287">
        <v>1</v>
      </c>
      <c r="I413" s="288"/>
      <c r="J413" s="289">
        <f>ROUND(I413*H413,2)</f>
        <v>0</v>
      </c>
      <c r="K413" s="290"/>
      <c r="L413" s="291"/>
      <c r="M413" s="292" t="s">
        <v>1</v>
      </c>
      <c r="N413" s="293" t="s">
        <v>41</v>
      </c>
      <c r="O413" s="92"/>
      <c r="P413" s="231">
        <f>O413*H413</f>
        <v>0</v>
      </c>
      <c r="Q413" s="231">
        <v>0.051999999999999998</v>
      </c>
      <c r="R413" s="231">
        <f>Q413*H413</f>
        <v>0.051999999999999998</v>
      </c>
      <c r="S413" s="231">
        <v>0</v>
      </c>
      <c r="T413" s="232">
        <f>S413*H413</f>
        <v>0</v>
      </c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  <c r="AR413" s="233" t="s">
        <v>203</v>
      </c>
      <c r="AT413" s="233" t="s">
        <v>241</v>
      </c>
      <c r="AU413" s="233" t="s">
        <v>86</v>
      </c>
      <c r="AY413" s="18" t="s">
        <v>131</v>
      </c>
      <c r="BE413" s="234">
        <f>IF(N413="základní",J413,0)</f>
        <v>0</v>
      </c>
      <c r="BF413" s="234">
        <f>IF(N413="snížená",J413,0)</f>
        <v>0</v>
      </c>
      <c r="BG413" s="234">
        <f>IF(N413="zákl. přenesená",J413,0)</f>
        <v>0</v>
      </c>
      <c r="BH413" s="234">
        <f>IF(N413="sníž. přenesená",J413,0)</f>
        <v>0</v>
      </c>
      <c r="BI413" s="234">
        <f>IF(N413="nulová",J413,0)</f>
        <v>0</v>
      </c>
      <c r="BJ413" s="18" t="s">
        <v>84</v>
      </c>
      <c r="BK413" s="234">
        <f>ROUND(I413*H413,2)</f>
        <v>0</v>
      </c>
      <c r="BL413" s="18" t="s">
        <v>137</v>
      </c>
      <c r="BM413" s="233" t="s">
        <v>441</v>
      </c>
    </row>
    <row r="414" s="2" customFormat="1">
      <c r="A414" s="39"/>
      <c r="B414" s="40"/>
      <c r="C414" s="41"/>
      <c r="D414" s="235" t="s">
        <v>139</v>
      </c>
      <c r="E414" s="41"/>
      <c r="F414" s="236" t="s">
        <v>440</v>
      </c>
      <c r="G414" s="41"/>
      <c r="H414" s="41"/>
      <c r="I414" s="237"/>
      <c r="J414" s="41"/>
      <c r="K414" s="41"/>
      <c r="L414" s="45"/>
      <c r="M414" s="238"/>
      <c r="N414" s="239"/>
      <c r="O414" s="92"/>
      <c r="P414" s="92"/>
      <c r="Q414" s="92"/>
      <c r="R414" s="92"/>
      <c r="S414" s="92"/>
      <c r="T414" s="93"/>
      <c r="U414" s="39"/>
      <c r="V414" s="39"/>
      <c r="W414" s="39"/>
      <c r="X414" s="39"/>
      <c r="Y414" s="39"/>
      <c r="Z414" s="39"/>
      <c r="AA414" s="39"/>
      <c r="AB414" s="39"/>
      <c r="AC414" s="39"/>
      <c r="AD414" s="39"/>
      <c r="AE414" s="39"/>
      <c r="AT414" s="18" t="s">
        <v>139</v>
      </c>
      <c r="AU414" s="18" t="s">
        <v>86</v>
      </c>
    </row>
    <row r="415" s="2" customFormat="1" ht="24.15" customHeight="1">
      <c r="A415" s="39"/>
      <c r="B415" s="40"/>
      <c r="C415" s="221" t="s">
        <v>442</v>
      </c>
      <c r="D415" s="221" t="s">
        <v>133</v>
      </c>
      <c r="E415" s="222" t="s">
        <v>443</v>
      </c>
      <c r="F415" s="223" t="s">
        <v>444</v>
      </c>
      <c r="G415" s="224" t="s">
        <v>187</v>
      </c>
      <c r="H415" s="225">
        <v>42.899999999999999</v>
      </c>
      <c r="I415" s="226"/>
      <c r="J415" s="227">
        <f>ROUND(I415*H415,2)</f>
        <v>0</v>
      </c>
      <c r="K415" s="228"/>
      <c r="L415" s="45"/>
      <c r="M415" s="229" t="s">
        <v>1</v>
      </c>
      <c r="N415" s="230" t="s">
        <v>41</v>
      </c>
      <c r="O415" s="92"/>
      <c r="P415" s="231">
        <f>O415*H415</f>
        <v>0</v>
      </c>
      <c r="Q415" s="231">
        <v>0.29221000000000003</v>
      </c>
      <c r="R415" s="231">
        <f>Q415*H415</f>
        <v>12.535809</v>
      </c>
      <c r="S415" s="231">
        <v>0</v>
      </c>
      <c r="T415" s="232">
        <f>S415*H415</f>
        <v>0</v>
      </c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  <c r="AE415" s="39"/>
      <c r="AR415" s="233" t="s">
        <v>137</v>
      </c>
      <c r="AT415" s="233" t="s">
        <v>133</v>
      </c>
      <c r="AU415" s="233" t="s">
        <v>86</v>
      </c>
      <c r="AY415" s="18" t="s">
        <v>131</v>
      </c>
      <c r="BE415" s="234">
        <f>IF(N415="základní",J415,0)</f>
        <v>0</v>
      </c>
      <c r="BF415" s="234">
        <f>IF(N415="snížená",J415,0)</f>
        <v>0</v>
      </c>
      <c r="BG415" s="234">
        <f>IF(N415="zákl. přenesená",J415,0)</f>
        <v>0</v>
      </c>
      <c r="BH415" s="234">
        <f>IF(N415="sníž. přenesená",J415,0)</f>
        <v>0</v>
      </c>
      <c r="BI415" s="234">
        <f>IF(N415="nulová",J415,0)</f>
        <v>0</v>
      </c>
      <c r="BJ415" s="18" t="s">
        <v>84</v>
      </c>
      <c r="BK415" s="234">
        <f>ROUND(I415*H415,2)</f>
        <v>0</v>
      </c>
      <c r="BL415" s="18" t="s">
        <v>137</v>
      </c>
      <c r="BM415" s="233" t="s">
        <v>445</v>
      </c>
    </row>
    <row r="416" s="2" customFormat="1">
      <c r="A416" s="39"/>
      <c r="B416" s="40"/>
      <c r="C416" s="41"/>
      <c r="D416" s="235" t="s">
        <v>139</v>
      </c>
      <c r="E416" s="41"/>
      <c r="F416" s="236" t="s">
        <v>446</v>
      </c>
      <c r="G416" s="41"/>
      <c r="H416" s="41"/>
      <c r="I416" s="237"/>
      <c r="J416" s="41"/>
      <c r="K416" s="41"/>
      <c r="L416" s="45"/>
      <c r="M416" s="238"/>
      <c r="N416" s="239"/>
      <c r="O416" s="92"/>
      <c r="P416" s="92"/>
      <c r="Q416" s="92"/>
      <c r="R416" s="92"/>
      <c r="S416" s="92"/>
      <c r="T416" s="93"/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  <c r="AT416" s="18" t="s">
        <v>139</v>
      </c>
      <c r="AU416" s="18" t="s">
        <v>86</v>
      </c>
    </row>
    <row r="417" s="13" customFormat="1">
      <c r="A417" s="13"/>
      <c r="B417" s="240"/>
      <c r="C417" s="241"/>
      <c r="D417" s="235" t="s">
        <v>141</v>
      </c>
      <c r="E417" s="242" t="s">
        <v>1</v>
      </c>
      <c r="F417" s="243" t="s">
        <v>447</v>
      </c>
      <c r="G417" s="241"/>
      <c r="H417" s="244">
        <v>26.5</v>
      </c>
      <c r="I417" s="245"/>
      <c r="J417" s="241"/>
      <c r="K417" s="241"/>
      <c r="L417" s="246"/>
      <c r="M417" s="247"/>
      <c r="N417" s="248"/>
      <c r="O417" s="248"/>
      <c r="P417" s="248"/>
      <c r="Q417" s="248"/>
      <c r="R417" s="248"/>
      <c r="S417" s="248"/>
      <c r="T417" s="249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50" t="s">
        <v>141</v>
      </c>
      <c r="AU417" s="250" t="s">
        <v>86</v>
      </c>
      <c r="AV417" s="13" t="s">
        <v>86</v>
      </c>
      <c r="AW417" s="13" t="s">
        <v>32</v>
      </c>
      <c r="AX417" s="13" t="s">
        <v>76</v>
      </c>
      <c r="AY417" s="250" t="s">
        <v>131</v>
      </c>
    </row>
    <row r="418" s="13" customFormat="1">
      <c r="A418" s="13"/>
      <c r="B418" s="240"/>
      <c r="C418" s="241"/>
      <c r="D418" s="235" t="s">
        <v>141</v>
      </c>
      <c r="E418" s="242" t="s">
        <v>1</v>
      </c>
      <c r="F418" s="243" t="s">
        <v>448</v>
      </c>
      <c r="G418" s="241"/>
      <c r="H418" s="244">
        <v>7.9000000000000004</v>
      </c>
      <c r="I418" s="245"/>
      <c r="J418" s="241"/>
      <c r="K418" s="241"/>
      <c r="L418" s="246"/>
      <c r="M418" s="247"/>
      <c r="N418" s="248"/>
      <c r="O418" s="248"/>
      <c r="P418" s="248"/>
      <c r="Q418" s="248"/>
      <c r="R418" s="248"/>
      <c r="S418" s="248"/>
      <c r="T418" s="249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50" t="s">
        <v>141</v>
      </c>
      <c r="AU418" s="250" t="s">
        <v>86</v>
      </c>
      <c r="AV418" s="13" t="s">
        <v>86</v>
      </c>
      <c r="AW418" s="13" t="s">
        <v>32</v>
      </c>
      <c r="AX418" s="13" t="s">
        <v>76</v>
      </c>
      <c r="AY418" s="250" t="s">
        <v>131</v>
      </c>
    </row>
    <row r="419" s="13" customFormat="1">
      <c r="A419" s="13"/>
      <c r="B419" s="240"/>
      <c r="C419" s="241"/>
      <c r="D419" s="235" t="s">
        <v>141</v>
      </c>
      <c r="E419" s="242" t="s">
        <v>1</v>
      </c>
      <c r="F419" s="243" t="s">
        <v>449</v>
      </c>
      <c r="G419" s="241"/>
      <c r="H419" s="244">
        <v>4.4000000000000004</v>
      </c>
      <c r="I419" s="245"/>
      <c r="J419" s="241"/>
      <c r="K419" s="241"/>
      <c r="L419" s="246"/>
      <c r="M419" s="247"/>
      <c r="N419" s="248"/>
      <c r="O419" s="248"/>
      <c r="P419" s="248"/>
      <c r="Q419" s="248"/>
      <c r="R419" s="248"/>
      <c r="S419" s="248"/>
      <c r="T419" s="249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50" t="s">
        <v>141</v>
      </c>
      <c r="AU419" s="250" t="s">
        <v>86</v>
      </c>
      <c r="AV419" s="13" t="s">
        <v>86</v>
      </c>
      <c r="AW419" s="13" t="s">
        <v>32</v>
      </c>
      <c r="AX419" s="13" t="s">
        <v>76</v>
      </c>
      <c r="AY419" s="250" t="s">
        <v>131</v>
      </c>
    </row>
    <row r="420" s="13" customFormat="1">
      <c r="A420" s="13"/>
      <c r="B420" s="240"/>
      <c r="C420" s="241"/>
      <c r="D420" s="235" t="s">
        <v>141</v>
      </c>
      <c r="E420" s="242" t="s">
        <v>1</v>
      </c>
      <c r="F420" s="243" t="s">
        <v>450</v>
      </c>
      <c r="G420" s="241"/>
      <c r="H420" s="244">
        <v>4.0999999999999996</v>
      </c>
      <c r="I420" s="245"/>
      <c r="J420" s="241"/>
      <c r="K420" s="241"/>
      <c r="L420" s="246"/>
      <c r="M420" s="247"/>
      <c r="N420" s="248"/>
      <c r="O420" s="248"/>
      <c r="P420" s="248"/>
      <c r="Q420" s="248"/>
      <c r="R420" s="248"/>
      <c r="S420" s="248"/>
      <c r="T420" s="249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50" t="s">
        <v>141</v>
      </c>
      <c r="AU420" s="250" t="s">
        <v>86</v>
      </c>
      <c r="AV420" s="13" t="s">
        <v>86</v>
      </c>
      <c r="AW420" s="13" t="s">
        <v>32</v>
      </c>
      <c r="AX420" s="13" t="s">
        <v>76</v>
      </c>
      <c r="AY420" s="250" t="s">
        <v>131</v>
      </c>
    </row>
    <row r="421" s="15" customFormat="1">
      <c r="A421" s="15"/>
      <c r="B421" s="262"/>
      <c r="C421" s="263"/>
      <c r="D421" s="235" t="s">
        <v>141</v>
      </c>
      <c r="E421" s="264" t="s">
        <v>1</v>
      </c>
      <c r="F421" s="265" t="s">
        <v>152</v>
      </c>
      <c r="G421" s="263"/>
      <c r="H421" s="266">
        <v>42.899999999999999</v>
      </c>
      <c r="I421" s="267"/>
      <c r="J421" s="263"/>
      <c r="K421" s="263"/>
      <c r="L421" s="268"/>
      <c r="M421" s="269"/>
      <c r="N421" s="270"/>
      <c r="O421" s="270"/>
      <c r="P421" s="270"/>
      <c r="Q421" s="270"/>
      <c r="R421" s="270"/>
      <c r="S421" s="270"/>
      <c r="T421" s="271"/>
      <c r="U421" s="15"/>
      <c r="V421" s="15"/>
      <c r="W421" s="15"/>
      <c r="X421" s="15"/>
      <c r="Y421" s="15"/>
      <c r="Z421" s="15"/>
      <c r="AA421" s="15"/>
      <c r="AB421" s="15"/>
      <c r="AC421" s="15"/>
      <c r="AD421" s="15"/>
      <c r="AE421" s="15"/>
      <c r="AT421" s="272" t="s">
        <v>141</v>
      </c>
      <c r="AU421" s="272" t="s">
        <v>86</v>
      </c>
      <c r="AV421" s="15" t="s">
        <v>137</v>
      </c>
      <c r="AW421" s="15" t="s">
        <v>32</v>
      </c>
      <c r="AX421" s="15" t="s">
        <v>84</v>
      </c>
      <c r="AY421" s="272" t="s">
        <v>131</v>
      </c>
    </row>
    <row r="422" s="2" customFormat="1" ht="24.15" customHeight="1">
      <c r="A422" s="39"/>
      <c r="B422" s="40"/>
      <c r="C422" s="283" t="s">
        <v>451</v>
      </c>
      <c r="D422" s="283" t="s">
        <v>241</v>
      </c>
      <c r="E422" s="284" t="s">
        <v>452</v>
      </c>
      <c r="F422" s="285" t="s">
        <v>453</v>
      </c>
      <c r="G422" s="286" t="s">
        <v>187</v>
      </c>
      <c r="H422" s="287">
        <v>26.5</v>
      </c>
      <c r="I422" s="288"/>
      <c r="J422" s="289">
        <f>ROUND(I422*H422,2)</f>
        <v>0</v>
      </c>
      <c r="K422" s="290"/>
      <c r="L422" s="291"/>
      <c r="M422" s="292" t="s">
        <v>1</v>
      </c>
      <c r="N422" s="293" t="s">
        <v>41</v>
      </c>
      <c r="O422" s="92"/>
      <c r="P422" s="231">
        <f>O422*H422</f>
        <v>0</v>
      </c>
      <c r="Q422" s="231">
        <v>0.032800000000000003</v>
      </c>
      <c r="R422" s="231">
        <f>Q422*H422</f>
        <v>0.86920000000000008</v>
      </c>
      <c r="S422" s="231">
        <v>0</v>
      </c>
      <c r="T422" s="232">
        <f>S422*H422</f>
        <v>0</v>
      </c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  <c r="AE422" s="39"/>
      <c r="AR422" s="233" t="s">
        <v>203</v>
      </c>
      <c r="AT422" s="233" t="s">
        <v>241</v>
      </c>
      <c r="AU422" s="233" t="s">
        <v>86</v>
      </c>
      <c r="AY422" s="18" t="s">
        <v>131</v>
      </c>
      <c r="BE422" s="234">
        <f>IF(N422="základní",J422,0)</f>
        <v>0</v>
      </c>
      <c r="BF422" s="234">
        <f>IF(N422="snížená",J422,0)</f>
        <v>0</v>
      </c>
      <c r="BG422" s="234">
        <f>IF(N422="zákl. přenesená",J422,0)</f>
        <v>0</v>
      </c>
      <c r="BH422" s="234">
        <f>IF(N422="sníž. přenesená",J422,0)</f>
        <v>0</v>
      </c>
      <c r="BI422" s="234">
        <f>IF(N422="nulová",J422,0)</f>
        <v>0</v>
      </c>
      <c r="BJ422" s="18" t="s">
        <v>84</v>
      </c>
      <c r="BK422" s="234">
        <f>ROUND(I422*H422,2)</f>
        <v>0</v>
      </c>
      <c r="BL422" s="18" t="s">
        <v>137</v>
      </c>
      <c r="BM422" s="233" t="s">
        <v>454</v>
      </c>
    </row>
    <row r="423" s="2" customFormat="1">
      <c r="A423" s="39"/>
      <c r="B423" s="40"/>
      <c r="C423" s="41"/>
      <c r="D423" s="235" t="s">
        <v>139</v>
      </c>
      <c r="E423" s="41"/>
      <c r="F423" s="236" t="s">
        <v>453</v>
      </c>
      <c r="G423" s="41"/>
      <c r="H423" s="41"/>
      <c r="I423" s="237"/>
      <c r="J423" s="41"/>
      <c r="K423" s="41"/>
      <c r="L423" s="45"/>
      <c r="M423" s="238"/>
      <c r="N423" s="239"/>
      <c r="O423" s="92"/>
      <c r="P423" s="92"/>
      <c r="Q423" s="92"/>
      <c r="R423" s="92"/>
      <c r="S423" s="92"/>
      <c r="T423" s="93"/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  <c r="AE423" s="39"/>
      <c r="AT423" s="18" t="s">
        <v>139</v>
      </c>
      <c r="AU423" s="18" t="s">
        <v>86</v>
      </c>
    </row>
    <row r="424" s="2" customFormat="1" ht="24.15" customHeight="1">
      <c r="A424" s="39"/>
      <c r="B424" s="40"/>
      <c r="C424" s="283" t="s">
        <v>455</v>
      </c>
      <c r="D424" s="283" t="s">
        <v>241</v>
      </c>
      <c r="E424" s="284" t="s">
        <v>456</v>
      </c>
      <c r="F424" s="285" t="s">
        <v>457</v>
      </c>
      <c r="G424" s="286" t="s">
        <v>187</v>
      </c>
      <c r="H424" s="287">
        <v>8.5</v>
      </c>
      <c r="I424" s="288"/>
      <c r="J424" s="289">
        <f>ROUND(I424*H424,2)</f>
        <v>0</v>
      </c>
      <c r="K424" s="290"/>
      <c r="L424" s="291"/>
      <c r="M424" s="292" t="s">
        <v>1</v>
      </c>
      <c r="N424" s="293" t="s">
        <v>41</v>
      </c>
      <c r="O424" s="92"/>
      <c r="P424" s="231">
        <f>O424*H424</f>
        <v>0</v>
      </c>
      <c r="Q424" s="231">
        <v>0.053800000000000001</v>
      </c>
      <c r="R424" s="231">
        <f>Q424*H424</f>
        <v>0.45729999999999998</v>
      </c>
      <c r="S424" s="231">
        <v>0</v>
      </c>
      <c r="T424" s="232">
        <f>S424*H424</f>
        <v>0</v>
      </c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  <c r="AE424" s="39"/>
      <c r="AR424" s="233" t="s">
        <v>203</v>
      </c>
      <c r="AT424" s="233" t="s">
        <v>241</v>
      </c>
      <c r="AU424" s="233" t="s">
        <v>86</v>
      </c>
      <c r="AY424" s="18" t="s">
        <v>131</v>
      </c>
      <c r="BE424" s="234">
        <f>IF(N424="základní",J424,0)</f>
        <v>0</v>
      </c>
      <c r="BF424" s="234">
        <f>IF(N424="snížená",J424,0)</f>
        <v>0</v>
      </c>
      <c r="BG424" s="234">
        <f>IF(N424="zákl. přenesená",J424,0)</f>
        <v>0</v>
      </c>
      <c r="BH424" s="234">
        <f>IF(N424="sníž. přenesená",J424,0)</f>
        <v>0</v>
      </c>
      <c r="BI424" s="234">
        <f>IF(N424="nulová",J424,0)</f>
        <v>0</v>
      </c>
      <c r="BJ424" s="18" t="s">
        <v>84</v>
      </c>
      <c r="BK424" s="234">
        <f>ROUND(I424*H424,2)</f>
        <v>0</v>
      </c>
      <c r="BL424" s="18" t="s">
        <v>137</v>
      </c>
      <c r="BM424" s="233" t="s">
        <v>458</v>
      </c>
    </row>
    <row r="425" s="2" customFormat="1">
      <c r="A425" s="39"/>
      <c r="B425" s="40"/>
      <c r="C425" s="41"/>
      <c r="D425" s="235" t="s">
        <v>139</v>
      </c>
      <c r="E425" s="41"/>
      <c r="F425" s="236" t="s">
        <v>457</v>
      </c>
      <c r="G425" s="41"/>
      <c r="H425" s="41"/>
      <c r="I425" s="237"/>
      <c r="J425" s="41"/>
      <c r="K425" s="41"/>
      <c r="L425" s="45"/>
      <c r="M425" s="238"/>
      <c r="N425" s="239"/>
      <c r="O425" s="92"/>
      <c r="P425" s="92"/>
      <c r="Q425" s="92"/>
      <c r="R425" s="92"/>
      <c r="S425" s="92"/>
      <c r="T425" s="93"/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  <c r="AE425" s="39"/>
      <c r="AT425" s="18" t="s">
        <v>139</v>
      </c>
      <c r="AU425" s="18" t="s">
        <v>86</v>
      </c>
    </row>
    <row r="426" s="13" customFormat="1">
      <c r="A426" s="13"/>
      <c r="B426" s="240"/>
      <c r="C426" s="241"/>
      <c r="D426" s="235" t="s">
        <v>141</v>
      </c>
      <c r="E426" s="242" t="s">
        <v>1</v>
      </c>
      <c r="F426" s="243" t="s">
        <v>449</v>
      </c>
      <c r="G426" s="241"/>
      <c r="H426" s="244">
        <v>4.4000000000000004</v>
      </c>
      <c r="I426" s="245"/>
      <c r="J426" s="241"/>
      <c r="K426" s="241"/>
      <c r="L426" s="246"/>
      <c r="M426" s="247"/>
      <c r="N426" s="248"/>
      <c r="O426" s="248"/>
      <c r="P426" s="248"/>
      <c r="Q426" s="248"/>
      <c r="R426" s="248"/>
      <c r="S426" s="248"/>
      <c r="T426" s="249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50" t="s">
        <v>141</v>
      </c>
      <c r="AU426" s="250" t="s">
        <v>86</v>
      </c>
      <c r="AV426" s="13" t="s">
        <v>86</v>
      </c>
      <c r="AW426" s="13" t="s">
        <v>32</v>
      </c>
      <c r="AX426" s="13" t="s">
        <v>76</v>
      </c>
      <c r="AY426" s="250" t="s">
        <v>131</v>
      </c>
    </row>
    <row r="427" s="13" customFormat="1">
      <c r="A427" s="13"/>
      <c r="B427" s="240"/>
      <c r="C427" s="241"/>
      <c r="D427" s="235" t="s">
        <v>141</v>
      </c>
      <c r="E427" s="242" t="s">
        <v>1</v>
      </c>
      <c r="F427" s="243" t="s">
        <v>450</v>
      </c>
      <c r="G427" s="241"/>
      <c r="H427" s="244">
        <v>4.0999999999999996</v>
      </c>
      <c r="I427" s="245"/>
      <c r="J427" s="241"/>
      <c r="K427" s="241"/>
      <c r="L427" s="246"/>
      <c r="M427" s="247"/>
      <c r="N427" s="248"/>
      <c r="O427" s="248"/>
      <c r="P427" s="248"/>
      <c r="Q427" s="248"/>
      <c r="R427" s="248"/>
      <c r="S427" s="248"/>
      <c r="T427" s="249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50" t="s">
        <v>141</v>
      </c>
      <c r="AU427" s="250" t="s">
        <v>86</v>
      </c>
      <c r="AV427" s="13" t="s">
        <v>86</v>
      </c>
      <c r="AW427" s="13" t="s">
        <v>32</v>
      </c>
      <c r="AX427" s="13" t="s">
        <v>76</v>
      </c>
      <c r="AY427" s="250" t="s">
        <v>131</v>
      </c>
    </row>
    <row r="428" s="15" customFormat="1">
      <c r="A428" s="15"/>
      <c r="B428" s="262"/>
      <c r="C428" s="263"/>
      <c r="D428" s="235" t="s">
        <v>141</v>
      </c>
      <c r="E428" s="264" t="s">
        <v>1</v>
      </c>
      <c r="F428" s="265" t="s">
        <v>152</v>
      </c>
      <c r="G428" s="263"/>
      <c r="H428" s="266">
        <v>8.5</v>
      </c>
      <c r="I428" s="267"/>
      <c r="J428" s="263"/>
      <c r="K428" s="263"/>
      <c r="L428" s="268"/>
      <c r="M428" s="269"/>
      <c r="N428" s="270"/>
      <c r="O428" s="270"/>
      <c r="P428" s="270"/>
      <c r="Q428" s="270"/>
      <c r="R428" s="270"/>
      <c r="S428" s="270"/>
      <c r="T428" s="271"/>
      <c r="U428" s="15"/>
      <c r="V428" s="15"/>
      <c r="W428" s="15"/>
      <c r="X428" s="15"/>
      <c r="Y428" s="15"/>
      <c r="Z428" s="15"/>
      <c r="AA428" s="15"/>
      <c r="AB428" s="15"/>
      <c r="AC428" s="15"/>
      <c r="AD428" s="15"/>
      <c r="AE428" s="15"/>
      <c r="AT428" s="272" t="s">
        <v>141</v>
      </c>
      <c r="AU428" s="272" t="s">
        <v>86</v>
      </c>
      <c r="AV428" s="15" t="s">
        <v>137</v>
      </c>
      <c r="AW428" s="15" t="s">
        <v>32</v>
      </c>
      <c r="AX428" s="15" t="s">
        <v>84</v>
      </c>
      <c r="AY428" s="272" t="s">
        <v>131</v>
      </c>
    </row>
    <row r="429" s="2" customFormat="1" ht="24.15" customHeight="1">
      <c r="A429" s="39"/>
      <c r="B429" s="40"/>
      <c r="C429" s="283" t="s">
        <v>459</v>
      </c>
      <c r="D429" s="283" t="s">
        <v>241</v>
      </c>
      <c r="E429" s="284" t="s">
        <v>460</v>
      </c>
      <c r="F429" s="285" t="s">
        <v>461</v>
      </c>
      <c r="G429" s="286" t="s">
        <v>187</v>
      </c>
      <c r="H429" s="287">
        <v>7.9000000000000004</v>
      </c>
      <c r="I429" s="288"/>
      <c r="J429" s="289">
        <f>ROUND(I429*H429,2)</f>
        <v>0</v>
      </c>
      <c r="K429" s="290"/>
      <c r="L429" s="291"/>
      <c r="M429" s="292" t="s">
        <v>1</v>
      </c>
      <c r="N429" s="293" t="s">
        <v>41</v>
      </c>
      <c r="O429" s="92"/>
      <c r="P429" s="231">
        <f>O429*H429</f>
        <v>0</v>
      </c>
      <c r="Q429" s="231">
        <v>0.071999999999999995</v>
      </c>
      <c r="R429" s="231">
        <f>Q429*H429</f>
        <v>0.56879999999999997</v>
      </c>
      <c r="S429" s="231">
        <v>0</v>
      </c>
      <c r="T429" s="232">
        <f>S429*H429</f>
        <v>0</v>
      </c>
      <c r="U429" s="39"/>
      <c r="V429" s="39"/>
      <c r="W429" s="39"/>
      <c r="X429" s="39"/>
      <c r="Y429" s="39"/>
      <c r="Z429" s="39"/>
      <c r="AA429" s="39"/>
      <c r="AB429" s="39"/>
      <c r="AC429" s="39"/>
      <c r="AD429" s="39"/>
      <c r="AE429" s="39"/>
      <c r="AR429" s="233" t="s">
        <v>203</v>
      </c>
      <c r="AT429" s="233" t="s">
        <v>241</v>
      </c>
      <c r="AU429" s="233" t="s">
        <v>86</v>
      </c>
      <c r="AY429" s="18" t="s">
        <v>131</v>
      </c>
      <c r="BE429" s="234">
        <f>IF(N429="základní",J429,0)</f>
        <v>0</v>
      </c>
      <c r="BF429" s="234">
        <f>IF(N429="snížená",J429,0)</f>
        <v>0</v>
      </c>
      <c r="BG429" s="234">
        <f>IF(N429="zákl. přenesená",J429,0)</f>
        <v>0</v>
      </c>
      <c r="BH429" s="234">
        <f>IF(N429="sníž. přenesená",J429,0)</f>
        <v>0</v>
      </c>
      <c r="BI429" s="234">
        <f>IF(N429="nulová",J429,0)</f>
        <v>0</v>
      </c>
      <c r="BJ429" s="18" t="s">
        <v>84</v>
      </c>
      <c r="BK429" s="234">
        <f>ROUND(I429*H429,2)</f>
        <v>0</v>
      </c>
      <c r="BL429" s="18" t="s">
        <v>137</v>
      </c>
      <c r="BM429" s="233" t="s">
        <v>462</v>
      </c>
    </row>
    <row r="430" s="2" customFormat="1">
      <c r="A430" s="39"/>
      <c r="B430" s="40"/>
      <c r="C430" s="41"/>
      <c r="D430" s="235" t="s">
        <v>139</v>
      </c>
      <c r="E430" s="41"/>
      <c r="F430" s="236" t="s">
        <v>461</v>
      </c>
      <c r="G430" s="41"/>
      <c r="H430" s="41"/>
      <c r="I430" s="237"/>
      <c r="J430" s="41"/>
      <c r="K430" s="41"/>
      <c r="L430" s="45"/>
      <c r="M430" s="238"/>
      <c r="N430" s="239"/>
      <c r="O430" s="92"/>
      <c r="P430" s="92"/>
      <c r="Q430" s="92"/>
      <c r="R430" s="92"/>
      <c r="S430" s="92"/>
      <c r="T430" s="93"/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  <c r="AE430" s="39"/>
      <c r="AT430" s="18" t="s">
        <v>139</v>
      </c>
      <c r="AU430" s="18" t="s">
        <v>86</v>
      </c>
    </row>
    <row r="431" s="13" customFormat="1">
      <c r="A431" s="13"/>
      <c r="B431" s="240"/>
      <c r="C431" s="241"/>
      <c r="D431" s="235" t="s">
        <v>141</v>
      </c>
      <c r="E431" s="242" t="s">
        <v>1</v>
      </c>
      <c r="F431" s="243" t="s">
        <v>448</v>
      </c>
      <c r="G431" s="241"/>
      <c r="H431" s="244">
        <v>7.9000000000000004</v>
      </c>
      <c r="I431" s="245"/>
      <c r="J431" s="241"/>
      <c r="K431" s="241"/>
      <c r="L431" s="246"/>
      <c r="M431" s="247"/>
      <c r="N431" s="248"/>
      <c r="O431" s="248"/>
      <c r="P431" s="248"/>
      <c r="Q431" s="248"/>
      <c r="R431" s="248"/>
      <c r="S431" s="248"/>
      <c r="T431" s="249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50" t="s">
        <v>141</v>
      </c>
      <c r="AU431" s="250" t="s">
        <v>86</v>
      </c>
      <c r="AV431" s="13" t="s">
        <v>86</v>
      </c>
      <c r="AW431" s="13" t="s">
        <v>32</v>
      </c>
      <c r="AX431" s="13" t="s">
        <v>84</v>
      </c>
      <c r="AY431" s="250" t="s">
        <v>131</v>
      </c>
    </row>
    <row r="432" s="2" customFormat="1" ht="16.5" customHeight="1">
      <c r="A432" s="39"/>
      <c r="B432" s="40"/>
      <c r="C432" s="283" t="s">
        <v>463</v>
      </c>
      <c r="D432" s="283" t="s">
        <v>241</v>
      </c>
      <c r="E432" s="284" t="s">
        <v>464</v>
      </c>
      <c r="F432" s="285" t="s">
        <v>465</v>
      </c>
      <c r="G432" s="286" t="s">
        <v>187</v>
      </c>
      <c r="H432" s="287">
        <v>26.5</v>
      </c>
      <c r="I432" s="288"/>
      <c r="J432" s="289">
        <f>ROUND(I432*H432,2)</f>
        <v>0</v>
      </c>
      <c r="K432" s="290"/>
      <c r="L432" s="291"/>
      <c r="M432" s="292" t="s">
        <v>1</v>
      </c>
      <c r="N432" s="293" t="s">
        <v>41</v>
      </c>
      <c r="O432" s="92"/>
      <c r="P432" s="231">
        <f>O432*H432</f>
        <v>0</v>
      </c>
      <c r="Q432" s="231">
        <v>0.0057999999999999996</v>
      </c>
      <c r="R432" s="231">
        <f>Q432*H432</f>
        <v>0.1537</v>
      </c>
      <c r="S432" s="231">
        <v>0</v>
      </c>
      <c r="T432" s="232">
        <f>S432*H432</f>
        <v>0</v>
      </c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  <c r="AE432" s="39"/>
      <c r="AR432" s="233" t="s">
        <v>203</v>
      </c>
      <c r="AT432" s="233" t="s">
        <v>241</v>
      </c>
      <c r="AU432" s="233" t="s">
        <v>86</v>
      </c>
      <c r="AY432" s="18" t="s">
        <v>131</v>
      </c>
      <c r="BE432" s="234">
        <f>IF(N432="základní",J432,0)</f>
        <v>0</v>
      </c>
      <c r="BF432" s="234">
        <f>IF(N432="snížená",J432,0)</f>
        <v>0</v>
      </c>
      <c r="BG432" s="234">
        <f>IF(N432="zákl. přenesená",J432,0)</f>
        <v>0</v>
      </c>
      <c r="BH432" s="234">
        <f>IF(N432="sníž. přenesená",J432,0)</f>
        <v>0</v>
      </c>
      <c r="BI432" s="234">
        <f>IF(N432="nulová",J432,0)</f>
        <v>0</v>
      </c>
      <c r="BJ432" s="18" t="s">
        <v>84</v>
      </c>
      <c r="BK432" s="234">
        <f>ROUND(I432*H432,2)</f>
        <v>0</v>
      </c>
      <c r="BL432" s="18" t="s">
        <v>137</v>
      </c>
      <c r="BM432" s="233" t="s">
        <v>466</v>
      </c>
    </row>
    <row r="433" s="2" customFormat="1">
      <c r="A433" s="39"/>
      <c r="B433" s="40"/>
      <c r="C433" s="41"/>
      <c r="D433" s="235" t="s">
        <v>139</v>
      </c>
      <c r="E433" s="41"/>
      <c r="F433" s="236" t="s">
        <v>465</v>
      </c>
      <c r="G433" s="41"/>
      <c r="H433" s="41"/>
      <c r="I433" s="237"/>
      <c r="J433" s="41"/>
      <c r="K433" s="41"/>
      <c r="L433" s="45"/>
      <c r="M433" s="238"/>
      <c r="N433" s="239"/>
      <c r="O433" s="92"/>
      <c r="P433" s="92"/>
      <c r="Q433" s="92"/>
      <c r="R433" s="92"/>
      <c r="S433" s="92"/>
      <c r="T433" s="93"/>
      <c r="U433" s="39"/>
      <c r="V433" s="39"/>
      <c r="W433" s="39"/>
      <c r="X433" s="39"/>
      <c r="Y433" s="39"/>
      <c r="Z433" s="39"/>
      <c r="AA433" s="39"/>
      <c r="AB433" s="39"/>
      <c r="AC433" s="39"/>
      <c r="AD433" s="39"/>
      <c r="AE433" s="39"/>
      <c r="AT433" s="18" t="s">
        <v>139</v>
      </c>
      <c r="AU433" s="18" t="s">
        <v>86</v>
      </c>
    </row>
    <row r="434" s="2" customFormat="1" ht="16.5" customHeight="1">
      <c r="A434" s="39"/>
      <c r="B434" s="40"/>
      <c r="C434" s="283" t="s">
        <v>467</v>
      </c>
      <c r="D434" s="283" t="s">
        <v>241</v>
      </c>
      <c r="E434" s="284" t="s">
        <v>468</v>
      </c>
      <c r="F434" s="285" t="s">
        <v>469</v>
      </c>
      <c r="G434" s="286" t="s">
        <v>187</v>
      </c>
      <c r="H434" s="287">
        <v>8.5</v>
      </c>
      <c r="I434" s="288"/>
      <c r="J434" s="289">
        <f>ROUND(I434*H434,2)</f>
        <v>0</v>
      </c>
      <c r="K434" s="290"/>
      <c r="L434" s="291"/>
      <c r="M434" s="292" t="s">
        <v>1</v>
      </c>
      <c r="N434" s="293" t="s">
        <v>41</v>
      </c>
      <c r="O434" s="92"/>
      <c r="P434" s="231">
        <f>O434*H434</f>
        <v>0</v>
      </c>
      <c r="Q434" s="231">
        <v>0.0114</v>
      </c>
      <c r="R434" s="231">
        <f>Q434*H434</f>
        <v>0.0969</v>
      </c>
      <c r="S434" s="231">
        <v>0</v>
      </c>
      <c r="T434" s="232">
        <f>S434*H434</f>
        <v>0</v>
      </c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  <c r="AE434" s="39"/>
      <c r="AR434" s="233" t="s">
        <v>203</v>
      </c>
      <c r="AT434" s="233" t="s">
        <v>241</v>
      </c>
      <c r="AU434" s="233" t="s">
        <v>86</v>
      </c>
      <c r="AY434" s="18" t="s">
        <v>131</v>
      </c>
      <c r="BE434" s="234">
        <f>IF(N434="základní",J434,0)</f>
        <v>0</v>
      </c>
      <c r="BF434" s="234">
        <f>IF(N434="snížená",J434,0)</f>
        <v>0</v>
      </c>
      <c r="BG434" s="234">
        <f>IF(N434="zákl. přenesená",J434,0)</f>
        <v>0</v>
      </c>
      <c r="BH434" s="234">
        <f>IF(N434="sníž. přenesená",J434,0)</f>
        <v>0</v>
      </c>
      <c r="BI434" s="234">
        <f>IF(N434="nulová",J434,0)</f>
        <v>0</v>
      </c>
      <c r="BJ434" s="18" t="s">
        <v>84</v>
      </c>
      <c r="BK434" s="234">
        <f>ROUND(I434*H434,2)</f>
        <v>0</v>
      </c>
      <c r="BL434" s="18" t="s">
        <v>137</v>
      </c>
      <c r="BM434" s="233" t="s">
        <v>470</v>
      </c>
    </row>
    <row r="435" s="2" customFormat="1">
      <c r="A435" s="39"/>
      <c r="B435" s="40"/>
      <c r="C435" s="41"/>
      <c r="D435" s="235" t="s">
        <v>139</v>
      </c>
      <c r="E435" s="41"/>
      <c r="F435" s="236" t="s">
        <v>469</v>
      </c>
      <c r="G435" s="41"/>
      <c r="H435" s="41"/>
      <c r="I435" s="237"/>
      <c r="J435" s="41"/>
      <c r="K435" s="41"/>
      <c r="L435" s="45"/>
      <c r="M435" s="238"/>
      <c r="N435" s="239"/>
      <c r="O435" s="92"/>
      <c r="P435" s="92"/>
      <c r="Q435" s="92"/>
      <c r="R435" s="92"/>
      <c r="S435" s="92"/>
      <c r="T435" s="93"/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  <c r="AE435" s="39"/>
      <c r="AT435" s="18" t="s">
        <v>139</v>
      </c>
      <c r="AU435" s="18" t="s">
        <v>86</v>
      </c>
    </row>
    <row r="436" s="13" customFormat="1">
      <c r="A436" s="13"/>
      <c r="B436" s="240"/>
      <c r="C436" s="241"/>
      <c r="D436" s="235" t="s">
        <v>141</v>
      </c>
      <c r="E436" s="242" t="s">
        <v>1</v>
      </c>
      <c r="F436" s="243" t="s">
        <v>449</v>
      </c>
      <c r="G436" s="241"/>
      <c r="H436" s="244">
        <v>4.4000000000000004</v>
      </c>
      <c r="I436" s="245"/>
      <c r="J436" s="241"/>
      <c r="K436" s="241"/>
      <c r="L436" s="246"/>
      <c r="M436" s="247"/>
      <c r="N436" s="248"/>
      <c r="O436" s="248"/>
      <c r="P436" s="248"/>
      <c r="Q436" s="248"/>
      <c r="R436" s="248"/>
      <c r="S436" s="248"/>
      <c r="T436" s="249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50" t="s">
        <v>141</v>
      </c>
      <c r="AU436" s="250" t="s">
        <v>86</v>
      </c>
      <c r="AV436" s="13" t="s">
        <v>86</v>
      </c>
      <c r="AW436" s="13" t="s">
        <v>32</v>
      </c>
      <c r="AX436" s="13" t="s">
        <v>76</v>
      </c>
      <c r="AY436" s="250" t="s">
        <v>131</v>
      </c>
    </row>
    <row r="437" s="13" customFormat="1">
      <c r="A437" s="13"/>
      <c r="B437" s="240"/>
      <c r="C437" s="241"/>
      <c r="D437" s="235" t="s">
        <v>141</v>
      </c>
      <c r="E437" s="242" t="s">
        <v>1</v>
      </c>
      <c r="F437" s="243" t="s">
        <v>450</v>
      </c>
      <c r="G437" s="241"/>
      <c r="H437" s="244">
        <v>4.0999999999999996</v>
      </c>
      <c r="I437" s="245"/>
      <c r="J437" s="241"/>
      <c r="K437" s="241"/>
      <c r="L437" s="246"/>
      <c r="M437" s="247"/>
      <c r="N437" s="248"/>
      <c r="O437" s="248"/>
      <c r="P437" s="248"/>
      <c r="Q437" s="248"/>
      <c r="R437" s="248"/>
      <c r="S437" s="248"/>
      <c r="T437" s="249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50" t="s">
        <v>141</v>
      </c>
      <c r="AU437" s="250" t="s">
        <v>86</v>
      </c>
      <c r="AV437" s="13" t="s">
        <v>86</v>
      </c>
      <c r="AW437" s="13" t="s">
        <v>32</v>
      </c>
      <c r="AX437" s="13" t="s">
        <v>76</v>
      </c>
      <c r="AY437" s="250" t="s">
        <v>131</v>
      </c>
    </row>
    <row r="438" s="15" customFormat="1">
      <c r="A438" s="15"/>
      <c r="B438" s="262"/>
      <c r="C438" s="263"/>
      <c r="D438" s="235" t="s">
        <v>141</v>
      </c>
      <c r="E438" s="264" t="s">
        <v>1</v>
      </c>
      <c r="F438" s="265" t="s">
        <v>152</v>
      </c>
      <c r="G438" s="263"/>
      <c r="H438" s="266">
        <v>8.5</v>
      </c>
      <c r="I438" s="267"/>
      <c r="J438" s="263"/>
      <c r="K438" s="263"/>
      <c r="L438" s="268"/>
      <c r="M438" s="269"/>
      <c r="N438" s="270"/>
      <c r="O438" s="270"/>
      <c r="P438" s="270"/>
      <c r="Q438" s="270"/>
      <c r="R438" s="270"/>
      <c r="S438" s="270"/>
      <c r="T438" s="271"/>
      <c r="U438" s="15"/>
      <c r="V438" s="15"/>
      <c r="W438" s="15"/>
      <c r="X438" s="15"/>
      <c r="Y438" s="15"/>
      <c r="Z438" s="15"/>
      <c r="AA438" s="15"/>
      <c r="AB438" s="15"/>
      <c r="AC438" s="15"/>
      <c r="AD438" s="15"/>
      <c r="AE438" s="15"/>
      <c r="AT438" s="272" t="s">
        <v>141</v>
      </c>
      <c r="AU438" s="272" t="s">
        <v>86</v>
      </c>
      <c r="AV438" s="15" t="s">
        <v>137</v>
      </c>
      <c r="AW438" s="15" t="s">
        <v>32</v>
      </c>
      <c r="AX438" s="15" t="s">
        <v>84</v>
      </c>
      <c r="AY438" s="272" t="s">
        <v>131</v>
      </c>
    </row>
    <row r="439" s="2" customFormat="1" ht="16.5" customHeight="1">
      <c r="A439" s="39"/>
      <c r="B439" s="40"/>
      <c r="C439" s="283" t="s">
        <v>471</v>
      </c>
      <c r="D439" s="283" t="s">
        <v>241</v>
      </c>
      <c r="E439" s="284" t="s">
        <v>472</v>
      </c>
      <c r="F439" s="285" t="s">
        <v>473</v>
      </c>
      <c r="G439" s="286" t="s">
        <v>187</v>
      </c>
      <c r="H439" s="287">
        <v>7.9000000000000004</v>
      </c>
      <c r="I439" s="288"/>
      <c r="J439" s="289">
        <f>ROUND(I439*H439,2)</f>
        <v>0</v>
      </c>
      <c r="K439" s="290"/>
      <c r="L439" s="291"/>
      <c r="M439" s="292" t="s">
        <v>1</v>
      </c>
      <c r="N439" s="293" t="s">
        <v>41</v>
      </c>
      <c r="O439" s="92"/>
      <c r="P439" s="231">
        <f>O439*H439</f>
        <v>0</v>
      </c>
      <c r="Q439" s="231">
        <v>0.014</v>
      </c>
      <c r="R439" s="231">
        <f>Q439*H439</f>
        <v>0.1106</v>
      </c>
      <c r="S439" s="231">
        <v>0</v>
      </c>
      <c r="T439" s="232">
        <f>S439*H439</f>
        <v>0</v>
      </c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  <c r="AE439" s="39"/>
      <c r="AR439" s="233" t="s">
        <v>203</v>
      </c>
      <c r="AT439" s="233" t="s">
        <v>241</v>
      </c>
      <c r="AU439" s="233" t="s">
        <v>86</v>
      </c>
      <c r="AY439" s="18" t="s">
        <v>131</v>
      </c>
      <c r="BE439" s="234">
        <f>IF(N439="základní",J439,0)</f>
        <v>0</v>
      </c>
      <c r="BF439" s="234">
        <f>IF(N439="snížená",J439,0)</f>
        <v>0</v>
      </c>
      <c r="BG439" s="234">
        <f>IF(N439="zákl. přenesená",J439,0)</f>
        <v>0</v>
      </c>
      <c r="BH439" s="234">
        <f>IF(N439="sníž. přenesená",J439,0)</f>
        <v>0</v>
      </c>
      <c r="BI439" s="234">
        <f>IF(N439="nulová",J439,0)</f>
        <v>0</v>
      </c>
      <c r="BJ439" s="18" t="s">
        <v>84</v>
      </c>
      <c r="BK439" s="234">
        <f>ROUND(I439*H439,2)</f>
        <v>0</v>
      </c>
      <c r="BL439" s="18" t="s">
        <v>137</v>
      </c>
      <c r="BM439" s="233" t="s">
        <v>474</v>
      </c>
    </row>
    <row r="440" s="2" customFormat="1">
      <c r="A440" s="39"/>
      <c r="B440" s="40"/>
      <c r="C440" s="41"/>
      <c r="D440" s="235" t="s">
        <v>139</v>
      </c>
      <c r="E440" s="41"/>
      <c r="F440" s="236" t="s">
        <v>473</v>
      </c>
      <c r="G440" s="41"/>
      <c r="H440" s="41"/>
      <c r="I440" s="237"/>
      <c r="J440" s="41"/>
      <c r="K440" s="41"/>
      <c r="L440" s="45"/>
      <c r="M440" s="238"/>
      <c r="N440" s="239"/>
      <c r="O440" s="92"/>
      <c r="P440" s="92"/>
      <c r="Q440" s="92"/>
      <c r="R440" s="92"/>
      <c r="S440" s="92"/>
      <c r="T440" s="93"/>
      <c r="U440" s="39"/>
      <c r="V440" s="39"/>
      <c r="W440" s="39"/>
      <c r="X440" s="39"/>
      <c r="Y440" s="39"/>
      <c r="Z440" s="39"/>
      <c r="AA440" s="39"/>
      <c r="AB440" s="39"/>
      <c r="AC440" s="39"/>
      <c r="AD440" s="39"/>
      <c r="AE440" s="39"/>
      <c r="AT440" s="18" t="s">
        <v>139</v>
      </c>
      <c r="AU440" s="18" t="s">
        <v>86</v>
      </c>
    </row>
    <row r="441" s="13" customFormat="1">
      <c r="A441" s="13"/>
      <c r="B441" s="240"/>
      <c r="C441" s="241"/>
      <c r="D441" s="235" t="s">
        <v>141</v>
      </c>
      <c r="E441" s="242" t="s">
        <v>1</v>
      </c>
      <c r="F441" s="243" t="s">
        <v>448</v>
      </c>
      <c r="G441" s="241"/>
      <c r="H441" s="244">
        <v>7.9000000000000004</v>
      </c>
      <c r="I441" s="245"/>
      <c r="J441" s="241"/>
      <c r="K441" s="241"/>
      <c r="L441" s="246"/>
      <c r="M441" s="247"/>
      <c r="N441" s="248"/>
      <c r="O441" s="248"/>
      <c r="P441" s="248"/>
      <c r="Q441" s="248"/>
      <c r="R441" s="248"/>
      <c r="S441" s="248"/>
      <c r="T441" s="249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50" t="s">
        <v>141</v>
      </c>
      <c r="AU441" s="250" t="s">
        <v>86</v>
      </c>
      <c r="AV441" s="13" t="s">
        <v>86</v>
      </c>
      <c r="AW441" s="13" t="s">
        <v>32</v>
      </c>
      <c r="AX441" s="13" t="s">
        <v>84</v>
      </c>
      <c r="AY441" s="250" t="s">
        <v>131</v>
      </c>
    </row>
    <row r="442" s="2" customFormat="1" ht="16.5" customHeight="1">
      <c r="A442" s="39"/>
      <c r="B442" s="40"/>
      <c r="C442" s="221" t="s">
        <v>475</v>
      </c>
      <c r="D442" s="221" t="s">
        <v>133</v>
      </c>
      <c r="E442" s="222" t="s">
        <v>476</v>
      </c>
      <c r="F442" s="223" t="s">
        <v>477</v>
      </c>
      <c r="G442" s="224" t="s">
        <v>187</v>
      </c>
      <c r="H442" s="225">
        <v>1.5</v>
      </c>
      <c r="I442" s="226"/>
      <c r="J442" s="227">
        <f>ROUND(I442*H442,2)</f>
        <v>0</v>
      </c>
      <c r="K442" s="228"/>
      <c r="L442" s="45"/>
      <c r="M442" s="229" t="s">
        <v>1</v>
      </c>
      <c r="N442" s="230" t="s">
        <v>41</v>
      </c>
      <c r="O442" s="92"/>
      <c r="P442" s="231">
        <f>O442*H442</f>
        <v>0</v>
      </c>
      <c r="Q442" s="231">
        <v>0</v>
      </c>
      <c r="R442" s="231">
        <f>Q442*H442</f>
        <v>0</v>
      </c>
      <c r="S442" s="231">
        <v>0</v>
      </c>
      <c r="T442" s="232">
        <f>S442*H442</f>
        <v>0</v>
      </c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  <c r="AE442" s="39"/>
      <c r="AR442" s="233" t="s">
        <v>137</v>
      </c>
      <c r="AT442" s="233" t="s">
        <v>133</v>
      </c>
      <c r="AU442" s="233" t="s">
        <v>86</v>
      </c>
      <c r="AY442" s="18" t="s">
        <v>131</v>
      </c>
      <c r="BE442" s="234">
        <f>IF(N442="základní",J442,0)</f>
        <v>0</v>
      </c>
      <c r="BF442" s="234">
        <f>IF(N442="snížená",J442,0)</f>
        <v>0</v>
      </c>
      <c r="BG442" s="234">
        <f>IF(N442="zákl. přenesená",J442,0)</f>
        <v>0</v>
      </c>
      <c r="BH442" s="234">
        <f>IF(N442="sníž. přenesená",J442,0)</f>
        <v>0</v>
      </c>
      <c r="BI442" s="234">
        <f>IF(N442="nulová",J442,0)</f>
        <v>0</v>
      </c>
      <c r="BJ442" s="18" t="s">
        <v>84</v>
      </c>
      <c r="BK442" s="234">
        <f>ROUND(I442*H442,2)</f>
        <v>0</v>
      </c>
      <c r="BL442" s="18" t="s">
        <v>137</v>
      </c>
      <c r="BM442" s="233" t="s">
        <v>478</v>
      </c>
    </row>
    <row r="443" s="2" customFormat="1">
      <c r="A443" s="39"/>
      <c r="B443" s="40"/>
      <c r="C443" s="41"/>
      <c r="D443" s="235" t="s">
        <v>139</v>
      </c>
      <c r="E443" s="41"/>
      <c r="F443" s="236" t="s">
        <v>479</v>
      </c>
      <c r="G443" s="41"/>
      <c r="H443" s="41"/>
      <c r="I443" s="237"/>
      <c r="J443" s="41"/>
      <c r="K443" s="41"/>
      <c r="L443" s="45"/>
      <c r="M443" s="238"/>
      <c r="N443" s="239"/>
      <c r="O443" s="92"/>
      <c r="P443" s="92"/>
      <c r="Q443" s="92"/>
      <c r="R443" s="92"/>
      <c r="S443" s="92"/>
      <c r="T443" s="93"/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  <c r="AE443" s="39"/>
      <c r="AT443" s="18" t="s">
        <v>139</v>
      </c>
      <c r="AU443" s="18" t="s">
        <v>86</v>
      </c>
    </row>
    <row r="444" s="13" customFormat="1">
      <c r="A444" s="13"/>
      <c r="B444" s="240"/>
      <c r="C444" s="241"/>
      <c r="D444" s="235" t="s">
        <v>141</v>
      </c>
      <c r="E444" s="242" t="s">
        <v>1</v>
      </c>
      <c r="F444" s="243" t="s">
        <v>480</v>
      </c>
      <c r="G444" s="241"/>
      <c r="H444" s="244">
        <v>1.5</v>
      </c>
      <c r="I444" s="245"/>
      <c r="J444" s="241"/>
      <c r="K444" s="241"/>
      <c r="L444" s="246"/>
      <c r="M444" s="247"/>
      <c r="N444" s="248"/>
      <c r="O444" s="248"/>
      <c r="P444" s="248"/>
      <c r="Q444" s="248"/>
      <c r="R444" s="248"/>
      <c r="S444" s="248"/>
      <c r="T444" s="249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50" t="s">
        <v>141</v>
      </c>
      <c r="AU444" s="250" t="s">
        <v>86</v>
      </c>
      <c r="AV444" s="13" t="s">
        <v>86</v>
      </c>
      <c r="AW444" s="13" t="s">
        <v>32</v>
      </c>
      <c r="AX444" s="13" t="s">
        <v>84</v>
      </c>
      <c r="AY444" s="250" t="s">
        <v>131</v>
      </c>
    </row>
    <row r="445" s="2" customFormat="1" ht="16.5" customHeight="1">
      <c r="A445" s="39"/>
      <c r="B445" s="40"/>
      <c r="C445" s="283" t="s">
        <v>481</v>
      </c>
      <c r="D445" s="283" t="s">
        <v>241</v>
      </c>
      <c r="E445" s="284" t="s">
        <v>482</v>
      </c>
      <c r="F445" s="285" t="s">
        <v>483</v>
      </c>
      <c r="G445" s="286" t="s">
        <v>237</v>
      </c>
      <c r="H445" s="287">
        <v>3</v>
      </c>
      <c r="I445" s="288"/>
      <c r="J445" s="289">
        <f>ROUND(I445*H445,2)</f>
        <v>0</v>
      </c>
      <c r="K445" s="290"/>
      <c r="L445" s="291"/>
      <c r="M445" s="292" t="s">
        <v>1</v>
      </c>
      <c r="N445" s="293" t="s">
        <v>41</v>
      </c>
      <c r="O445" s="92"/>
      <c r="P445" s="231">
        <f>O445*H445</f>
        <v>0</v>
      </c>
      <c r="Q445" s="231">
        <v>0.00077999999999999999</v>
      </c>
      <c r="R445" s="231">
        <f>Q445*H445</f>
        <v>0.0023400000000000001</v>
      </c>
      <c r="S445" s="231">
        <v>0</v>
      </c>
      <c r="T445" s="232">
        <f>S445*H445</f>
        <v>0</v>
      </c>
      <c r="U445" s="39"/>
      <c r="V445" s="39"/>
      <c r="W445" s="39"/>
      <c r="X445" s="39"/>
      <c r="Y445" s="39"/>
      <c r="Z445" s="39"/>
      <c r="AA445" s="39"/>
      <c r="AB445" s="39"/>
      <c r="AC445" s="39"/>
      <c r="AD445" s="39"/>
      <c r="AE445" s="39"/>
      <c r="AR445" s="233" t="s">
        <v>203</v>
      </c>
      <c r="AT445" s="233" t="s">
        <v>241</v>
      </c>
      <c r="AU445" s="233" t="s">
        <v>86</v>
      </c>
      <c r="AY445" s="18" t="s">
        <v>131</v>
      </c>
      <c r="BE445" s="234">
        <f>IF(N445="základní",J445,0)</f>
        <v>0</v>
      </c>
      <c r="BF445" s="234">
        <f>IF(N445="snížená",J445,0)</f>
        <v>0</v>
      </c>
      <c r="BG445" s="234">
        <f>IF(N445="zákl. přenesená",J445,0)</f>
        <v>0</v>
      </c>
      <c r="BH445" s="234">
        <f>IF(N445="sníž. přenesená",J445,0)</f>
        <v>0</v>
      </c>
      <c r="BI445" s="234">
        <f>IF(N445="nulová",J445,0)</f>
        <v>0</v>
      </c>
      <c r="BJ445" s="18" t="s">
        <v>84</v>
      </c>
      <c r="BK445" s="234">
        <f>ROUND(I445*H445,2)</f>
        <v>0</v>
      </c>
      <c r="BL445" s="18" t="s">
        <v>137</v>
      </c>
      <c r="BM445" s="233" t="s">
        <v>484</v>
      </c>
    </row>
    <row r="446" s="2" customFormat="1">
      <c r="A446" s="39"/>
      <c r="B446" s="40"/>
      <c r="C446" s="41"/>
      <c r="D446" s="235" t="s">
        <v>139</v>
      </c>
      <c r="E446" s="41"/>
      <c r="F446" s="236" t="s">
        <v>483</v>
      </c>
      <c r="G446" s="41"/>
      <c r="H446" s="41"/>
      <c r="I446" s="237"/>
      <c r="J446" s="41"/>
      <c r="K446" s="41"/>
      <c r="L446" s="45"/>
      <c r="M446" s="238"/>
      <c r="N446" s="239"/>
      <c r="O446" s="92"/>
      <c r="P446" s="92"/>
      <c r="Q446" s="92"/>
      <c r="R446" s="92"/>
      <c r="S446" s="92"/>
      <c r="T446" s="93"/>
      <c r="U446" s="39"/>
      <c r="V446" s="39"/>
      <c r="W446" s="39"/>
      <c r="X446" s="39"/>
      <c r="Y446" s="39"/>
      <c r="Z446" s="39"/>
      <c r="AA446" s="39"/>
      <c r="AB446" s="39"/>
      <c r="AC446" s="39"/>
      <c r="AD446" s="39"/>
      <c r="AE446" s="39"/>
      <c r="AT446" s="18" t="s">
        <v>139</v>
      </c>
      <c r="AU446" s="18" t="s">
        <v>86</v>
      </c>
    </row>
    <row r="447" s="2" customFormat="1" ht="16.5" customHeight="1">
      <c r="A447" s="39"/>
      <c r="B447" s="40"/>
      <c r="C447" s="283" t="s">
        <v>485</v>
      </c>
      <c r="D447" s="283" t="s">
        <v>241</v>
      </c>
      <c r="E447" s="284" t="s">
        <v>486</v>
      </c>
      <c r="F447" s="285" t="s">
        <v>487</v>
      </c>
      <c r="G447" s="286" t="s">
        <v>237</v>
      </c>
      <c r="H447" s="287">
        <v>1.5</v>
      </c>
      <c r="I447" s="288"/>
      <c r="J447" s="289">
        <f>ROUND(I447*H447,2)</f>
        <v>0</v>
      </c>
      <c r="K447" s="290"/>
      <c r="L447" s="291"/>
      <c r="M447" s="292" t="s">
        <v>1</v>
      </c>
      <c r="N447" s="293" t="s">
        <v>41</v>
      </c>
      <c r="O447" s="92"/>
      <c r="P447" s="231">
        <f>O447*H447</f>
        <v>0</v>
      </c>
      <c r="Q447" s="231">
        <v>0.0016000000000000001</v>
      </c>
      <c r="R447" s="231">
        <f>Q447*H447</f>
        <v>0.0024000000000000002</v>
      </c>
      <c r="S447" s="231">
        <v>0</v>
      </c>
      <c r="T447" s="232">
        <f>S447*H447</f>
        <v>0</v>
      </c>
      <c r="U447" s="39"/>
      <c r="V447" s="39"/>
      <c r="W447" s="39"/>
      <c r="X447" s="39"/>
      <c r="Y447" s="39"/>
      <c r="Z447" s="39"/>
      <c r="AA447" s="39"/>
      <c r="AB447" s="39"/>
      <c r="AC447" s="39"/>
      <c r="AD447" s="39"/>
      <c r="AE447" s="39"/>
      <c r="AR447" s="233" t="s">
        <v>203</v>
      </c>
      <c r="AT447" s="233" t="s">
        <v>241</v>
      </c>
      <c r="AU447" s="233" t="s">
        <v>86</v>
      </c>
      <c r="AY447" s="18" t="s">
        <v>131</v>
      </c>
      <c r="BE447" s="234">
        <f>IF(N447="základní",J447,0)</f>
        <v>0</v>
      </c>
      <c r="BF447" s="234">
        <f>IF(N447="snížená",J447,0)</f>
        <v>0</v>
      </c>
      <c r="BG447" s="234">
        <f>IF(N447="zákl. přenesená",J447,0)</f>
        <v>0</v>
      </c>
      <c r="BH447" s="234">
        <f>IF(N447="sníž. přenesená",J447,0)</f>
        <v>0</v>
      </c>
      <c r="BI447" s="234">
        <f>IF(N447="nulová",J447,0)</f>
        <v>0</v>
      </c>
      <c r="BJ447" s="18" t="s">
        <v>84</v>
      </c>
      <c r="BK447" s="234">
        <f>ROUND(I447*H447,2)</f>
        <v>0</v>
      </c>
      <c r="BL447" s="18" t="s">
        <v>137</v>
      </c>
      <c r="BM447" s="233" t="s">
        <v>488</v>
      </c>
    </row>
    <row r="448" s="2" customFormat="1">
      <c r="A448" s="39"/>
      <c r="B448" s="40"/>
      <c r="C448" s="41"/>
      <c r="D448" s="235" t="s">
        <v>139</v>
      </c>
      <c r="E448" s="41"/>
      <c r="F448" s="236" t="s">
        <v>487</v>
      </c>
      <c r="G448" s="41"/>
      <c r="H448" s="41"/>
      <c r="I448" s="237"/>
      <c r="J448" s="41"/>
      <c r="K448" s="41"/>
      <c r="L448" s="45"/>
      <c r="M448" s="238"/>
      <c r="N448" s="239"/>
      <c r="O448" s="92"/>
      <c r="P448" s="92"/>
      <c r="Q448" s="92"/>
      <c r="R448" s="92"/>
      <c r="S448" s="92"/>
      <c r="T448" s="93"/>
      <c r="U448" s="39"/>
      <c r="V448" s="39"/>
      <c r="W448" s="39"/>
      <c r="X448" s="39"/>
      <c r="Y448" s="39"/>
      <c r="Z448" s="39"/>
      <c r="AA448" s="39"/>
      <c r="AB448" s="39"/>
      <c r="AC448" s="39"/>
      <c r="AD448" s="39"/>
      <c r="AE448" s="39"/>
      <c r="AT448" s="18" t="s">
        <v>139</v>
      </c>
      <c r="AU448" s="18" t="s">
        <v>86</v>
      </c>
    </row>
    <row r="449" s="2" customFormat="1" ht="24.15" customHeight="1">
      <c r="A449" s="39"/>
      <c r="B449" s="40"/>
      <c r="C449" s="221" t="s">
        <v>489</v>
      </c>
      <c r="D449" s="221" t="s">
        <v>133</v>
      </c>
      <c r="E449" s="222" t="s">
        <v>490</v>
      </c>
      <c r="F449" s="223" t="s">
        <v>491</v>
      </c>
      <c r="G449" s="224" t="s">
        <v>187</v>
      </c>
      <c r="H449" s="225">
        <v>36.399999999999999</v>
      </c>
      <c r="I449" s="226"/>
      <c r="J449" s="227">
        <f>ROUND(I449*H449,2)</f>
        <v>0</v>
      </c>
      <c r="K449" s="228"/>
      <c r="L449" s="45"/>
      <c r="M449" s="229" t="s">
        <v>1</v>
      </c>
      <c r="N449" s="230" t="s">
        <v>41</v>
      </c>
      <c r="O449" s="92"/>
      <c r="P449" s="231">
        <f>O449*H449</f>
        <v>0</v>
      </c>
      <c r="Q449" s="231">
        <v>0</v>
      </c>
      <c r="R449" s="231">
        <f>Q449*H449</f>
        <v>0</v>
      </c>
      <c r="S449" s="231">
        <v>0.025000000000000001</v>
      </c>
      <c r="T449" s="232">
        <f>S449*H449</f>
        <v>0.91000000000000003</v>
      </c>
      <c r="U449" s="39"/>
      <c r="V449" s="39"/>
      <c r="W449" s="39"/>
      <c r="X449" s="39"/>
      <c r="Y449" s="39"/>
      <c r="Z449" s="39"/>
      <c r="AA449" s="39"/>
      <c r="AB449" s="39"/>
      <c r="AC449" s="39"/>
      <c r="AD449" s="39"/>
      <c r="AE449" s="39"/>
      <c r="AR449" s="233" t="s">
        <v>137</v>
      </c>
      <c r="AT449" s="233" t="s">
        <v>133</v>
      </c>
      <c r="AU449" s="233" t="s">
        <v>86</v>
      </c>
      <c r="AY449" s="18" t="s">
        <v>131</v>
      </c>
      <c r="BE449" s="234">
        <f>IF(N449="základní",J449,0)</f>
        <v>0</v>
      </c>
      <c r="BF449" s="234">
        <f>IF(N449="snížená",J449,0)</f>
        <v>0</v>
      </c>
      <c r="BG449" s="234">
        <f>IF(N449="zákl. přenesená",J449,0)</f>
        <v>0</v>
      </c>
      <c r="BH449" s="234">
        <f>IF(N449="sníž. přenesená",J449,0)</f>
        <v>0</v>
      </c>
      <c r="BI449" s="234">
        <f>IF(N449="nulová",J449,0)</f>
        <v>0</v>
      </c>
      <c r="BJ449" s="18" t="s">
        <v>84</v>
      </c>
      <c r="BK449" s="234">
        <f>ROUND(I449*H449,2)</f>
        <v>0</v>
      </c>
      <c r="BL449" s="18" t="s">
        <v>137</v>
      </c>
      <c r="BM449" s="233" t="s">
        <v>492</v>
      </c>
    </row>
    <row r="450" s="2" customFormat="1">
      <c r="A450" s="39"/>
      <c r="B450" s="40"/>
      <c r="C450" s="41"/>
      <c r="D450" s="235" t="s">
        <v>139</v>
      </c>
      <c r="E450" s="41"/>
      <c r="F450" s="236" t="s">
        <v>493</v>
      </c>
      <c r="G450" s="41"/>
      <c r="H450" s="41"/>
      <c r="I450" s="237"/>
      <c r="J450" s="41"/>
      <c r="K450" s="41"/>
      <c r="L450" s="45"/>
      <c r="M450" s="238"/>
      <c r="N450" s="239"/>
      <c r="O450" s="92"/>
      <c r="P450" s="92"/>
      <c r="Q450" s="92"/>
      <c r="R450" s="92"/>
      <c r="S450" s="92"/>
      <c r="T450" s="93"/>
      <c r="U450" s="39"/>
      <c r="V450" s="39"/>
      <c r="W450" s="39"/>
      <c r="X450" s="39"/>
      <c r="Y450" s="39"/>
      <c r="Z450" s="39"/>
      <c r="AA450" s="39"/>
      <c r="AB450" s="39"/>
      <c r="AC450" s="39"/>
      <c r="AD450" s="39"/>
      <c r="AE450" s="39"/>
      <c r="AT450" s="18" t="s">
        <v>139</v>
      </c>
      <c r="AU450" s="18" t="s">
        <v>86</v>
      </c>
    </row>
    <row r="451" s="13" customFormat="1">
      <c r="A451" s="13"/>
      <c r="B451" s="240"/>
      <c r="C451" s="241"/>
      <c r="D451" s="235" t="s">
        <v>141</v>
      </c>
      <c r="E451" s="242" t="s">
        <v>1</v>
      </c>
      <c r="F451" s="243" t="s">
        <v>494</v>
      </c>
      <c r="G451" s="241"/>
      <c r="H451" s="244">
        <v>36.399999999999999</v>
      </c>
      <c r="I451" s="245"/>
      <c r="J451" s="241"/>
      <c r="K451" s="241"/>
      <c r="L451" s="246"/>
      <c r="M451" s="247"/>
      <c r="N451" s="248"/>
      <c r="O451" s="248"/>
      <c r="P451" s="248"/>
      <c r="Q451" s="248"/>
      <c r="R451" s="248"/>
      <c r="S451" s="248"/>
      <c r="T451" s="249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50" t="s">
        <v>141</v>
      </c>
      <c r="AU451" s="250" t="s">
        <v>86</v>
      </c>
      <c r="AV451" s="13" t="s">
        <v>86</v>
      </c>
      <c r="AW451" s="13" t="s">
        <v>32</v>
      </c>
      <c r="AX451" s="13" t="s">
        <v>84</v>
      </c>
      <c r="AY451" s="250" t="s">
        <v>131</v>
      </c>
    </row>
    <row r="452" s="2" customFormat="1" ht="24.15" customHeight="1">
      <c r="A452" s="39"/>
      <c r="B452" s="40"/>
      <c r="C452" s="221" t="s">
        <v>495</v>
      </c>
      <c r="D452" s="221" t="s">
        <v>133</v>
      </c>
      <c r="E452" s="222" t="s">
        <v>496</v>
      </c>
      <c r="F452" s="223" t="s">
        <v>497</v>
      </c>
      <c r="G452" s="224" t="s">
        <v>187</v>
      </c>
      <c r="H452" s="225">
        <v>37.200000000000003</v>
      </c>
      <c r="I452" s="226"/>
      <c r="J452" s="227">
        <f>ROUND(I452*H452,2)</f>
        <v>0</v>
      </c>
      <c r="K452" s="228"/>
      <c r="L452" s="45"/>
      <c r="M452" s="229" t="s">
        <v>1</v>
      </c>
      <c r="N452" s="230" t="s">
        <v>41</v>
      </c>
      <c r="O452" s="92"/>
      <c r="P452" s="231">
        <f>O452*H452</f>
        <v>0</v>
      </c>
      <c r="Q452" s="231">
        <v>0</v>
      </c>
      <c r="R452" s="231">
        <f>Q452*H452</f>
        <v>0</v>
      </c>
      <c r="S452" s="231">
        <v>0.25</v>
      </c>
      <c r="T452" s="232">
        <f>S452*H452</f>
        <v>9.3000000000000007</v>
      </c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  <c r="AE452" s="39"/>
      <c r="AR452" s="233" t="s">
        <v>137</v>
      </c>
      <c r="AT452" s="233" t="s">
        <v>133</v>
      </c>
      <c r="AU452" s="233" t="s">
        <v>86</v>
      </c>
      <c r="AY452" s="18" t="s">
        <v>131</v>
      </c>
      <c r="BE452" s="234">
        <f>IF(N452="základní",J452,0)</f>
        <v>0</v>
      </c>
      <c r="BF452" s="234">
        <f>IF(N452="snížená",J452,0)</f>
        <v>0</v>
      </c>
      <c r="BG452" s="234">
        <f>IF(N452="zákl. přenesená",J452,0)</f>
        <v>0</v>
      </c>
      <c r="BH452" s="234">
        <f>IF(N452="sníž. přenesená",J452,0)</f>
        <v>0</v>
      </c>
      <c r="BI452" s="234">
        <f>IF(N452="nulová",J452,0)</f>
        <v>0</v>
      </c>
      <c r="BJ452" s="18" t="s">
        <v>84</v>
      </c>
      <c r="BK452" s="234">
        <f>ROUND(I452*H452,2)</f>
        <v>0</v>
      </c>
      <c r="BL452" s="18" t="s">
        <v>137</v>
      </c>
      <c r="BM452" s="233" t="s">
        <v>498</v>
      </c>
    </row>
    <row r="453" s="2" customFormat="1">
      <c r="A453" s="39"/>
      <c r="B453" s="40"/>
      <c r="C453" s="41"/>
      <c r="D453" s="235" t="s">
        <v>139</v>
      </c>
      <c r="E453" s="41"/>
      <c r="F453" s="236" t="s">
        <v>499</v>
      </c>
      <c r="G453" s="41"/>
      <c r="H453" s="41"/>
      <c r="I453" s="237"/>
      <c r="J453" s="41"/>
      <c r="K453" s="41"/>
      <c r="L453" s="45"/>
      <c r="M453" s="238"/>
      <c r="N453" s="239"/>
      <c r="O453" s="92"/>
      <c r="P453" s="92"/>
      <c r="Q453" s="92"/>
      <c r="R453" s="92"/>
      <c r="S453" s="92"/>
      <c r="T453" s="93"/>
      <c r="U453" s="39"/>
      <c r="V453" s="39"/>
      <c r="W453" s="39"/>
      <c r="X453" s="39"/>
      <c r="Y453" s="39"/>
      <c r="Z453" s="39"/>
      <c r="AA453" s="39"/>
      <c r="AB453" s="39"/>
      <c r="AC453" s="39"/>
      <c r="AD453" s="39"/>
      <c r="AE453" s="39"/>
      <c r="AT453" s="18" t="s">
        <v>139</v>
      </c>
      <c r="AU453" s="18" t="s">
        <v>86</v>
      </c>
    </row>
    <row r="454" s="13" customFormat="1">
      <c r="A454" s="13"/>
      <c r="B454" s="240"/>
      <c r="C454" s="241"/>
      <c r="D454" s="235" t="s">
        <v>141</v>
      </c>
      <c r="E454" s="242" t="s">
        <v>1</v>
      </c>
      <c r="F454" s="243" t="s">
        <v>500</v>
      </c>
      <c r="G454" s="241"/>
      <c r="H454" s="244">
        <v>37.200000000000003</v>
      </c>
      <c r="I454" s="245"/>
      <c r="J454" s="241"/>
      <c r="K454" s="241"/>
      <c r="L454" s="246"/>
      <c r="M454" s="247"/>
      <c r="N454" s="248"/>
      <c r="O454" s="248"/>
      <c r="P454" s="248"/>
      <c r="Q454" s="248"/>
      <c r="R454" s="248"/>
      <c r="S454" s="248"/>
      <c r="T454" s="249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50" t="s">
        <v>141</v>
      </c>
      <c r="AU454" s="250" t="s">
        <v>86</v>
      </c>
      <c r="AV454" s="13" t="s">
        <v>86</v>
      </c>
      <c r="AW454" s="13" t="s">
        <v>32</v>
      </c>
      <c r="AX454" s="13" t="s">
        <v>84</v>
      </c>
      <c r="AY454" s="250" t="s">
        <v>131</v>
      </c>
    </row>
    <row r="455" s="2" customFormat="1" ht="24.15" customHeight="1">
      <c r="A455" s="39"/>
      <c r="B455" s="40"/>
      <c r="C455" s="221" t="s">
        <v>501</v>
      </c>
      <c r="D455" s="221" t="s">
        <v>133</v>
      </c>
      <c r="E455" s="222" t="s">
        <v>502</v>
      </c>
      <c r="F455" s="223" t="s">
        <v>503</v>
      </c>
      <c r="G455" s="224" t="s">
        <v>187</v>
      </c>
      <c r="H455" s="225">
        <v>12.050000000000001</v>
      </c>
      <c r="I455" s="226"/>
      <c r="J455" s="227">
        <f>ROUND(I455*H455,2)</f>
        <v>0</v>
      </c>
      <c r="K455" s="228"/>
      <c r="L455" s="45"/>
      <c r="M455" s="229" t="s">
        <v>1</v>
      </c>
      <c r="N455" s="230" t="s">
        <v>41</v>
      </c>
      <c r="O455" s="92"/>
      <c r="P455" s="231">
        <f>O455*H455</f>
        <v>0</v>
      </c>
      <c r="Q455" s="231">
        <v>0</v>
      </c>
      <c r="R455" s="231">
        <f>Q455*H455</f>
        <v>0</v>
      </c>
      <c r="S455" s="231">
        <v>0.90000000000000002</v>
      </c>
      <c r="T455" s="232">
        <f>S455*H455</f>
        <v>10.845000000000001</v>
      </c>
      <c r="U455" s="39"/>
      <c r="V455" s="39"/>
      <c r="W455" s="39"/>
      <c r="X455" s="39"/>
      <c r="Y455" s="39"/>
      <c r="Z455" s="39"/>
      <c r="AA455" s="39"/>
      <c r="AB455" s="39"/>
      <c r="AC455" s="39"/>
      <c r="AD455" s="39"/>
      <c r="AE455" s="39"/>
      <c r="AR455" s="233" t="s">
        <v>137</v>
      </c>
      <c r="AT455" s="233" t="s">
        <v>133</v>
      </c>
      <c r="AU455" s="233" t="s">
        <v>86</v>
      </c>
      <c r="AY455" s="18" t="s">
        <v>131</v>
      </c>
      <c r="BE455" s="234">
        <f>IF(N455="základní",J455,0)</f>
        <v>0</v>
      </c>
      <c r="BF455" s="234">
        <f>IF(N455="snížená",J455,0)</f>
        <v>0</v>
      </c>
      <c r="BG455" s="234">
        <f>IF(N455="zákl. přenesená",J455,0)</f>
        <v>0</v>
      </c>
      <c r="BH455" s="234">
        <f>IF(N455="sníž. přenesená",J455,0)</f>
        <v>0</v>
      </c>
      <c r="BI455" s="234">
        <f>IF(N455="nulová",J455,0)</f>
        <v>0</v>
      </c>
      <c r="BJ455" s="18" t="s">
        <v>84</v>
      </c>
      <c r="BK455" s="234">
        <f>ROUND(I455*H455,2)</f>
        <v>0</v>
      </c>
      <c r="BL455" s="18" t="s">
        <v>137</v>
      </c>
      <c r="BM455" s="233" t="s">
        <v>504</v>
      </c>
    </row>
    <row r="456" s="2" customFormat="1">
      <c r="A456" s="39"/>
      <c r="B456" s="40"/>
      <c r="C456" s="41"/>
      <c r="D456" s="235" t="s">
        <v>139</v>
      </c>
      <c r="E456" s="41"/>
      <c r="F456" s="236" t="s">
        <v>505</v>
      </c>
      <c r="G456" s="41"/>
      <c r="H456" s="41"/>
      <c r="I456" s="237"/>
      <c r="J456" s="41"/>
      <c r="K456" s="41"/>
      <c r="L456" s="45"/>
      <c r="M456" s="238"/>
      <c r="N456" s="239"/>
      <c r="O456" s="92"/>
      <c r="P456" s="92"/>
      <c r="Q456" s="92"/>
      <c r="R456" s="92"/>
      <c r="S456" s="92"/>
      <c r="T456" s="93"/>
      <c r="U456" s="39"/>
      <c r="V456" s="39"/>
      <c r="W456" s="39"/>
      <c r="X456" s="39"/>
      <c r="Y456" s="39"/>
      <c r="Z456" s="39"/>
      <c r="AA456" s="39"/>
      <c r="AB456" s="39"/>
      <c r="AC456" s="39"/>
      <c r="AD456" s="39"/>
      <c r="AE456" s="39"/>
      <c r="AT456" s="18" t="s">
        <v>139</v>
      </c>
      <c r="AU456" s="18" t="s">
        <v>86</v>
      </c>
    </row>
    <row r="457" s="13" customFormat="1">
      <c r="A457" s="13"/>
      <c r="B457" s="240"/>
      <c r="C457" s="241"/>
      <c r="D457" s="235" t="s">
        <v>141</v>
      </c>
      <c r="E457" s="242" t="s">
        <v>1</v>
      </c>
      <c r="F457" s="243" t="s">
        <v>506</v>
      </c>
      <c r="G457" s="241"/>
      <c r="H457" s="244">
        <v>7.75</v>
      </c>
      <c r="I457" s="245"/>
      <c r="J457" s="241"/>
      <c r="K457" s="241"/>
      <c r="L457" s="246"/>
      <c r="M457" s="247"/>
      <c r="N457" s="248"/>
      <c r="O457" s="248"/>
      <c r="P457" s="248"/>
      <c r="Q457" s="248"/>
      <c r="R457" s="248"/>
      <c r="S457" s="248"/>
      <c r="T457" s="249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50" t="s">
        <v>141</v>
      </c>
      <c r="AU457" s="250" t="s">
        <v>86</v>
      </c>
      <c r="AV457" s="13" t="s">
        <v>86</v>
      </c>
      <c r="AW457" s="13" t="s">
        <v>32</v>
      </c>
      <c r="AX457" s="13" t="s">
        <v>76</v>
      </c>
      <c r="AY457" s="250" t="s">
        <v>131</v>
      </c>
    </row>
    <row r="458" s="13" customFormat="1">
      <c r="A458" s="13"/>
      <c r="B458" s="240"/>
      <c r="C458" s="241"/>
      <c r="D458" s="235" t="s">
        <v>141</v>
      </c>
      <c r="E458" s="242" t="s">
        <v>1</v>
      </c>
      <c r="F458" s="243" t="s">
        <v>507</v>
      </c>
      <c r="G458" s="241"/>
      <c r="H458" s="244">
        <v>4.2999999999999998</v>
      </c>
      <c r="I458" s="245"/>
      <c r="J458" s="241"/>
      <c r="K458" s="241"/>
      <c r="L458" s="246"/>
      <c r="M458" s="247"/>
      <c r="N458" s="248"/>
      <c r="O458" s="248"/>
      <c r="P458" s="248"/>
      <c r="Q458" s="248"/>
      <c r="R458" s="248"/>
      <c r="S458" s="248"/>
      <c r="T458" s="249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50" t="s">
        <v>141</v>
      </c>
      <c r="AU458" s="250" t="s">
        <v>86</v>
      </c>
      <c r="AV458" s="13" t="s">
        <v>86</v>
      </c>
      <c r="AW458" s="13" t="s">
        <v>32</v>
      </c>
      <c r="AX458" s="13" t="s">
        <v>76</v>
      </c>
      <c r="AY458" s="250" t="s">
        <v>131</v>
      </c>
    </row>
    <row r="459" s="15" customFormat="1">
      <c r="A459" s="15"/>
      <c r="B459" s="262"/>
      <c r="C459" s="263"/>
      <c r="D459" s="235" t="s">
        <v>141</v>
      </c>
      <c r="E459" s="264" t="s">
        <v>1</v>
      </c>
      <c r="F459" s="265" t="s">
        <v>152</v>
      </c>
      <c r="G459" s="263"/>
      <c r="H459" s="266">
        <v>12.050000000000001</v>
      </c>
      <c r="I459" s="267"/>
      <c r="J459" s="263"/>
      <c r="K459" s="263"/>
      <c r="L459" s="268"/>
      <c r="M459" s="269"/>
      <c r="N459" s="270"/>
      <c r="O459" s="270"/>
      <c r="P459" s="270"/>
      <c r="Q459" s="270"/>
      <c r="R459" s="270"/>
      <c r="S459" s="270"/>
      <c r="T459" s="271"/>
      <c r="U459" s="15"/>
      <c r="V459" s="15"/>
      <c r="W459" s="15"/>
      <c r="X459" s="15"/>
      <c r="Y459" s="15"/>
      <c r="Z459" s="15"/>
      <c r="AA459" s="15"/>
      <c r="AB459" s="15"/>
      <c r="AC459" s="15"/>
      <c r="AD459" s="15"/>
      <c r="AE459" s="15"/>
      <c r="AT459" s="272" t="s">
        <v>141</v>
      </c>
      <c r="AU459" s="272" t="s">
        <v>86</v>
      </c>
      <c r="AV459" s="15" t="s">
        <v>137</v>
      </c>
      <c r="AW459" s="15" t="s">
        <v>32</v>
      </c>
      <c r="AX459" s="15" t="s">
        <v>84</v>
      </c>
      <c r="AY459" s="272" t="s">
        <v>131</v>
      </c>
    </row>
    <row r="460" s="2" customFormat="1" ht="24.15" customHeight="1">
      <c r="A460" s="39"/>
      <c r="B460" s="40"/>
      <c r="C460" s="221" t="s">
        <v>508</v>
      </c>
      <c r="D460" s="221" t="s">
        <v>133</v>
      </c>
      <c r="E460" s="222" t="s">
        <v>509</v>
      </c>
      <c r="F460" s="223" t="s">
        <v>510</v>
      </c>
      <c r="G460" s="224" t="s">
        <v>187</v>
      </c>
      <c r="H460" s="225">
        <v>36.600000000000001</v>
      </c>
      <c r="I460" s="226"/>
      <c r="J460" s="227">
        <f>ROUND(I460*H460,2)</f>
        <v>0</v>
      </c>
      <c r="K460" s="228"/>
      <c r="L460" s="45"/>
      <c r="M460" s="229" t="s">
        <v>1</v>
      </c>
      <c r="N460" s="230" t="s">
        <v>41</v>
      </c>
      <c r="O460" s="92"/>
      <c r="P460" s="231">
        <f>O460*H460</f>
        <v>0</v>
      </c>
      <c r="Q460" s="231">
        <v>0</v>
      </c>
      <c r="R460" s="231">
        <f>Q460*H460</f>
        <v>0</v>
      </c>
      <c r="S460" s="231">
        <v>0.052999999999999998</v>
      </c>
      <c r="T460" s="232">
        <f>S460*H460</f>
        <v>1.9398</v>
      </c>
      <c r="U460" s="39"/>
      <c r="V460" s="39"/>
      <c r="W460" s="39"/>
      <c r="X460" s="39"/>
      <c r="Y460" s="39"/>
      <c r="Z460" s="39"/>
      <c r="AA460" s="39"/>
      <c r="AB460" s="39"/>
      <c r="AC460" s="39"/>
      <c r="AD460" s="39"/>
      <c r="AE460" s="39"/>
      <c r="AR460" s="233" t="s">
        <v>137</v>
      </c>
      <c r="AT460" s="233" t="s">
        <v>133</v>
      </c>
      <c r="AU460" s="233" t="s">
        <v>86</v>
      </c>
      <c r="AY460" s="18" t="s">
        <v>131</v>
      </c>
      <c r="BE460" s="234">
        <f>IF(N460="základní",J460,0)</f>
        <v>0</v>
      </c>
      <c r="BF460" s="234">
        <f>IF(N460="snížená",J460,0)</f>
        <v>0</v>
      </c>
      <c r="BG460" s="234">
        <f>IF(N460="zákl. přenesená",J460,0)</f>
        <v>0</v>
      </c>
      <c r="BH460" s="234">
        <f>IF(N460="sníž. přenesená",J460,0)</f>
        <v>0</v>
      </c>
      <c r="BI460" s="234">
        <f>IF(N460="nulová",J460,0)</f>
        <v>0</v>
      </c>
      <c r="BJ460" s="18" t="s">
        <v>84</v>
      </c>
      <c r="BK460" s="234">
        <f>ROUND(I460*H460,2)</f>
        <v>0</v>
      </c>
      <c r="BL460" s="18" t="s">
        <v>137</v>
      </c>
      <c r="BM460" s="233" t="s">
        <v>511</v>
      </c>
    </row>
    <row r="461" s="2" customFormat="1">
      <c r="A461" s="39"/>
      <c r="B461" s="40"/>
      <c r="C461" s="41"/>
      <c r="D461" s="235" t="s">
        <v>139</v>
      </c>
      <c r="E461" s="41"/>
      <c r="F461" s="236" t="s">
        <v>512</v>
      </c>
      <c r="G461" s="41"/>
      <c r="H461" s="41"/>
      <c r="I461" s="237"/>
      <c r="J461" s="41"/>
      <c r="K461" s="41"/>
      <c r="L461" s="45"/>
      <c r="M461" s="238"/>
      <c r="N461" s="239"/>
      <c r="O461" s="92"/>
      <c r="P461" s="92"/>
      <c r="Q461" s="92"/>
      <c r="R461" s="92"/>
      <c r="S461" s="92"/>
      <c r="T461" s="93"/>
      <c r="U461" s="39"/>
      <c r="V461" s="39"/>
      <c r="W461" s="39"/>
      <c r="X461" s="39"/>
      <c r="Y461" s="39"/>
      <c r="Z461" s="39"/>
      <c r="AA461" s="39"/>
      <c r="AB461" s="39"/>
      <c r="AC461" s="39"/>
      <c r="AD461" s="39"/>
      <c r="AE461" s="39"/>
      <c r="AT461" s="18" t="s">
        <v>139</v>
      </c>
      <c r="AU461" s="18" t="s">
        <v>86</v>
      </c>
    </row>
    <row r="462" s="13" customFormat="1">
      <c r="A462" s="13"/>
      <c r="B462" s="240"/>
      <c r="C462" s="241"/>
      <c r="D462" s="235" t="s">
        <v>141</v>
      </c>
      <c r="E462" s="242" t="s">
        <v>1</v>
      </c>
      <c r="F462" s="243" t="s">
        <v>513</v>
      </c>
      <c r="G462" s="241"/>
      <c r="H462" s="244">
        <v>36.600000000000001</v>
      </c>
      <c r="I462" s="245"/>
      <c r="J462" s="241"/>
      <c r="K462" s="241"/>
      <c r="L462" s="246"/>
      <c r="M462" s="247"/>
      <c r="N462" s="248"/>
      <c r="O462" s="248"/>
      <c r="P462" s="248"/>
      <c r="Q462" s="248"/>
      <c r="R462" s="248"/>
      <c r="S462" s="248"/>
      <c r="T462" s="249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50" t="s">
        <v>141</v>
      </c>
      <c r="AU462" s="250" t="s">
        <v>86</v>
      </c>
      <c r="AV462" s="13" t="s">
        <v>86</v>
      </c>
      <c r="AW462" s="13" t="s">
        <v>32</v>
      </c>
      <c r="AX462" s="13" t="s">
        <v>84</v>
      </c>
      <c r="AY462" s="250" t="s">
        <v>131</v>
      </c>
    </row>
    <row r="463" s="2" customFormat="1" ht="24.15" customHeight="1">
      <c r="A463" s="39"/>
      <c r="B463" s="40"/>
      <c r="C463" s="221" t="s">
        <v>514</v>
      </c>
      <c r="D463" s="221" t="s">
        <v>133</v>
      </c>
      <c r="E463" s="222" t="s">
        <v>515</v>
      </c>
      <c r="F463" s="223" t="s">
        <v>516</v>
      </c>
      <c r="G463" s="224" t="s">
        <v>187</v>
      </c>
      <c r="H463" s="225">
        <v>2.5499999999999998</v>
      </c>
      <c r="I463" s="226"/>
      <c r="J463" s="227">
        <f>ROUND(I463*H463,2)</f>
        <v>0</v>
      </c>
      <c r="K463" s="228"/>
      <c r="L463" s="45"/>
      <c r="M463" s="229" t="s">
        <v>1</v>
      </c>
      <c r="N463" s="230" t="s">
        <v>41</v>
      </c>
      <c r="O463" s="92"/>
      <c r="P463" s="231">
        <f>O463*H463</f>
        <v>0</v>
      </c>
      <c r="Q463" s="231">
        <v>0.0012800000000000001</v>
      </c>
      <c r="R463" s="231">
        <f>Q463*H463</f>
        <v>0.003264</v>
      </c>
      <c r="S463" s="231">
        <v>0.021000000000000001</v>
      </c>
      <c r="T463" s="232">
        <f>S463*H463</f>
        <v>0.05355</v>
      </c>
      <c r="U463" s="39"/>
      <c r="V463" s="39"/>
      <c r="W463" s="39"/>
      <c r="X463" s="39"/>
      <c r="Y463" s="39"/>
      <c r="Z463" s="39"/>
      <c r="AA463" s="39"/>
      <c r="AB463" s="39"/>
      <c r="AC463" s="39"/>
      <c r="AD463" s="39"/>
      <c r="AE463" s="39"/>
      <c r="AR463" s="233" t="s">
        <v>137</v>
      </c>
      <c r="AT463" s="233" t="s">
        <v>133</v>
      </c>
      <c r="AU463" s="233" t="s">
        <v>86</v>
      </c>
      <c r="AY463" s="18" t="s">
        <v>131</v>
      </c>
      <c r="BE463" s="234">
        <f>IF(N463="základní",J463,0)</f>
        <v>0</v>
      </c>
      <c r="BF463" s="234">
        <f>IF(N463="snížená",J463,0)</f>
        <v>0</v>
      </c>
      <c r="BG463" s="234">
        <f>IF(N463="zákl. přenesená",J463,0)</f>
        <v>0</v>
      </c>
      <c r="BH463" s="234">
        <f>IF(N463="sníž. přenesená",J463,0)</f>
        <v>0</v>
      </c>
      <c r="BI463" s="234">
        <f>IF(N463="nulová",J463,0)</f>
        <v>0</v>
      </c>
      <c r="BJ463" s="18" t="s">
        <v>84</v>
      </c>
      <c r="BK463" s="234">
        <f>ROUND(I463*H463,2)</f>
        <v>0</v>
      </c>
      <c r="BL463" s="18" t="s">
        <v>137</v>
      </c>
      <c r="BM463" s="233" t="s">
        <v>517</v>
      </c>
    </row>
    <row r="464" s="2" customFormat="1">
      <c r="A464" s="39"/>
      <c r="B464" s="40"/>
      <c r="C464" s="41"/>
      <c r="D464" s="235" t="s">
        <v>139</v>
      </c>
      <c r="E464" s="41"/>
      <c r="F464" s="236" t="s">
        <v>518</v>
      </c>
      <c r="G464" s="41"/>
      <c r="H464" s="41"/>
      <c r="I464" s="237"/>
      <c r="J464" s="41"/>
      <c r="K464" s="41"/>
      <c r="L464" s="45"/>
      <c r="M464" s="238"/>
      <c r="N464" s="239"/>
      <c r="O464" s="92"/>
      <c r="P464" s="92"/>
      <c r="Q464" s="92"/>
      <c r="R464" s="92"/>
      <c r="S464" s="92"/>
      <c r="T464" s="93"/>
      <c r="U464" s="39"/>
      <c r="V464" s="39"/>
      <c r="W464" s="39"/>
      <c r="X464" s="39"/>
      <c r="Y464" s="39"/>
      <c r="Z464" s="39"/>
      <c r="AA464" s="39"/>
      <c r="AB464" s="39"/>
      <c r="AC464" s="39"/>
      <c r="AD464" s="39"/>
      <c r="AE464" s="39"/>
      <c r="AT464" s="18" t="s">
        <v>139</v>
      </c>
      <c r="AU464" s="18" t="s">
        <v>86</v>
      </c>
    </row>
    <row r="465" s="13" customFormat="1">
      <c r="A465" s="13"/>
      <c r="B465" s="240"/>
      <c r="C465" s="241"/>
      <c r="D465" s="235" t="s">
        <v>141</v>
      </c>
      <c r="E465" s="242" t="s">
        <v>1</v>
      </c>
      <c r="F465" s="243" t="s">
        <v>519</v>
      </c>
      <c r="G465" s="241"/>
      <c r="H465" s="244">
        <v>1.5</v>
      </c>
      <c r="I465" s="245"/>
      <c r="J465" s="241"/>
      <c r="K465" s="241"/>
      <c r="L465" s="246"/>
      <c r="M465" s="247"/>
      <c r="N465" s="248"/>
      <c r="O465" s="248"/>
      <c r="P465" s="248"/>
      <c r="Q465" s="248"/>
      <c r="R465" s="248"/>
      <c r="S465" s="248"/>
      <c r="T465" s="249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50" t="s">
        <v>141</v>
      </c>
      <c r="AU465" s="250" t="s">
        <v>86</v>
      </c>
      <c r="AV465" s="13" t="s">
        <v>86</v>
      </c>
      <c r="AW465" s="13" t="s">
        <v>32</v>
      </c>
      <c r="AX465" s="13" t="s">
        <v>76</v>
      </c>
      <c r="AY465" s="250" t="s">
        <v>131</v>
      </c>
    </row>
    <row r="466" s="13" customFormat="1">
      <c r="A466" s="13"/>
      <c r="B466" s="240"/>
      <c r="C466" s="241"/>
      <c r="D466" s="235" t="s">
        <v>141</v>
      </c>
      <c r="E466" s="242" t="s">
        <v>1</v>
      </c>
      <c r="F466" s="243" t="s">
        <v>520</v>
      </c>
      <c r="G466" s="241"/>
      <c r="H466" s="244">
        <v>0.45000000000000001</v>
      </c>
      <c r="I466" s="245"/>
      <c r="J466" s="241"/>
      <c r="K466" s="241"/>
      <c r="L466" s="246"/>
      <c r="M466" s="247"/>
      <c r="N466" s="248"/>
      <c r="O466" s="248"/>
      <c r="P466" s="248"/>
      <c r="Q466" s="248"/>
      <c r="R466" s="248"/>
      <c r="S466" s="248"/>
      <c r="T466" s="249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50" t="s">
        <v>141</v>
      </c>
      <c r="AU466" s="250" t="s">
        <v>86</v>
      </c>
      <c r="AV466" s="13" t="s">
        <v>86</v>
      </c>
      <c r="AW466" s="13" t="s">
        <v>32</v>
      </c>
      <c r="AX466" s="13" t="s">
        <v>76</v>
      </c>
      <c r="AY466" s="250" t="s">
        <v>131</v>
      </c>
    </row>
    <row r="467" s="13" customFormat="1">
      <c r="A467" s="13"/>
      <c r="B467" s="240"/>
      <c r="C467" s="241"/>
      <c r="D467" s="235" t="s">
        <v>141</v>
      </c>
      <c r="E467" s="242" t="s">
        <v>1</v>
      </c>
      <c r="F467" s="243" t="s">
        <v>521</v>
      </c>
      <c r="G467" s="241"/>
      <c r="H467" s="244">
        <v>0.45000000000000001</v>
      </c>
      <c r="I467" s="245"/>
      <c r="J467" s="241"/>
      <c r="K467" s="241"/>
      <c r="L467" s="246"/>
      <c r="M467" s="247"/>
      <c r="N467" s="248"/>
      <c r="O467" s="248"/>
      <c r="P467" s="248"/>
      <c r="Q467" s="248"/>
      <c r="R467" s="248"/>
      <c r="S467" s="248"/>
      <c r="T467" s="249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50" t="s">
        <v>141</v>
      </c>
      <c r="AU467" s="250" t="s">
        <v>86</v>
      </c>
      <c r="AV467" s="13" t="s">
        <v>86</v>
      </c>
      <c r="AW467" s="13" t="s">
        <v>32</v>
      </c>
      <c r="AX467" s="13" t="s">
        <v>76</v>
      </c>
      <c r="AY467" s="250" t="s">
        <v>131</v>
      </c>
    </row>
    <row r="468" s="13" customFormat="1">
      <c r="A468" s="13"/>
      <c r="B468" s="240"/>
      <c r="C468" s="241"/>
      <c r="D468" s="235" t="s">
        <v>141</v>
      </c>
      <c r="E468" s="242" t="s">
        <v>1</v>
      </c>
      <c r="F468" s="243" t="s">
        <v>522</v>
      </c>
      <c r="G468" s="241"/>
      <c r="H468" s="244">
        <v>0.14999999999999999</v>
      </c>
      <c r="I468" s="245"/>
      <c r="J468" s="241"/>
      <c r="K468" s="241"/>
      <c r="L468" s="246"/>
      <c r="M468" s="247"/>
      <c r="N468" s="248"/>
      <c r="O468" s="248"/>
      <c r="P468" s="248"/>
      <c r="Q468" s="248"/>
      <c r="R468" s="248"/>
      <c r="S468" s="248"/>
      <c r="T468" s="249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50" t="s">
        <v>141</v>
      </c>
      <c r="AU468" s="250" t="s">
        <v>86</v>
      </c>
      <c r="AV468" s="13" t="s">
        <v>86</v>
      </c>
      <c r="AW468" s="13" t="s">
        <v>32</v>
      </c>
      <c r="AX468" s="13" t="s">
        <v>76</v>
      </c>
      <c r="AY468" s="250" t="s">
        <v>131</v>
      </c>
    </row>
    <row r="469" s="15" customFormat="1">
      <c r="A469" s="15"/>
      <c r="B469" s="262"/>
      <c r="C469" s="263"/>
      <c r="D469" s="235" t="s">
        <v>141</v>
      </c>
      <c r="E469" s="264" t="s">
        <v>1</v>
      </c>
      <c r="F469" s="265" t="s">
        <v>152</v>
      </c>
      <c r="G469" s="263"/>
      <c r="H469" s="266">
        <v>2.5499999999999998</v>
      </c>
      <c r="I469" s="267"/>
      <c r="J469" s="263"/>
      <c r="K469" s="263"/>
      <c r="L469" s="268"/>
      <c r="M469" s="269"/>
      <c r="N469" s="270"/>
      <c r="O469" s="270"/>
      <c r="P469" s="270"/>
      <c r="Q469" s="270"/>
      <c r="R469" s="270"/>
      <c r="S469" s="270"/>
      <c r="T469" s="271"/>
      <c r="U469" s="15"/>
      <c r="V469" s="15"/>
      <c r="W469" s="15"/>
      <c r="X469" s="15"/>
      <c r="Y469" s="15"/>
      <c r="Z469" s="15"/>
      <c r="AA469" s="15"/>
      <c r="AB469" s="15"/>
      <c r="AC469" s="15"/>
      <c r="AD469" s="15"/>
      <c r="AE469" s="15"/>
      <c r="AT469" s="272" t="s">
        <v>141</v>
      </c>
      <c r="AU469" s="272" t="s">
        <v>86</v>
      </c>
      <c r="AV469" s="15" t="s">
        <v>137</v>
      </c>
      <c r="AW469" s="15" t="s">
        <v>32</v>
      </c>
      <c r="AX469" s="15" t="s">
        <v>84</v>
      </c>
      <c r="AY469" s="272" t="s">
        <v>131</v>
      </c>
    </row>
    <row r="470" s="2" customFormat="1" ht="24.15" customHeight="1">
      <c r="A470" s="39"/>
      <c r="B470" s="40"/>
      <c r="C470" s="221" t="s">
        <v>523</v>
      </c>
      <c r="D470" s="221" t="s">
        <v>133</v>
      </c>
      <c r="E470" s="222" t="s">
        <v>524</v>
      </c>
      <c r="F470" s="223" t="s">
        <v>525</v>
      </c>
      <c r="G470" s="224" t="s">
        <v>206</v>
      </c>
      <c r="H470" s="225">
        <v>1.0980000000000001</v>
      </c>
      <c r="I470" s="226"/>
      <c r="J470" s="227">
        <f>ROUND(I470*H470,2)</f>
        <v>0</v>
      </c>
      <c r="K470" s="228"/>
      <c r="L470" s="45"/>
      <c r="M470" s="229" t="s">
        <v>1</v>
      </c>
      <c r="N470" s="230" t="s">
        <v>41</v>
      </c>
      <c r="O470" s="92"/>
      <c r="P470" s="231">
        <f>O470*H470</f>
        <v>0</v>
      </c>
      <c r="Q470" s="231">
        <v>0</v>
      </c>
      <c r="R470" s="231">
        <f>Q470*H470</f>
        <v>0</v>
      </c>
      <c r="S470" s="231">
        <v>2.5</v>
      </c>
      <c r="T470" s="232">
        <f>S470*H470</f>
        <v>2.7450000000000001</v>
      </c>
      <c r="U470" s="39"/>
      <c r="V470" s="39"/>
      <c r="W470" s="39"/>
      <c r="X470" s="39"/>
      <c r="Y470" s="39"/>
      <c r="Z470" s="39"/>
      <c r="AA470" s="39"/>
      <c r="AB470" s="39"/>
      <c r="AC470" s="39"/>
      <c r="AD470" s="39"/>
      <c r="AE470" s="39"/>
      <c r="AR470" s="233" t="s">
        <v>137</v>
      </c>
      <c r="AT470" s="233" t="s">
        <v>133</v>
      </c>
      <c r="AU470" s="233" t="s">
        <v>86</v>
      </c>
      <c r="AY470" s="18" t="s">
        <v>131</v>
      </c>
      <c r="BE470" s="234">
        <f>IF(N470="základní",J470,0)</f>
        <v>0</v>
      </c>
      <c r="BF470" s="234">
        <f>IF(N470="snížená",J470,0)</f>
        <v>0</v>
      </c>
      <c r="BG470" s="234">
        <f>IF(N470="zákl. přenesená",J470,0)</f>
        <v>0</v>
      </c>
      <c r="BH470" s="234">
        <f>IF(N470="sníž. přenesená",J470,0)</f>
        <v>0</v>
      </c>
      <c r="BI470" s="234">
        <f>IF(N470="nulová",J470,0)</f>
        <v>0</v>
      </c>
      <c r="BJ470" s="18" t="s">
        <v>84</v>
      </c>
      <c r="BK470" s="234">
        <f>ROUND(I470*H470,2)</f>
        <v>0</v>
      </c>
      <c r="BL470" s="18" t="s">
        <v>137</v>
      </c>
      <c r="BM470" s="233" t="s">
        <v>526</v>
      </c>
    </row>
    <row r="471" s="2" customFormat="1">
      <c r="A471" s="39"/>
      <c r="B471" s="40"/>
      <c r="C471" s="41"/>
      <c r="D471" s="235" t="s">
        <v>139</v>
      </c>
      <c r="E471" s="41"/>
      <c r="F471" s="236" t="s">
        <v>527</v>
      </c>
      <c r="G471" s="41"/>
      <c r="H471" s="41"/>
      <c r="I471" s="237"/>
      <c r="J471" s="41"/>
      <c r="K471" s="41"/>
      <c r="L471" s="45"/>
      <c r="M471" s="238"/>
      <c r="N471" s="239"/>
      <c r="O471" s="92"/>
      <c r="P471" s="92"/>
      <c r="Q471" s="92"/>
      <c r="R471" s="92"/>
      <c r="S471" s="92"/>
      <c r="T471" s="93"/>
      <c r="U471" s="39"/>
      <c r="V471" s="39"/>
      <c r="W471" s="39"/>
      <c r="X471" s="39"/>
      <c r="Y471" s="39"/>
      <c r="Z471" s="39"/>
      <c r="AA471" s="39"/>
      <c r="AB471" s="39"/>
      <c r="AC471" s="39"/>
      <c r="AD471" s="39"/>
      <c r="AE471" s="39"/>
      <c r="AT471" s="18" t="s">
        <v>139</v>
      </c>
      <c r="AU471" s="18" t="s">
        <v>86</v>
      </c>
    </row>
    <row r="472" s="13" customFormat="1">
      <c r="A472" s="13"/>
      <c r="B472" s="240"/>
      <c r="C472" s="241"/>
      <c r="D472" s="235" t="s">
        <v>141</v>
      </c>
      <c r="E472" s="242" t="s">
        <v>1</v>
      </c>
      <c r="F472" s="243" t="s">
        <v>528</v>
      </c>
      <c r="G472" s="241"/>
      <c r="H472" s="244">
        <v>1.0980000000000001</v>
      </c>
      <c r="I472" s="245"/>
      <c r="J472" s="241"/>
      <c r="K472" s="241"/>
      <c r="L472" s="246"/>
      <c r="M472" s="247"/>
      <c r="N472" s="248"/>
      <c r="O472" s="248"/>
      <c r="P472" s="248"/>
      <c r="Q472" s="248"/>
      <c r="R472" s="248"/>
      <c r="S472" s="248"/>
      <c r="T472" s="249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50" t="s">
        <v>141</v>
      </c>
      <c r="AU472" s="250" t="s">
        <v>86</v>
      </c>
      <c r="AV472" s="13" t="s">
        <v>86</v>
      </c>
      <c r="AW472" s="13" t="s">
        <v>32</v>
      </c>
      <c r="AX472" s="13" t="s">
        <v>84</v>
      </c>
      <c r="AY472" s="250" t="s">
        <v>131</v>
      </c>
    </row>
    <row r="473" s="12" customFormat="1" ht="22.8" customHeight="1">
      <c r="A473" s="12"/>
      <c r="B473" s="205"/>
      <c r="C473" s="206"/>
      <c r="D473" s="207" t="s">
        <v>75</v>
      </c>
      <c r="E473" s="219" t="s">
        <v>529</v>
      </c>
      <c r="F473" s="219" t="s">
        <v>530</v>
      </c>
      <c r="G473" s="206"/>
      <c r="H473" s="206"/>
      <c r="I473" s="209"/>
      <c r="J473" s="220">
        <f>BK473</f>
        <v>0</v>
      </c>
      <c r="K473" s="206"/>
      <c r="L473" s="211"/>
      <c r="M473" s="212"/>
      <c r="N473" s="213"/>
      <c r="O473" s="213"/>
      <c r="P473" s="214">
        <f>SUM(P474:P486)</f>
        <v>0</v>
      </c>
      <c r="Q473" s="213"/>
      <c r="R473" s="214">
        <f>SUM(R474:R486)</f>
        <v>0</v>
      </c>
      <c r="S473" s="213"/>
      <c r="T473" s="215">
        <f>SUM(T474:T486)</f>
        <v>0</v>
      </c>
      <c r="U473" s="12"/>
      <c r="V473" s="12"/>
      <c r="W473" s="12"/>
      <c r="X473" s="12"/>
      <c r="Y473" s="12"/>
      <c r="Z473" s="12"/>
      <c r="AA473" s="12"/>
      <c r="AB473" s="12"/>
      <c r="AC473" s="12"/>
      <c r="AD473" s="12"/>
      <c r="AE473" s="12"/>
      <c r="AR473" s="216" t="s">
        <v>84</v>
      </c>
      <c r="AT473" s="217" t="s">
        <v>75</v>
      </c>
      <c r="AU473" s="217" t="s">
        <v>84</v>
      </c>
      <c r="AY473" s="216" t="s">
        <v>131</v>
      </c>
      <c r="BK473" s="218">
        <f>SUM(BK474:BK486)</f>
        <v>0</v>
      </c>
    </row>
    <row r="474" s="2" customFormat="1" ht="21.75" customHeight="1">
      <c r="A474" s="39"/>
      <c r="B474" s="40"/>
      <c r="C474" s="221" t="s">
        <v>531</v>
      </c>
      <c r="D474" s="221" t="s">
        <v>133</v>
      </c>
      <c r="E474" s="222" t="s">
        <v>532</v>
      </c>
      <c r="F474" s="223" t="s">
        <v>533</v>
      </c>
      <c r="G474" s="224" t="s">
        <v>534</v>
      </c>
      <c r="H474" s="225">
        <v>1722.152</v>
      </c>
      <c r="I474" s="226"/>
      <c r="J474" s="227">
        <f>ROUND(I474*H474,2)</f>
        <v>0</v>
      </c>
      <c r="K474" s="228"/>
      <c r="L474" s="45"/>
      <c r="M474" s="229" t="s">
        <v>1</v>
      </c>
      <c r="N474" s="230" t="s">
        <v>41</v>
      </c>
      <c r="O474" s="92"/>
      <c r="P474" s="231">
        <f>O474*H474</f>
        <v>0</v>
      </c>
      <c r="Q474" s="231">
        <v>0</v>
      </c>
      <c r="R474" s="231">
        <f>Q474*H474</f>
        <v>0</v>
      </c>
      <c r="S474" s="231">
        <v>0</v>
      </c>
      <c r="T474" s="232">
        <f>S474*H474</f>
        <v>0</v>
      </c>
      <c r="U474" s="39"/>
      <c r="V474" s="39"/>
      <c r="W474" s="39"/>
      <c r="X474" s="39"/>
      <c r="Y474" s="39"/>
      <c r="Z474" s="39"/>
      <c r="AA474" s="39"/>
      <c r="AB474" s="39"/>
      <c r="AC474" s="39"/>
      <c r="AD474" s="39"/>
      <c r="AE474" s="39"/>
      <c r="AR474" s="233" t="s">
        <v>137</v>
      </c>
      <c r="AT474" s="233" t="s">
        <v>133</v>
      </c>
      <c r="AU474" s="233" t="s">
        <v>86</v>
      </c>
      <c r="AY474" s="18" t="s">
        <v>131</v>
      </c>
      <c r="BE474" s="234">
        <f>IF(N474="základní",J474,0)</f>
        <v>0</v>
      </c>
      <c r="BF474" s="234">
        <f>IF(N474="snížená",J474,0)</f>
        <v>0</v>
      </c>
      <c r="BG474" s="234">
        <f>IF(N474="zákl. přenesená",J474,0)</f>
        <v>0</v>
      </c>
      <c r="BH474" s="234">
        <f>IF(N474="sníž. přenesená",J474,0)</f>
        <v>0</v>
      </c>
      <c r="BI474" s="234">
        <f>IF(N474="nulová",J474,0)</f>
        <v>0</v>
      </c>
      <c r="BJ474" s="18" t="s">
        <v>84</v>
      </c>
      <c r="BK474" s="234">
        <f>ROUND(I474*H474,2)</f>
        <v>0</v>
      </c>
      <c r="BL474" s="18" t="s">
        <v>137</v>
      </c>
      <c r="BM474" s="233" t="s">
        <v>535</v>
      </c>
    </row>
    <row r="475" s="2" customFormat="1">
      <c r="A475" s="39"/>
      <c r="B475" s="40"/>
      <c r="C475" s="41"/>
      <c r="D475" s="235" t="s">
        <v>139</v>
      </c>
      <c r="E475" s="41"/>
      <c r="F475" s="236" t="s">
        <v>536</v>
      </c>
      <c r="G475" s="41"/>
      <c r="H475" s="41"/>
      <c r="I475" s="237"/>
      <c r="J475" s="41"/>
      <c r="K475" s="41"/>
      <c r="L475" s="45"/>
      <c r="M475" s="238"/>
      <c r="N475" s="239"/>
      <c r="O475" s="92"/>
      <c r="P475" s="92"/>
      <c r="Q475" s="92"/>
      <c r="R475" s="92"/>
      <c r="S475" s="92"/>
      <c r="T475" s="93"/>
      <c r="U475" s="39"/>
      <c r="V475" s="39"/>
      <c r="W475" s="39"/>
      <c r="X475" s="39"/>
      <c r="Y475" s="39"/>
      <c r="Z475" s="39"/>
      <c r="AA475" s="39"/>
      <c r="AB475" s="39"/>
      <c r="AC475" s="39"/>
      <c r="AD475" s="39"/>
      <c r="AE475" s="39"/>
      <c r="AT475" s="18" t="s">
        <v>139</v>
      </c>
      <c r="AU475" s="18" t="s">
        <v>86</v>
      </c>
    </row>
    <row r="476" s="2" customFormat="1" ht="16.5" customHeight="1">
      <c r="A476" s="39"/>
      <c r="B476" s="40"/>
      <c r="C476" s="221" t="s">
        <v>537</v>
      </c>
      <c r="D476" s="221" t="s">
        <v>133</v>
      </c>
      <c r="E476" s="222" t="s">
        <v>538</v>
      </c>
      <c r="F476" s="223" t="s">
        <v>539</v>
      </c>
      <c r="G476" s="224" t="s">
        <v>534</v>
      </c>
      <c r="H476" s="225">
        <v>49942.408000000003</v>
      </c>
      <c r="I476" s="226"/>
      <c r="J476" s="227">
        <f>ROUND(I476*H476,2)</f>
        <v>0</v>
      </c>
      <c r="K476" s="228"/>
      <c r="L476" s="45"/>
      <c r="M476" s="229" t="s">
        <v>1</v>
      </c>
      <c r="N476" s="230" t="s">
        <v>41</v>
      </c>
      <c r="O476" s="92"/>
      <c r="P476" s="231">
        <f>O476*H476</f>
        <v>0</v>
      </c>
      <c r="Q476" s="231">
        <v>0</v>
      </c>
      <c r="R476" s="231">
        <f>Q476*H476</f>
        <v>0</v>
      </c>
      <c r="S476" s="231">
        <v>0</v>
      </c>
      <c r="T476" s="232">
        <f>S476*H476</f>
        <v>0</v>
      </c>
      <c r="U476" s="39"/>
      <c r="V476" s="39"/>
      <c r="W476" s="39"/>
      <c r="X476" s="39"/>
      <c r="Y476" s="39"/>
      <c r="Z476" s="39"/>
      <c r="AA476" s="39"/>
      <c r="AB476" s="39"/>
      <c r="AC476" s="39"/>
      <c r="AD476" s="39"/>
      <c r="AE476" s="39"/>
      <c r="AR476" s="233" t="s">
        <v>137</v>
      </c>
      <c r="AT476" s="233" t="s">
        <v>133</v>
      </c>
      <c r="AU476" s="233" t="s">
        <v>86</v>
      </c>
      <c r="AY476" s="18" t="s">
        <v>131</v>
      </c>
      <c r="BE476" s="234">
        <f>IF(N476="základní",J476,0)</f>
        <v>0</v>
      </c>
      <c r="BF476" s="234">
        <f>IF(N476="snížená",J476,0)</f>
        <v>0</v>
      </c>
      <c r="BG476" s="234">
        <f>IF(N476="zákl. přenesená",J476,0)</f>
        <v>0</v>
      </c>
      <c r="BH476" s="234">
        <f>IF(N476="sníž. přenesená",J476,0)</f>
        <v>0</v>
      </c>
      <c r="BI476" s="234">
        <f>IF(N476="nulová",J476,0)</f>
        <v>0</v>
      </c>
      <c r="BJ476" s="18" t="s">
        <v>84</v>
      </c>
      <c r="BK476" s="234">
        <f>ROUND(I476*H476,2)</f>
        <v>0</v>
      </c>
      <c r="BL476" s="18" t="s">
        <v>137</v>
      </c>
      <c r="BM476" s="233" t="s">
        <v>540</v>
      </c>
    </row>
    <row r="477" s="2" customFormat="1">
      <c r="A477" s="39"/>
      <c r="B477" s="40"/>
      <c r="C477" s="41"/>
      <c r="D477" s="235" t="s">
        <v>139</v>
      </c>
      <c r="E477" s="41"/>
      <c r="F477" s="236" t="s">
        <v>541</v>
      </c>
      <c r="G477" s="41"/>
      <c r="H477" s="41"/>
      <c r="I477" s="237"/>
      <c r="J477" s="41"/>
      <c r="K477" s="41"/>
      <c r="L477" s="45"/>
      <c r="M477" s="238"/>
      <c r="N477" s="239"/>
      <c r="O477" s="92"/>
      <c r="P477" s="92"/>
      <c r="Q477" s="92"/>
      <c r="R477" s="92"/>
      <c r="S477" s="92"/>
      <c r="T477" s="93"/>
      <c r="U477" s="39"/>
      <c r="V477" s="39"/>
      <c r="W477" s="39"/>
      <c r="X477" s="39"/>
      <c r="Y477" s="39"/>
      <c r="Z477" s="39"/>
      <c r="AA477" s="39"/>
      <c r="AB477" s="39"/>
      <c r="AC477" s="39"/>
      <c r="AD477" s="39"/>
      <c r="AE477" s="39"/>
      <c r="AT477" s="18" t="s">
        <v>139</v>
      </c>
      <c r="AU477" s="18" t="s">
        <v>86</v>
      </c>
    </row>
    <row r="478" s="13" customFormat="1">
      <c r="A478" s="13"/>
      <c r="B478" s="240"/>
      <c r="C478" s="241"/>
      <c r="D478" s="235" t="s">
        <v>141</v>
      </c>
      <c r="E478" s="241"/>
      <c r="F478" s="243" t="s">
        <v>542</v>
      </c>
      <c r="G478" s="241"/>
      <c r="H478" s="244">
        <v>49942.408000000003</v>
      </c>
      <c r="I478" s="245"/>
      <c r="J478" s="241"/>
      <c r="K478" s="241"/>
      <c r="L478" s="246"/>
      <c r="M478" s="247"/>
      <c r="N478" s="248"/>
      <c r="O478" s="248"/>
      <c r="P478" s="248"/>
      <c r="Q478" s="248"/>
      <c r="R478" s="248"/>
      <c r="S478" s="248"/>
      <c r="T478" s="249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50" t="s">
        <v>141</v>
      </c>
      <c r="AU478" s="250" t="s">
        <v>86</v>
      </c>
      <c r="AV478" s="13" t="s">
        <v>86</v>
      </c>
      <c r="AW478" s="13" t="s">
        <v>4</v>
      </c>
      <c r="AX478" s="13" t="s">
        <v>84</v>
      </c>
      <c r="AY478" s="250" t="s">
        <v>131</v>
      </c>
    </row>
    <row r="479" s="2" customFormat="1" ht="37.8" customHeight="1">
      <c r="A479" s="39"/>
      <c r="B479" s="40"/>
      <c r="C479" s="221" t="s">
        <v>543</v>
      </c>
      <c r="D479" s="221" t="s">
        <v>133</v>
      </c>
      <c r="E479" s="222" t="s">
        <v>544</v>
      </c>
      <c r="F479" s="223" t="s">
        <v>545</v>
      </c>
      <c r="G479" s="224" t="s">
        <v>534</v>
      </c>
      <c r="H479" s="225">
        <v>611.428</v>
      </c>
      <c r="I479" s="226"/>
      <c r="J479" s="227">
        <f>ROUND(I479*H479,2)</f>
        <v>0</v>
      </c>
      <c r="K479" s="228"/>
      <c r="L479" s="45"/>
      <c r="M479" s="229" t="s">
        <v>1</v>
      </c>
      <c r="N479" s="230" t="s">
        <v>41</v>
      </c>
      <c r="O479" s="92"/>
      <c r="P479" s="231">
        <f>O479*H479</f>
        <v>0</v>
      </c>
      <c r="Q479" s="231">
        <v>0</v>
      </c>
      <c r="R479" s="231">
        <f>Q479*H479</f>
        <v>0</v>
      </c>
      <c r="S479" s="231">
        <v>0</v>
      </c>
      <c r="T479" s="232">
        <f>S479*H479</f>
        <v>0</v>
      </c>
      <c r="U479" s="39"/>
      <c r="V479" s="39"/>
      <c r="W479" s="39"/>
      <c r="X479" s="39"/>
      <c r="Y479" s="39"/>
      <c r="Z479" s="39"/>
      <c r="AA479" s="39"/>
      <c r="AB479" s="39"/>
      <c r="AC479" s="39"/>
      <c r="AD479" s="39"/>
      <c r="AE479" s="39"/>
      <c r="AR479" s="233" t="s">
        <v>137</v>
      </c>
      <c r="AT479" s="233" t="s">
        <v>133</v>
      </c>
      <c r="AU479" s="233" t="s">
        <v>86</v>
      </c>
      <c r="AY479" s="18" t="s">
        <v>131</v>
      </c>
      <c r="BE479" s="234">
        <f>IF(N479="základní",J479,0)</f>
        <v>0</v>
      </c>
      <c r="BF479" s="234">
        <f>IF(N479="snížená",J479,0)</f>
        <v>0</v>
      </c>
      <c r="BG479" s="234">
        <f>IF(N479="zákl. přenesená",J479,0)</f>
        <v>0</v>
      </c>
      <c r="BH479" s="234">
        <f>IF(N479="sníž. přenesená",J479,0)</f>
        <v>0</v>
      </c>
      <c r="BI479" s="234">
        <f>IF(N479="nulová",J479,0)</f>
        <v>0</v>
      </c>
      <c r="BJ479" s="18" t="s">
        <v>84</v>
      </c>
      <c r="BK479" s="234">
        <f>ROUND(I479*H479,2)</f>
        <v>0</v>
      </c>
      <c r="BL479" s="18" t="s">
        <v>137</v>
      </c>
      <c r="BM479" s="233" t="s">
        <v>546</v>
      </c>
    </row>
    <row r="480" s="2" customFormat="1">
      <c r="A480" s="39"/>
      <c r="B480" s="40"/>
      <c r="C480" s="41"/>
      <c r="D480" s="235" t="s">
        <v>139</v>
      </c>
      <c r="E480" s="41"/>
      <c r="F480" s="236" t="s">
        <v>547</v>
      </c>
      <c r="G480" s="41"/>
      <c r="H480" s="41"/>
      <c r="I480" s="237"/>
      <c r="J480" s="41"/>
      <c r="K480" s="41"/>
      <c r="L480" s="45"/>
      <c r="M480" s="238"/>
      <c r="N480" s="239"/>
      <c r="O480" s="92"/>
      <c r="P480" s="92"/>
      <c r="Q480" s="92"/>
      <c r="R480" s="92"/>
      <c r="S480" s="92"/>
      <c r="T480" s="93"/>
      <c r="U480" s="39"/>
      <c r="V480" s="39"/>
      <c r="W480" s="39"/>
      <c r="X480" s="39"/>
      <c r="Y480" s="39"/>
      <c r="Z480" s="39"/>
      <c r="AA480" s="39"/>
      <c r="AB480" s="39"/>
      <c r="AC480" s="39"/>
      <c r="AD480" s="39"/>
      <c r="AE480" s="39"/>
      <c r="AT480" s="18" t="s">
        <v>139</v>
      </c>
      <c r="AU480" s="18" t="s">
        <v>86</v>
      </c>
    </row>
    <row r="481" s="13" customFormat="1">
      <c r="A481" s="13"/>
      <c r="B481" s="240"/>
      <c r="C481" s="241"/>
      <c r="D481" s="235" t="s">
        <v>141</v>
      </c>
      <c r="E481" s="242" t="s">
        <v>1</v>
      </c>
      <c r="F481" s="243" t="s">
        <v>548</v>
      </c>
      <c r="G481" s="241"/>
      <c r="H481" s="244">
        <v>611.428</v>
      </c>
      <c r="I481" s="245"/>
      <c r="J481" s="241"/>
      <c r="K481" s="241"/>
      <c r="L481" s="246"/>
      <c r="M481" s="247"/>
      <c r="N481" s="248"/>
      <c r="O481" s="248"/>
      <c r="P481" s="248"/>
      <c r="Q481" s="248"/>
      <c r="R481" s="248"/>
      <c r="S481" s="248"/>
      <c r="T481" s="249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50" t="s">
        <v>141</v>
      </c>
      <c r="AU481" s="250" t="s">
        <v>86</v>
      </c>
      <c r="AV481" s="13" t="s">
        <v>86</v>
      </c>
      <c r="AW481" s="13" t="s">
        <v>32</v>
      </c>
      <c r="AX481" s="13" t="s">
        <v>84</v>
      </c>
      <c r="AY481" s="250" t="s">
        <v>131</v>
      </c>
    </row>
    <row r="482" s="2" customFormat="1" ht="44.25" customHeight="1">
      <c r="A482" s="39"/>
      <c r="B482" s="40"/>
      <c r="C482" s="221" t="s">
        <v>549</v>
      </c>
      <c r="D482" s="221" t="s">
        <v>133</v>
      </c>
      <c r="E482" s="222" t="s">
        <v>550</v>
      </c>
      <c r="F482" s="223" t="s">
        <v>551</v>
      </c>
      <c r="G482" s="224" t="s">
        <v>534</v>
      </c>
      <c r="H482" s="225">
        <v>1128.9670000000001</v>
      </c>
      <c r="I482" s="226"/>
      <c r="J482" s="227">
        <f>ROUND(I482*H482,2)</f>
        <v>0</v>
      </c>
      <c r="K482" s="228"/>
      <c r="L482" s="45"/>
      <c r="M482" s="229" t="s">
        <v>1</v>
      </c>
      <c r="N482" s="230" t="s">
        <v>41</v>
      </c>
      <c r="O482" s="92"/>
      <c r="P482" s="231">
        <f>O482*H482</f>
        <v>0</v>
      </c>
      <c r="Q482" s="231">
        <v>0</v>
      </c>
      <c r="R482" s="231">
        <f>Q482*H482</f>
        <v>0</v>
      </c>
      <c r="S482" s="231">
        <v>0</v>
      </c>
      <c r="T482" s="232">
        <f>S482*H482</f>
        <v>0</v>
      </c>
      <c r="U482" s="39"/>
      <c r="V482" s="39"/>
      <c r="W482" s="39"/>
      <c r="X482" s="39"/>
      <c r="Y482" s="39"/>
      <c r="Z482" s="39"/>
      <c r="AA482" s="39"/>
      <c r="AB482" s="39"/>
      <c r="AC482" s="39"/>
      <c r="AD482" s="39"/>
      <c r="AE482" s="39"/>
      <c r="AR482" s="233" t="s">
        <v>137</v>
      </c>
      <c r="AT482" s="233" t="s">
        <v>133</v>
      </c>
      <c r="AU482" s="233" t="s">
        <v>86</v>
      </c>
      <c r="AY482" s="18" t="s">
        <v>131</v>
      </c>
      <c r="BE482" s="234">
        <f>IF(N482="základní",J482,0)</f>
        <v>0</v>
      </c>
      <c r="BF482" s="234">
        <f>IF(N482="snížená",J482,0)</f>
        <v>0</v>
      </c>
      <c r="BG482" s="234">
        <f>IF(N482="zákl. přenesená",J482,0)</f>
        <v>0</v>
      </c>
      <c r="BH482" s="234">
        <f>IF(N482="sníž. přenesená",J482,0)</f>
        <v>0</v>
      </c>
      <c r="BI482" s="234">
        <f>IF(N482="nulová",J482,0)</f>
        <v>0</v>
      </c>
      <c r="BJ482" s="18" t="s">
        <v>84</v>
      </c>
      <c r="BK482" s="234">
        <f>ROUND(I482*H482,2)</f>
        <v>0</v>
      </c>
      <c r="BL482" s="18" t="s">
        <v>137</v>
      </c>
      <c r="BM482" s="233" t="s">
        <v>552</v>
      </c>
    </row>
    <row r="483" s="2" customFormat="1">
      <c r="A483" s="39"/>
      <c r="B483" s="40"/>
      <c r="C483" s="41"/>
      <c r="D483" s="235" t="s">
        <v>139</v>
      </c>
      <c r="E483" s="41"/>
      <c r="F483" s="236" t="s">
        <v>553</v>
      </c>
      <c r="G483" s="41"/>
      <c r="H483" s="41"/>
      <c r="I483" s="237"/>
      <c r="J483" s="41"/>
      <c r="K483" s="41"/>
      <c r="L483" s="45"/>
      <c r="M483" s="238"/>
      <c r="N483" s="239"/>
      <c r="O483" s="92"/>
      <c r="P483" s="92"/>
      <c r="Q483" s="92"/>
      <c r="R483" s="92"/>
      <c r="S483" s="92"/>
      <c r="T483" s="93"/>
      <c r="U483" s="39"/>
      <c r="V483" s="39"/>
      <c r="W483" s="39"/>
      <c r="X483" s="39"/>
      <c r="Y483" s="39"/>
      <c r="Z483" s="39"/>
      <c r="AA483" s="39"/>
      <c r="AB483" s="39"/>
      <c r="AC483" s="39"/>
      <c r="AD483" s="39"/>
      <c r="AE483" s="39"/>
      <c r="AT483" s="18" t="s">
        <v>139</v>
      </c>
      <c r="AU483" s="18" t="s">
        <v>86</v>
      </c>
    </row>
    <row r="484" s="13" customFormat="1">
      <c r="A484" s="13"/>
      <c r="B484" s="240"/>
      <c r="C484" s="241"/>
      <c r="D484" s="235" t="s">
        <v>141</v>
      </c>
      <c r="E484" s="242" t="s">
        <v>1</v>
      </c>
      <c r="F484" s="243" t="s">
        <v>554</v>
      </c>
      <c r="G484" s="241"/>
      <c r="H484" s="244">
        <v>19.152000000000001</v>
      </c>
      <c r="I484" s="245"/>
      <c r="J484" s="241"/>
      <c r="K484" s="241"/>
      <c r="L484" s="246"/>
      <c r="M484" s="247"/>
      <c r="N484" s="248"/>
      <c r="O484" s="248"/>
      <c r="P484" s="248"/>
      <c r="Q484" s="248"/>
      <c r="R484" s="248"/>
      <c r="S484" s="248"/>
      <c r="T484" s="249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250" t="s">
        <v>141</v>
      </c>
      <c r="AU484" s="250" t="s">
        <v>86</v>
      </c>
      <c r="AV484" s="13" t="s">
        <v>86</v>
      </c>
      <c r="AW484" s="13" t="s">
        <v>32</v>
      </c>
      <c r="AX484" s="13" t="s">
        <v>76</v>
      </c>
      <c r="AY484" s="250" t="s">
        <v>131</v>
      </c>
    </row>
    <row r="485" s="13" customFormat="1">
      <c r="A485" s="13"/>
      <c r="B485" s="240"/>
      <c r="C485" s="241"/>
      <c r="D485" s="235" t="s">
        <v>141</v>
      </c>
      <c r="E485" s="242" t="s">
        <v>1</v>
      </c>
      <c r="F485" s="243" t="s">
        <v>555</v>
      </c>
      <c r="G485" s="241"/>
      <c r="H485" s="244">
        <v>1109.8150000000001</v>
      </c>
      <c r="I485" s="245"/>
      <c r="J485" s="241"/>
      <c r="K485" s="241"/>
      <c r="L485" s="246"/>
      <c r="M485" s="247"/>
      <c r="N485" s="248"/>
      <c r="O485" s="248"/>
      <c r="P485" s="248"/>
      <c r="Q485" s="248"/>
      <c r="R485" s="248"/>
      <c r="S485" s="248"/>
      <c r="T485" s="249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250" t="s">
        <v>141</v>
      </c>
      <c r="AU485" s="250" t="s">
        <v>86</v>
      </c>
      <c r="AV485" s="13" t="s">
        <v>86</v>
      </c>
      <c r="AW485" s="13" t="s">
        <v>32</v>
      </c>
      <c r="AX485" s="13" t="s">
        <v>76</v>
      </c>
      <c r="AY485" s="250" t="s">
        <v>131</v>
      </c>
    </row>
    <row r="486" s="15" customFormat="1">
      <c r="A486" s="15"/>
      <c r="B486" s="262"/>
      <c r="C486" s="263"/>
      <c r="D486" s="235" t="s">
        <v>141</v>
      </c>
      <c r="E486" s="264" t="s">
        <v>1</v>
      </c>
      <c r="F486" s="265" t="s">
        <v>152</v>
      </c>
      <c r="G486" s="263"/>
      <c r="H486" s="266">
        <v>1128.9670000000001</v>
      </c>
      <c r="I486" s="267"/>
      <c r="J486" s="263"/>
      <c r="K486" s="263"/>
      <c r="L486" s="268"/>
      <c r="M486" s="269"/>
      <c r="N486" s="270"/>
      <c r="O486" s="270"/>
      <c r="P486" s="270"/>
      <c r="Q486" s="270"/>
      <c r="R486" s="270"/>
      <c r="S486" s="270"/>
      <c r="T486" s="271"/>
      <c r="U486" s="15"/>
      <c r="V486" s="15"/>
      <c r="W486" s="15"/>
      <c r="X486" s="15"/>
      <c r="Y486" s="15"/>
      <c r="Z486" s="15"/>
      <c r="AA486" s="15"/>
      <c r="AB486" s="15"/>
      <c r="AC486" s="15"/>
      <c r="AD486" s="15"/>
      <c r="AE486" s="15"/>
      <c r="AT486" s="272" t="s">
        <v>141</v>
      </c>
      <c r="AU486" s="272" t="s">
        <v>86</v>
      </c>
      <c r="AV486" s="15" t="s">
        <v>137</v>
      </c>
      <c r="AW486" s="15" t="s">
        <v>32</v>
      </c>
      <c r="AX486" s="15" t="s">
        <v>84</v>
      </c>
      <c r="AY486" s="272" t="s">
        <v>131</v>
      </c>
    </row>
    <row r="487" s="12" customFormat="1" ht="22.8" customHeight="1">
      <c r="A487" s="12"/>
      <c r="B487" s="205"/>
      <c r="C487" s="206"/>
      <c r="D487" s="207" t="s">
        <v>75</v>
      </c>
      <c r="E487" s="219" t="s">
        <v>556</v>
      </c>
      <c r="F487" s="219" t="s">
        <v>557</v>
      </c>
      <c r="G487" s="206"/>
      <c r="H487" s="206"/>
      <c r="I487" s="209"/>
      <c r="J487" s="220">
        <f>BK487</f>
        <v>0</v>
      </c>
      <c r="K487" s="206"/>
      <c r="L487" s="211"/>
      <c r="M487" s="212"/>
      <c r="N487" s="213"/>
      <c r="O487" s="213"/>
      <c r="P487" s="214">
        <f>SUM(P488:P489)</f>
        <v>0</v>
      </c>
      <c r="Q487" s="213"/>
      <c r="R487" s="214">
        <f>SUM(R488:R489)</f>
        <v>0</v>
      </c>
      <c r="S487" s="213"/>
      <c r="T487" s="215">
        <f>SUM(T488:T489)</f>
        <v>0</v>
      </c>
      <c r="U487" s="12"/>
      <c r="V487" s="12"/>
      <c r="W487" s="12"/>
      <c r="X487" s="12"/>
      <c r="Y487" s="12"/>
      <c r="Z487" s="12"/>
      <c r="AA487" s="12"/>
      <c r="AB487" s="12"/>
      <c r="AC487" s="12"/>
      <c r="AD487" s="12"/>
      <c r="AE487" s="12"/>
      <c r="AR487" s="216" t="s">
        <v>84</v>
      </c>
      <c r="AT487" s="217" t="s">
        <v>75</v>
      </c>
      <c r="AU487" s="217" t="s">
        <v>84</v>
      </c>
      <c r="AY487" s="216" t="s">
        <v>131</v>
      </c>
      <c r="BK487" s="218">
        <f>SUM(BK488:BK489)</f>
        <v>0</v>
      </c>
    </row>
    <row r="488" s="2" customFormat="1" ht="24.15" customHeight="1">
      <c r="A488" s="39"/>
      <c r="B488" s="40"/>
      <c r="C488" s="221" t="s">
        <v>558</v>
      </c>
      <c r="D488" s="221" t="s">
        <v>133</v>
      </c>
      <c r="E488" s="222" t="s">
        <v>559</v>
      </c>
      <c r="F488" s="223" t="s">
        <v>560</v>
      </c>
      <c r="G488" s="224" t="s">
        <v>534</v>
      </c>
      <c r="H488" s="225">
        <v>2106.6379999999999</v>
      </c>
      <c r="I488" s="226"/>
      <c r="J488" s="227">
        <f>ROUND(I488*H488,2)</f>
        <v>0</v>
      </c>
      <c r="K488" s="228"/>
      <c r="L488" s="45"/>
      <c r="M488" s="229" t="s">
        <v>1</v>
      </c>
      <c r="N488" s="230" t="s">
        <v>41</v>
      </c>
      <c r="O488" s="92"/>
      <c r="P488" s="231">
        <f>O488*H488</f>
        <v>0</v>
      </c>
      <c r="Q488" s="231">
        <v>0</v>
      </c>
      <c r="R488" s="231">
        <f>Q488*H488</f>
        <v>0</v>
      </c>
      <c r="S488" s="231">
        <v>0</v>
      </c>
      <c r="T488" s="232">
        <f>S488*H488</f>
        <v>0</v>
      </c>
      <c r="U488" s="39"/>
      <c r="V488" s="39"/>
      <c r="W488" s="39"/>
      <c r="X488" s="39"/>
      <c r="Y488" s="39"/>
      <c r="Z488" s="39"/>
      <c r="AA488" s="39"/>
      <c r="AB488" s="39"/>
      <c r="AC488" s="39"/>
      <c r="AD488" s="39"/>
      <c r="AE488" s="39"/>
      <c r="AR488" s="233" t="s">
        <v>137</v>
      </c>
      <c r="AT488" s="233" t="s">
        <v>133</v>
      </c>
      <c r="AU488" s="233" t="s">
        <v>86</v>
      </c>
      <c r="AY488" s="18" t="s">
        <v>131</v>
      </c>
      <c r="BE488" s="234">
        <f>IF(N488="základní",J488,0)</f>
        <v>0</v>
      </c>
      <c r="BF488" s="234">
        <f>IF(N488="snížená",J488,0)</f>
        <v>0</v>
      </c>
      <c r="BG488" s="234">
        <f>IF(N488="zákl. přenesená",J488,0)</f>
        <v>0</v>
      </c>
      <c r="BH488" s="234">
        <f>IF(N488="sníž. přenesená",J488,0)</f>
        <v>0</v>
      </c>
      <c r="BI488" s="234">
        <f>IF(N488="nulová",J488,0)</f>
        <v>0</v>
      </c>
      <c r="BJ488" s="18" t="s">
        <v>84</v>
      </c>
      <c r="BK488" s="234">
        <f>ROUND(I488*H488,2)</f>
        <v>0</v>
      </c>
      <c r="BL488" s="18" t="s">
        <v>137</v>
      </c>
      <c r="BM488" s="233" t="s">
        <v>561</v>
      </c>
    </row>
    <row r="489" s="2" customFormat="1">
      <c r="A489" s="39"/>
      <c r="B489" s="40"/>
      <c r="C489" s="41"/>
      <c r="D489" s="235" t="s">
        <v>139</v>
      </c>
      <c r="E489" s="41"/>
      <c r="F489" s="236" t="s">
        <v>562</v>
      </c>
      <c r="G489" s="41"/>
      <c r="H489" s="41"/>
      <c r="I489" s="237"/>
      <c r="J489" s="41"/>
      <c r="K489" s="41"/>
      <c r="L489" s="45"/>
      <c r="M489" s="238"/>
      <c r="N489" s="239"/>
      <c r="O489" s="92"/>
      <c r="P489" s="92"/>
      <c r="Q489" s="92"/>
      <c r="R489" s="92"/>
      <c r="S489" s="92"/>
      <c r="T489" s="93"/>
      <c r="U489" s="39"/>
      <c r="V489" s="39"/>
      <c r="W489" s="39"/>
      <c r="X489" s="39"/>
      <c r="Y489" s="39"/>
      <c r="Z489" s="39"/>
      <c r="AA489" s="39"/>
      <c r="AB489" s="39"/>
      <c r="AC489" s="39"/>
      <c r="AD489" s="39"/>
      <c r="AE489" s="39"/>
      <c r="AT489" s="18" t="s">
        <v>139</v>
      </c>
      <c r="AU489" s="18" t="s">
        <v>86</v>
      </c>
    </row>
    <row r="490" s="12" customFormat="1" ht="25.92" customHeight="1">
      <c r="A490" s="12"/>
      <c r="B490" s="205"/>
      <c r="C490" s="206"/>
      <c r="D490" s="207" t="s">
        <v>75</v>
      </c>
      <c r="E490" s="208" t="s">
        <v>563</v>
      </c>
      <c r="F490" s="208" t="s">
        <v>564</v>
      </c>
      <c r="G490" s="206"/>
      <c r="H490" s="206"/>
      <c r="I490" s="209"/>
      <c r="J490" s="210">
        <f>BK490</f>
        <v>0</v>
      </c>
      <c r="K490" s="206"/>
      <c r="L490" s="211"/>
      <c r="M490" s="212"/>
      <c r="N490" s="213"/>
      <c r="O490" s="213"/>
      <c r="P490" s="214">
        <f>P491</f>
        <v>0</v>
      </c>
      <c r="Q490" s="213"/>
      <c r="R490" s="214">
        <f>R491</f>
        <v>0.17723999999999998</v>
      </c>
      <c r="S490" s="213"/>
      <c r="T490" s="215">
        <f>T491</f>
        <v>0</v>
      </c>
      <c r="U490" s="12"/>
      <c r="V490" s="12"/>
      <c r="W490" s="12"/>
      <c r="X490" s="12"/>
      <c r="Y490" s="12"/>
      <c r="Z490" s="12"/>
      <c r="AA490" s="12"/>
      <c r="AB490" s="12"/>
      <c r="AC490" s="12"/>
      <c r="AD490" s="12"/>
      <c r="AE490" s="12"/>
      <c r="AR490" s="216" t="s">
        <v>86</v>
      </c>
      <c r="AT490" s="217" t="s">
        <v>75</v>
      </c>
      <c r="AU490" s="217" t="s">
        <v>76</v>
      </c>
      <c r="AY490" s="216" t="s">
        <v>131</v>
      </c>
      <c r="BK490" s="218">
        <f>BK491</f>
        <v>0</v>
      </c>
    </row>
    <row r="491" s="12" customFormat="1" ht="22.8" customHeight="1">
      <c r="A491" s="12"/>
      <c r="B491" s="205"/>
      <c r="C491" s="206"/>
      <c r="D491" s="207" t="s">
        <v>75</v>
      </c>
      <c r="E491" s="219" t="s">
        <v>565</v>
      </c>
      <c r="F491" s="219" t="s">
        <v>566</v>
      </c>
      <c r="G491" s="206"/>
      <c r="H491" s="206"/>
      <c r="I491" s="209"/>
      <c r="J491" s="220">
        <f>BK491</f>
        <v>0</v>
      </c>
      <c r="K491" s="206"/>
      <c r="L491" s="211"/>
      <c r="M491" s="212"/>
      <c r="N491" s="213"/>
      <c r="O491" s="213"/>
      <c r="P491" s="214">
        <f>SUM(P492:P496)</f>
        <v>0</v>
      </c>
      <c r="Q491" s="213"/>
      <c r="R491" s="214">
        <f>SUM(R492:R496)</f>
        <v>0.17723999999999998</v>
      </c>
      <c r="S491" s="213"/>
      <c r="T491" s="215">
        <f>SUM(T492:T496)</f>
        <v>0</v>
      </c>
      <c r="U491" s="12"/>
      <c r="V491" s="12"/>
      <c r="W491" s="12"/>
      <c r="X491" s="12"/>
      <c r="Y491" s="12"/>
      <c r="Z491" s="12"/>
      <c r="AA491" s="12"/>
      <c r="AB491" s="12"/>
      <c r="AC491" s="12"/>
      <c r="AD491" s="12"/>
      <c r="AE491" s="12"/>
      <c r="AR491" s="216" t="s">
        <v>86</v>
      </c>
      <c r="AT491" s="217" t="s">
        <v>75</v>
      </c>
      <c r="AU491" s="217" t="s">
        <v>84</v>
      </c>
      <c r="AY491" s="216" t="s">
        <v>131</v>
      </c>
      <c r="BK491" s="218">
        <f>SUM(BK492:BK496)</f>
        <v>0</v>
      </c>
    </row>
    <row r="492" s="2" customFormat="1" ht="24.15" customHeight="1">
      <c r="A492" s="39"/>
      <c r="B492" s="40"/>
      <c r="C492" s="221" t="s">
        <v>567</v>
      </c>
      <c r="D492" s="221" t="s">
        <v>133</v>
      </c>
      <c r="E492" s="222" t="s">
        <v>568</v>
      </c>
      <c r="F492" s="223" t="s">
        <v>569</v>
      </c>
      <c r="G492" s="224" t="s">
        <v>237</v>
      </c>
      <c r="H492" s="225">
        <v>3</v>
      </c>
      <c r="I492" s="226"/>
      <c r="J492" s="227">
        <f>ROUND(I492*H492,2)</f>
        <v>0</v>
      </c>
      <c r="K492" s="228"/>
      <c r="L492" s="45"/>
      <c r="M492" s="229" t="s">
        <v>1</v>
      </c>
      <c r="N492" s="230" t="s">
        <v>41</v>
      </c>
      <c r="O492" s="92"/>
      <c r="P492" s="231">
        <f>O492*H492</f>
        <v>0</v>
      </c>
      <c r="Q492" s="231">
        <v>8.0000000000000007E-05</v>
      </c>
      <c r="R492" s="231">
        <f>Q492*H492</f>
        <v>0.00024000000000000003</v>
      </c>
      <c r="S492" s="231">
        <v>0</v>
      </c>
      <c r="T492" s="232">
        <f>S492*H492</f>
        <v>0</v>
      </c>
      <c r="U492" s="39"/>
      <c r="V492" s="39"/>
      <c r="W492" s="39"/>
      <c r="X492" s="39"/>
      <c r="Y492" s="39"/>
      <c r="Z492" s="39"/>
      <c r="AA492" s="39"/>
      <c r="AB492" s="39"/>
      <c r="AC492" s="39"/>
      <c r="AD492" s="39"/>
      <c r="AE492" s="39"/>
      <c r="AR492" s="233" t="s">
        <v>264</v>
      </c>
      <c r="AT492" s="233" t="s">
        <v>133</v>
      </c>
      <c r="AU492" s="233" t="s">
        <v>86</v>
      </c>
      <c r="AY492" s="18" t="s">
        <v>131</v>
      </c>
      <c r="BE492" s="234">
        <f>IF(N492="základní",J492,0)</f>
        <v>0</v>
      </c>
      <c r="BF492" s="234">
        <f>IF(N492="snížená",J492,0)</f>
        <v>0</v>
      </c>
      <c r="BG492" s="234">
        <f>IF(N492="zákl. přenesená",J492,0)</f>
        <v>0</v>
      </c>
      <c r="BH492" s="234">
        <f>IF(N492="sníž. přenesená",J492,0)</f>
        <v>0</v>
      </c>
      <c r="BI492" s="234">
        <f>IF(N492="nulová",J492,0)</f>
        <v>0</v>
      </c>
      <c r="BJ492" s="18" t="s">
        <v>84</v>
      </c>
      <c r="BK492" s="234">
        <f>ROUND(I492*H492,2)</f>
        <v>0</v>
      </c>
      <c r="BL492" s="18" t="s">
        <v>264</v>
      </c>
      <c r="BM492" s="233" t="s">
        <v>570</v>
      </c>
    </row>
    <row r="493" s="2" customFormat="1">
      <c r="A493" s="39"/>
      <c r="B493" s="40"/>
      <c r="C493" s="41"/>
      <c r="D493" s="235" t="s">
        <v>139</v>
      </c>
      <c r="E493" s="41"/>
      <c r="F493" s="236" t="s">
        <v>571</v>
      </c>
      <c r="G493" s="41"/>
      <c r="H493" s="41"/>
      <c r="I493" s="237"/>
      <c r="J493" s="41"/>
      <c r="K493" s="41"/>
      <c r="L493" s="45"/>
      <c r="M493" s="238"/>
      <c r="N493" s="239"/>
      <c r="O493" s="92"/>
      <c r="P493" s="92"/>
      <c r="Q493" s="92"/>
      <c r="R493" s="92"/>
      <c r="S493" s="92"/>
      <c r="T493" s="93"/>
      <c r="U493" s="39"/>
      <c r="V493" s="39"/>
      <c r="W493" s="39"/>
      <c r="X493" s="39"/>
      <c r="Y493" s="39"/>
      <c r="Z493" s="39"/>
      <c r="AA493" s="39"/>
      <c r="AB493" s="39"/>
      <c r="AC493" s="39"/>
      <c r="AD493" s="39"/>
      <c r="AE493" s="39"/>
      <c r="AT493" s="18" t="s">
        <v>139</v>
      </c>
      <c r="AU493" s="18" t="s">
        <v>86</v>
      </c>
    </row>
    <row r="494" s="13" customFormat="1">
      <c r="A494" s="13"/>
      <c r="B494" s="240"/>
      <c r="C494" s="241"/>
      <c r="D494" s="235" t="s">
        <v>141</v>
      </c>
      <c r="E494" s="242" t="s">
        <v>1</v>
      </c>
      <c r="F494" s="243" t="s">
        <v>572</v>
      </c>
      <c r="G494" s="241"/>
      <c r="H494" s="244">
        <v>3</v>
      </c>
      <c r="I494" s="245"/>
      <c r="J494" s="241"/>
      <c r="K494" s="241"/>
      <c r="L494" s="246"/>
      <c r="M494" s="247"/>
      <c r="N494" s="248"/>
      <c r="O494" s="248"/>
      <c r="P494" s="248"/>
      <c r="Q494" s="248"/>
      <c r="R494" s="248"/>
      <c r="S494" s="248"/>
      <c r="T494" s="249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250" t="s">
        <v>141</v>
      </c>
      <c r="AU494" s="250" t="s">
        <v>86</v>
      </c>
      <c r="AV494" s="13" t="s">
        <v>86</v>
      </c>
      <c r="AW494" s="13" t="s">
        <v>32</v>
      </c>
      <c r="AX494" s="13" t="s">
        <v>84</v>
      </c>
      <c r="AY494" s="250" t="s">
        <v>131</v>
      </c>
    </row>
    <row r="495" s="2" customFormat="1" ht="37.8" customHeight="1">
      <c r="A495" s="39"/>
      <c r="B495" s="40"/>
      <c r="C495" s="283" t="s">
        <v>573</v>
      </c>
      <c r="D495" s="283" t="s">
        <v>241</v>
      </c>
      <c r="E495" s="284" t="s">
        <v>574</v>
      </c>
      <c r="F495" s="285" t="s">
        <v>575</v>
      </c>
      <c r="G495" s="286" t="s">
        <v>237</v>
      </c>
      <c r="H495" s="287">
        <v>3</v>
      </c>
      <c r="I495" s="288"/>
      <c r="J495" s="289">
        <f>ROUND(I495*H495,2)</f>
        <v>0</v>
      </c>
      <c r="K495" s="290"/>
      <c r="L495" s="291"/>
      <c r="M495" s="292" t="s">
        <v>1</v>
      </c>
      <c r="N495" s="293" t="s">
        <v>41</v>
      </c>
      <c r="O495" s="92"/>
      <c r="P495" s="231">
        <f>O495*H495</f>
        <v>0</v>
      </c>
      <c r="Q495" s="231">
        <v>0.058999999999999997</v>
      </c>
      <c r="R495" s="231">
        <f>Q495*H495</f>
        <v>0.17699999999999999</v>
      </c>
      <c r="S495" s="231">
        <v>0</v>
      </c>
      <c r="T495" s="232">
        <f>S495*H495</f>
        <v>0</v>
      </c>
      <c r="U495" s="39"/>
      <c r="V495" s="39"/>
      <c r="W495" s="39"/>
      <c r="X495" s="39"/>
      <c r="Y495" s="39"/>
      <c r="Z495" s="39"/>
      <c r="AA495" s="39"/>
      <c r="AB495" s="39"/>
      <c r="AC495" s="39"/>
      <c r="AD495" s="39"/>
      <c r="AE495" s="39"/>
      <c r="AR495" s="233" t="s">
        <v>360</v>
      </c>
      <c r="AT495" s="233" t="s">
        <v>241</v>
      </c>
      <c r="AU495" s="233" t="s">
        <v>86</v>
      </c>
      <c r="AY495" s="18" t="s">
        <v>131</v>
      </c>
      <c r="BE495" s="234">
        <f>IF(N495="základní",J495,0)</f>
        <v>0</v>
      </c>
      <c r="BF495" s="234">
        <f>IF(N495="snížená",J495,0)</f>
        <v>0</v>
      </c>
      <c r="BG495" s="234">
        <f>IF(N495="zákl. přenesená",J495,0)</f>
        <v>0</v>
      </c>
      <c r="BH495" s="234">
        <f>IF(N495="sníž. přenesená",J495,0)</f>
        <v>0</v>
      </c>
      <c r="BI495" s="234">
        <f>IF(N495="nulová",J495,0)</f>
        <v>0</v>
      </c>
      <c r="BJ495" s="18" t="s">
        <v>84</v>
      </c>
      <c r="BK495" s="234">
        <f>ROUND(I495*H495,2)</f>
        <v>0</v>
      </c>
      <c r="BL495" s="18" t="s">
        <v>264</v>
      </c>
      <c r="BM495" s="233" t="s">
        <v>576</v>
      </c>
    </row>
    <row r="496" s="2" customFormat="1">
      <c r="A496" s="39"/>
      <c r="B496" s="40"/>
      <c r="C496" s="41"/>
      <c r="D496" s="235" t="s">
        <v>139</v>
      </c>
      <c r="E496" s="41"/>
      <c r="F496" s="236" t="s">
        <v>575</v>
      </c>
      <c r="G496" s="41"/>
      <c r="H496" s="41"/>
      <c r="I496" s="237"/>
      <c r="J496" s="41"/>
      <c r="K496" s="41"/>
      <c r="L496" s="45"/>
      <c r="M496" s="238"/>
      <c r="N496" s="239"/>
      <c r="O496" s="92"/>
      <c r="P496" s="92"/>
      <c r="Q496" s="92"/>
      <c r="R496" s="92"/>
      <c r="S496" s="92"/>
      <c r="T496" s="93"/>
      <c r="U496" s="39"/>
      <c r="V496" s="39"/>
      <c r="W496" s="39"/>
      <c r="X496" s="39"/>
      <c r="Y496" s="39"/>
      <c r="Z496" s="39"/>
      <c r="AA496" s="39"/>
      <c r="AB496" s="39"/>
      <c r="AC496" s="39"/>
      <c r="AD496" s="39"/>
      <c r="AE496" s="39"/>
      <c r="AT496" s="18" t="s">
        <v>139</v>
      </c>
      <c r="AU496" s="18" t="s">
        <v>86</v>
      </c>
    </row>
    <row r="497" s="12" customFormat="1" ht="25.92" customHeight="1">
      <c r="A497" s="12"/>
      <c r="B497" s="205"/>
      <c r="C497" s="206"/>
      <c r="D497" s="207" t="s">
        <v>75</v>
      </c>
      <c r="E497" s="208" t="s">
        <v>577</v>
      </c>
      <c r="F497" s="208" t="s">
        <v>578</v>
      </c>
      <c r="G497" s="206"/>
      <c r="H497" s="206"/>
      <c r="I497" s="209"/>
      <c r="J497" s="210">
        <f>BK497</f>
        <v>0</v>
      </c>
      <c r="K497" s="206"/>
      <c r="L497" s="211"/>
      <c r="M497" s="212"/>
      <c r="N497" s="213"/>
      <c r="O497" s="213"/>
      <c r="P497" s="214">
        <f>P498+P503+P508+P511</f>
        <v>0</v>
      </c>
      <c r="Q497" s="213"/>
      <c r="R497" s="214">
        <f>R498+R503+R508+R511</f>
        <v>0</v>
      </c>
      <c r="S497" s="213"/>
      <c r="T497" s="215">
        <f>T498+T503+T508+T511</f>
        <v>0</v>
      </c>
      <c r="U497" s="12"/>
      <c r="V497" s="12"/>
      <c r="W497" s="12"/>
      <c r="X497" s="12"/>
      <c r="Y497" s="12"/>
      <c r="Z497" s="12"/>
      <c r="AA497" s="12"/>
      <c r="AB497" s="12"/>
      <c r="AC497" s="12"/>
      <c r="AD497" s="12"/>
      <c r="AE497" s="12"/>
      <c r="AR497" s="216" t="s">
        <v>175</v>
      </c>
      <c r="AT497" s="217" t="s">
        <v>75</v>
      </c>
      <c r="AU497" s="217" t="s">
        <v>76</v>
      </c>
      <c r="AY497" s="216" t="s">
        <v>131</v>
      </c>
      <c r="BK497" s="218">
        <f>BK498+BK503+BK508+BK511</f>
        <v>0</v>
      </c>
    </row>
    <row r="498" s="12" customFormat="1" ht="22.8" customHeight="1">
      <c r="A498" s="12"/>
      <c r="B498" s="205"/>
      <c r="C498" s="206"/>
      <c r="D498" s="207" t="s">
        <v>75</v>
      </c>
      <c r="E498" s="219" t="s">
        <v>579</v>
      </c>
      <c r="F498" s="219" t="s">
        <v>580</v>
      </c>
      <c r="G498" s="206"/>
      <c r="H498" s="206"/>
      <c r="I498" s="209"/>
      <c r="J498" s="220">
        <f>BK498</f>
        <v>0</v>
      </c>
      <c r="K498" s="206"/>
      <c r="L498" s="211"/>
      <c r="M498" s="212"/>
      <c r="N498" s="213"/>
      <c r="O498" s="213"/>
      <c r="P498" s="214">
        <f>SUM(P499:P502)</f>
        <v>0</v>
      </c>
      <c r="Q498" s="213"/>
      <c r="R498" s="214">
        <f>SUM(R499:R502)</f>
        <v>0</v>
      </c>
      <c r="S498" s="213"/>
      <c r="T498" s="215">
        <f>SUM(T499:T502)</f>
        <v>0</v>
      </c>
      <c r="U498" s="12"/>
      <c r="V498" s="12"/>
      <c r="W498" s="12"/>
      <c r="X498" s="12"/>
      <c r="Y498" s="12"/>
      <c r="Z498" s="12"/>
      <c r="AA498" s="12"/>
      <c r="AB498" s="12"/>
      <c r="AC498" s="12"/>
      <c r="AD498" s="12"/>
      <c r="AE498" s="12"/>
      <c r="AR498" s="216" t="s">
        <v>175</v>
      </c>
      <c r="AT498" s="217" t="s">
        <v>75</v>
      </c>
      <c r="AU498" s="217" t="s">
        <v>84</v>
      </c>
      <c r="AY498" s="216" t="s">
        <v>131</v>
      </c>
      <c r="BK498" s="218">
        <f>SUM(BK499:BK502)</f>
        <v>0</v>
      </c>
    </row>
    <row r="499" s="2" customFormat="1" ht="24.15" customHeight="1">
      <c r="A499" s="39"/>
      <c r="B499" s="40"/>
      <c r="C499" s="221" t="s">
        <v>581</v>
      </c>
      <c r="D499" s="221" t="s">
        <v>133</v>
      </c>
      <c r="E499" s="222" t="s">
        <v>582</v>
      </c>
      <c r="F499" s="223" t="s">
        <v>583</v>
      </c>
      <c r="G499" s="224" t="s">
        <v>584</v>
      </c>
      <c r="H499" s="225">
        <v>1</v>
      </c>
      <c r="I499" s="226"/>
      <c r="J499" s="227">
        <f>ROUND(I499*H499,2)</f>
        <v>0</v>
      </c>
      <c r="K499" s="228"/>
      <c r="L499" s="45"/>
      <c r="M499" s="229" t="s">
        <v>1</v>
      </c>
      <c r="N499" s="230" t="s">
        <v>41</v>
      </c>
      <c r="O499" s="92"/>
      <c r="P499" s="231">
        <f>O499*H499</f>
        <v>0</v>
      </c>
      <c r="Q499" s="231">
        <v>0</v>
      </c>
      <c r="R499" s="231">
        <f>Q499*H499</f>
        <v>0</v>
      </c>
      <c r="S499" s="231">
        <v>0</v>
      </c>
      <c r="T499" s="232">
        <f>S499*H499</f>
        <v>0</v>
      </c>
      <c r="U499" s="39"/>
      <c r="V499" s="39"/>
      <c r="W499" s="39"/>
      <c r="X499" s="39"/>
      <c r="Y499" s="39"/>
      <c r="Z499" s="39"/>
      <c r="AA499" s="39"/>
      <c r="AB499" s="39"/>
      <c r="AC499" s="39"/>
      <c r="AD499" s="39"/>
      <c r="AE499" s="39"/>
      <c r="AR499" s="233" t="s">
        <v>585</v>
      </c>
      <c r="AT499" s="233" t="s">
        <v>133</v>
      </c>
      <c r="AU499" s="233" t="s">
        <v>86</v>
      </c>
      <c r="AY499" s="18" t="s">
        <v>131</v>
      </c>
      <c r="BE499" s="234">
        <f>IF(N499="základní",J499,0)</f>
        <v>0</v>
      </c>
      <c r="BF499" s="234">
        <f>IF(N499="snížená",J499,0)</f>
        <v>0</v>
      </c>
      <c r="BG499" s="234">
        <f>IF(N499="zákl. přenesená",J499,0)</f>
        <v>0</v>
      </c>
      <c r="BH499" s="234">
        <f>IF(N499="sníž. přenesená",J499,0)</f>
        <v>0</v>
      </c>
      <c r="BI499" s="234">
        <f>IF(N499="nulová",J499,0)</f>
        <v>0</v>
      </c>
      <c r="BJ499" s="18" t="s">
        <v>84</v>
      </c>
      <c r="BK499" s="234">
        <f>ROUND(I499*H499,2)</f>
        <v>0</v>
      </c>
      <c r="BL499" s="18" t="s">
        <v>585</v>
      </c>
      <c r="BM499" s="233" t="s">
        <v>586</v>
      </c>
    </row>
    <row r="500" s="2" customFormat="1">
      <c r="A500" s="39"/>
      <c r="B500" s="40"/>
      <c r="C500" s="41"/>
      <c r="D500" s="235" t="s">
        <v>139</v>
      </c>
      <c r="E500" s="41"/>
      <c r="F500" s="236" t="s">
        <v>587</v>
      </c>
      <c r="G500" s="41"/>
      <c r="H500" s="41"/>
      <c r="I500" s="237"/>
      <c r="J500" s="41"/>
      <c r="K500" s="41"/>
      <c r="L500" s="45"/>
      <c r="M500" s="238"/>
      <c r="N500" s="239"/>
      <c r="O500" s="92"/>
      <c r="P500" s="92"/>
      <c r="Q500" s="92"/>
      <c r="R500" s="92"/>
      <c r="S500" s="92"/>
      <c r="T500" s="93"/>
      <c r="U500" s="39"/>
      <c r="V500" s="39"/>
      <c r="W500" s="39"/>
      <c r="X500" s="39"/>
      <c r="Y500" s="39"/>
      <c r="Z500" s="39"/>
      <c r="AA500" s="39"/>
      <c r="AB500" s="39"/>
      <c r="AC500" s="39"/>
      <c r="AD500" s="39"/>
      <c r="AE500" s="39"/>
      <c r="AT500" s="18" t="s">
        <v>139</v>
      </c>
      <c r="AU500" s="18" t="s">
        <v>86</v>
      </c>
    </row>
    <row r="501" s="2" customFormat="1" ht="24.15" customHeight="1">
      <c r="A501" s="39"/>
      <c r="B501" s="40"/>
      <c r="C501" s="221" t="s">
        <v>588</v>
      </c>
      <c r="D501" s="221" t="s">
        <v>133</v>
      </c>
      <c r="E501" s="222" t="s">
        <v>589</v>
      </c>
      <c r="F501" s="223" t="s">
        <v>590</v>
      </c>
      <c r="G501" s="224" t="s">
        <v>584</v>
      </c>
      <c r="H501" s="225">
        <v>1</v>
      </c>
      <c r="I501" s="226"/>
      <c r="J501" s="227">
        <f>ROUND(I501*H501,2)</f>
        <v>0</v>
      </c>
      <c r="K501" s="228"/>
      <c r="L501" s="45"/>
      <c r="M501" s="229" t="s">
        <v>1</v>
      </c>
      <c r="N501" s="230" t="s">
        <v>41</v>
      </c>
      <c r="O501" s="92"/>
      <c r="P501" s="231">
        <f>O501*H501</f>
        <v>0</v>
      </c>
      <c r="Q501" s="231">
        <v>0</v>
      </c>
      <c r="R501" s="231">
        <f>Q501*H501</f>
        <v>0</v>
      </c>
      <c r="S501" s="231">
        <v>0</v>
      </c>
      <c r="T501" s="232">
        <f>S501*H501</f>
        <v>0</v>
      </c>
      <c r="U501" s="39"/>
      <c r="V501" s="39"/>
      <c r="W501" s="39"/>
      <c r="X501" s="39"/>
      <c r="Y501" s="39"/>
      <c r="Z501" s="39"/>
      <c r="AA501" s="39"/>
      <c r="AB501" s="39"/>
      <c r="AC501" s="39"/>
      <c r="AD501" s="39"/>
      <c r="AE501" s="39"/>
      <c r="AR501" s="233" t="s">
        <v>585</v>
      </c>
      <c r="AT501" s="233" t="s">
        <v>133</v>
      </c>
      <c r="AU501" s="233" t="s">
        <v>86</v>
      </c>
      <c r="AY501" s="18" t="s">
        <v>131</v>
      </c>
      <c r="BE501" s="234">
        <f>IF(N501="základní",J501,0)</f>
        <v>0</v>
      </c>
      <c r="BF501" s="234">
        <f>IF(N501="snížená",J501,0)</f>
        <v>0</v>
      </c>
      <c r="BG501" s="234">
        <f>IF(N501="zákl. přenesená",J501,0)</f>
        <v>0</v>
      </c>
      <c r="BH501" s="234">
        <f>IF(N501="sníž. přenesená",J501,0)</f>
        <v>0</v>
      </c>
      <c r="BI501" s="234">
        <f>IF(N501="nulová",J501,0)</f>
        <v>0</v>
      </c>
      <c r="BJ501" s="18" t="s">
        <v>84</v>
      </c>
      <c r="BK501" s="234">
        <f>ROUND(I501*H501,2)</f>
        <v>0</v>
      </c>
      <c r="BL501" s="18" t="s">
        <v>585</v>
      </c>
      <c r="BM501" s="233" t="s">
        <v>591</v>
      </c>
    </row>
    <row r="502" s="2" customFormat="1">
      <c r="A502" s="39"/>
      <c r="B502" s="40"/>
      <c r="C502" s="41"/>
      <c r="D502" s="235" t="s">
        <v>139</v>
      </c>
      <c r="E502" s="41"/>
      <c r="F502" s="236" t="s">
        <v>592</v>
      </c>
      <c r="G502" s="41"/>
      <c r="H502" s="41"/>
      <c r="I502" s="237"/>
      <c r="J502" s="41"/>
      <c r="K502" s="41"/>
      <c r="L502" s="45"/>
      <c r="M502" s="238"/>
      <c r="N502" s="239"/>
      <c r="O502" s="92"/>
      <c r="P502" s="92"/>
      <c r="Q502" s="92"/>
      <c r="R502" s="92"/>
      <c r="S502" s="92"/>
      <c r="T502" s="93"/>
      <c r="U502" s="39"/>
      <c r="V502" s="39"/>
      <c r="W502" s="39"/>
      <c r="X502" s="39"/>
      <c r="Y502" s="39"/>
      <c r="Z502" s="39"/>
      <c r="AA502" s="39"/>
      <c r="AB502" s="39"/>
      <c r="AC502" s="39"/>
      <c r="AD502" s="39"/>
      <c r="AE502" s="39"/>
      <c r="AT502" s="18" t="s">
        <v>139</v>
      </c>
      <c r="AU502" s="18" t="s">
        <v>86</v>
      </c>
    </row>
    <row r="503" s="12" customFormat="1" ht="22.8" customHeight="1">
      <c r="A503" s="12"/>
      <c r="B503" s="205"/>
      <c r="C503" s="206"/>
      <c r="D503" s="207" t="s">
        <v>75</v>
      </c>
      <c r="E503" s="219" t="s">
        <v>593</v>
      </c>
      <c r="F503" s="219" t="s">
        <v>594</v>
      </c>
      <c r="G503" s="206"/>
      <c r="H503" s="206"/>
      <c r="I503" s="209"/>
      <c r="J503" s="220">
        <f>BK503</f>
        <v>0</v>
      </c>
      <c r="K503" s="206"/>
      <c r="L503" s="211"/>
      <c r="M503" s="212"/>
      <c r="N503" s="213"/>
      <c r="O503" s="213"/>
      <c r="P503" s="214">
        <f>SUM(P504:P507)</f>
        <v>0</v>
      </c>
      <c r="Q503" s="213"/>
      <c r="R503" s="214">
        <f>SUM(R504:R507)</f>
        <v>0</v>
      </c>
      <c r="S503" s="213"/>
      <c r="T503" s="215">
        <f>SUM(T504:T507)</f>
        <v>0</v>
      </c>
      <c r="U503" s="12"/>
      <c r="V503" s="12"/>
      <c r="W503" s="12"/>
      <c r="X503" s="12"/>
      <c r="Y503" s="12"/>
      <c r="Z503" s="12"/>
      <c r="AA503" s="12"/>
      <c r="AB503" s="12"/>
      <c r="AC503" s="12"/>
      <c r="AD503" s="12"/>
      <c r="AE503" s="12"/>
      <c r="AR503" s="216" t="s">
        <v>175</v>
      </c>
      <c r="AT503" s="217" t="s">
        <v>75</v>
      </c>
      <c r="AU503" s="217" t="s">
        <v>84</v>
      </c>
      <c r="AY503" s="216" t="s">
        <v>131</v>
      </c>
      <c r="BK503" s="218">
        <f>SUM(BK504:BK507)</f>
        <v>0</v>
      </c>
    </row>
    <row r="504" s="2" customFormat="1" ht="16.5" customHeight="1">
      <c r="A504" s="39"/>
      <c r="B504" s="40"/>
      <c r="C504" s="221" t="s">
        <v>595</v>
      </c>
      <c r="D504" s="221" t="s">
        <v>133</v>
      </c>
      <c r="E504" s="222" t="s">
        <v>596</v>
      </c>
      <c r="F504" s="223" t="s">
        <v>594</v>
      </c>
      <c r="G504" s="224" t="s">
        <v>584</v>
      </c>
      <c r="H504" s="225">
        <v>1</v>
      </c>
      <c r="I504" s="226"/>
      <c r="J504" s="227">
        <f>ROUND(I504*H504,2)</f>
        <v>0</v>
      </c>
      <c r="K504" s="228"/>
      <c r="L504" s="45"/>
      <c r="M504" s="229" t="s">
        <v>1</v>
      </c>
      <c r="N504" s="230" t="s">
        <v>41</v>
      </c>
      <c r="O504" s="92"/>
      <c r="P504" s="231">
        <f>O504*H504</f>
        <v>0</v>
      </c>
      <c r="Q504" s="231">
        <v>0</v>
      </c>
      <c r="R504" s="231">
        <f>Q504*H504</f>
        <v>0</v>
      </c>
      <c r="S504" s="231">
        <v>0</v>
      </c>
      <c r="T504" s="232">
        <f>S504*H504</f>
        <v>0</v>
      </c>
      <c r="U504" s="39"/>
      <c r="V504" s="39"/>
      <c r="W504" s="39"/>
      <c r="X504" s="39"/>
      <c r="Y504" s="39"/>
      <c r="Z504" s="39"/>
      <c r="AA504" s="39"/>
      <c r="AB504" s="39"/>
      <c r="AC504" s="39"/>
      <c r="AD504" s="39"/>
      <c r="AE504" s="39"/>
      <c r="AR504" s="233" t="s">
        <v>585</v>
      </c>
      <c r="AT504" s="233" t="s">
        <v>133</v>
      </c>
      <c r="AU504" s="233" t="s">
        <v>86</v>
      </c>
      <c r="AY504" s="18" t="s">
        <v>131</v>
      </c>
      <c r="BE504" s="234">
        <f>IF(N504="základní",J504,0)</f>
        <v>0</v>
      </c>
      <c r="BF504" s="234">
        <f>IF(N504="snížená",J504,0)</f>
        <v>0</v>
      </c>
      <c r="BG504" s="234">
        <f>IF(N504="zákl. přenesená",J504,0)</f>
        <v>0</v>
      </c>
      <c r="BH504" s="234">
        <f>IF(N504="sníž. přenesená",J504,0)</f>
        <v>0</v>
      </c>
      <c r="BI504" s="234">
        <f>IF(N504="nulová",J504,0)</f>
        <v>0</v>
      </c>
      <c r="BJ504" s="18" t="s">
        <v>84</v>
      </c>
      <c r="BK504" s="234">
        <f>ROUND(I504*H504,2)</f>
        <v>0</v>
      </c>
      <c r="BL504" s="18" t="s">
        <v>585</v>
      </c>
      <c r="BM504" s="233" t="s">
        <v>597</v>
      </c>
    </row>
    <row r="505" s="2" customFormat="1">
      <c r="A505" s="39"/>
      <c r="B505" s="40"/>
      <c r="C505" s="41"/>
      <c r="D505" s="235" t="s">
        <v>139</v>
      </c>
      <c r="E505" s="41"/>
      <c r="F505" s="236" t="s">
        <v>594</v>
      </c>
      <c r="G505" s="41"/>
      <c r="H505" s="41"/>
      <c r="I505" s="237"/>
      <c r="J505" s="41"/>
      <c r="K505" s="41"/>
      <c r="L505" s="45"/>
      <c r="M505" s="238"/>
      <c r="N505" s="239"/>
      <c r="O505" s="92"/>
      <c r="P505" s="92"/>
      <c r="Q505" s="92"/>
      <c r="R505" s="92"/>
      <c r="S505" s="92"/>
      <c r="T505" s="93"/>
      <c r="U505" s="39"/>
      <c r="V505" s="39"/>
      <c r="W505" s="39"/>
      <c r="X505" s="39"/>
      <c r="Y505" s="39"/>
      <c r="Z505" s="39"/>
      <c r="AA505" s="39"/>
      <c r="AB505" s="39"/>
      <c r="AC505" s="39"/>
      <c r="AD505" s="39"/>
      <c r="AE505" s="39"/>
      <c r="AT505" s="18" t="s">
        <v>139</v>
      </c>
      <c r="AU505" s="18" t="s">
        <v>86</v>
      </c>
    </row>
    <row r="506" s="2" customFormat="1" ht="16.5" customHeight="1">
      <c r="A506" s="39"/>
      <c r="B506" s="40"/>
      <c r="C506" s="221" t="s">
        <v>598</v>
      </c>
      <c r="D506" s="221" t="s">
        <v>133</v>
      </c>
      <c r="E506" s="222" t="s">
        <v>599</v>
      </c>
      <c r="F506" s="223" t="s">
        <v>600</v>
      </c>
      <c r="G506" s="224" t="s">
        <v>584</v>
      </c>
      <c r="H506" s="225">
        <v>1</v>
      </c>
      <c r="I506" s="226"/>
      <c r="J506" s="227">
        <f>ROUND(I506*H506,2)</f>
        <v>0</v>
      </c>
      <c r="K506" s="228"/>
      <c r="L506" s="45"/>
      <c r="M506" s="229" t="s">
        <v>1</v>
      </c>
      <c r="N506" s="230" t="s">
        <v>41</v>
      </c>
      <c r="O506" s="92"/>
      <c r="P506" s="231">
        <f>O506*H506</f>
        <v>0</v>
      </c>
      <c r="Q506" s="231">
        <v>0</v>
      </c>
      <c r="R506" s="231">
        <f>Q506*H506</f>
        <v>0</v>
      </c>
      <c r="S506" s="231">
        <v>0</v>
      </c>
      <c r="T506" s="232">
        <f>S506*H506</f>
        <v>0</v>
      </c>
      <c r="U506" s="39"/>
      <c r="V506" s="39"/>
      <c r="W506" s="39"/>
      <c r="X506" s="39"/>
      <c r="Y506" s="39"/>
      <c r="Z506" s="39"/>
      <c r="AA506" s="39"/>
      <c r="AB506" s="39"/>
      <c r="AC506" s="39"/>
      <c r="AD506" s="39"/>
      <c r="AE506" s="39"/>
      <c r="AR506" s="233" t="s">
        <v>585</v>
      </c>
      <c r="AT506" s="233" t="s">
        <v>133</v>
      </c>
      <c r="AU506" s="233" t="s">
        <v>86</v>
      </c>
      <c r="AY506" s="18" t="s">
        <v>131</v>
      </c>
      <c r="BE506" s="234">
        <f>IF(N506="základní",J506,0)</f>
        <v>0</v>
      </c>
      <c r="BF506" s="234">
        <f>IF(N506="snížená",J506,0)</f>
        <v>0</v>
      </c>
      <c r="BG506" s="234">
        <f>IF(N506="zákl. přenesená",J506,0)</f>
        <v>0</v>
      </c>
      <c r="BH506" s="234">
        <f>IF(N506="sníž. přenesená",J506,0)</f>
        <v>0</v>
      </c>
      <c r="BI506" s="234">
        <f>IF(N506="nulová",J506,0)</f>
        <v>0</v>
      </c>
      <c r="BJ506" s="18" t="s">
        <v>84</v>
      </c>
      <c r="BK506" s="234">
        <f>ROUND(I506*H506,2)</f>
        <v>0</v>
      </c>
      <c r="BL506" s="18" t="s">
        <v>585</v>
      </c>
      <c r="BM506" s="233" t="s">
        <v>601</v>
      </c>
    </row>
    <row r="507" s="2" customFormat="1">
      <c r="A507" s="39"/>
      <c r="B507" s="40"/>
      <c r="C507" s="41"/>
      <c r="D507" s="235" t="s">
        <v>139</v>
      </c>
      <c r="E507" s="41"/>
      <c r="F507" s="236" t="s">
        <v>600</v>
      </c>
      <c r="G507" s="41"/>
      <c r="H507" s="41"/>
      <c r="I507" s="237"/>
      <c r="J507" s="41"/>
      <c r="K507" s="41"/>
      <c r="L507" s="45"/>
      <c r="M507" s="238"/>
      <c r="N507" s="239"/>
      <c r="O507" s="92"/>
      <c r="P507" s="92"/>
      <c r="Q507" s="92"/>
      <c r="R507" s="92"/>
      <c r="S507" s="92"/>
      <c r="T507" s="93"/>
      <c r="U507" s="39"/>
      <c r="V507" s="39"/>
      <c r="W507" s="39"/>
      <c r="X507" s="39"/>
      <c r="Y507" s="39"/>
      <c r="Z507" s="39"/>
      <c r="AA507" s="39"/>
      <c r="AB507" s="39"/>
      <c r="AC507" s="39"/>
      <c r="AD507" s="39"/>
      <c r="AE507" s="39"/>
      <c r="AT507" s="18" t="s">
        <v>139</v>
      </c>
      <c r="AU507" s="18" t="s">
        <v>86</v>
      </c>
    </row>
    <row r="508" s="12" customFormat="1" ht="22.8" customHeight="1">
      <c r="A508" s="12"/>
      <c r="B508" s="205"/>
      <c r="C508" s="206"/>
      <c r="D508" s="207" t="s">
        <v>75</v>
      </c>
      <c r="E508" s="219" t="s">
        <v>602</v>
      </c>
      <c r="F508" s="219" t="s">
        <v>603</v>
      </c>
      <c r="G508" s="206"/>
      <c r="H508" s="206"/>
      <c r="I508" s="209"/>
      <c r="J508" s="220">
        <f>BK508</f>
        <v>0</v>
      </c>
      <c r="K508" s="206"/>
      <c r="L508" s="211"/>
      <c r="M508" s="212"/>
      <c r="N508" s="213"/>
      <c r="O508" s="213"/>
      <c r="P508" s="214">
        <f>SUM(P509:P510)</f>
        <v>0</v>
      </c>
      <c r="Q508" s="213"/>
      <c r="R508" s="214">
        <f>SUM(R509:R510)</f>
        <v>0</v>
      </c>
      <c r="S508" s="213"/>
      <c r="T508" s="215">
        <f>SUM(T509:T510)</f>
        <v>0</v>
      </c>
      <c r="U508" s="12"/>
      <c r="V508" s="12"/>
      <c r="W508" s="12"/>
      <c r="X508" s="12"/>
      <c r="Y508" s="12"/>
      <c r="Z508" s="12"/>
      <c r="AA508" s="12"/>
      <c r="AB508" s="12"/>
      <c r="AC508" s="12"/>
      <c r="AD508" s="12"/>
      <c r="AE508" s="12"/>
      <c r="AR508" s="216" t="s">
        <v>175</v>
      </c>
      <c r="AT508" s="217" t="s">
        <v>75</v>
      </c>
      <c r="AU508" s="217" t="s">
        <v>84</v>
      </c>
      <c r="AY508" s="216" t="s">
        <v>131</v>
      </c>
      <c r="BK508" s="218">
        <f>SUM(BK509:BK510)</f>
        <v>0</v>
      </c>
    </row>
    <row r="509" s="2" customFormat="1" ht="16.5" customHeight="1">
      <c r="A509" s="39"/>
      <c r="B509" s="40"/>
      <c r="C509" s="221" t="s">
        <v>604</v>
      </c>
      <c r="D509" s="221" t="s">
        <v>133</v>
      </c>
      <c r="E509" s="222" t="s">
        <v>605</v>
      </c>
      <c r="F509" s="223" t="s">
        <v>606</v>
      </c>
      <c r="G509" s="224" t="s">
        <v>584</v>
      </c>
      <c r="H509" s="225">
        <v>8</v>
      </c>
      <c r="I509" s="226"/>
      <c r="J509" s="227">
        <f>ROUND(I509*H509,2)</f>
        <v>0</v>
      </c>
      <c r="K509" s="228"/>
      <c r="L509" s="45"/>
      <c r="M509" s="229" t="s">
        <v>1</v>
      </c>
      <c r="N509" s="230" t="s">
        <v>41</v>
      </c>
      <c r="O509" s="92"/>
      <c r="P509" s="231">
        <f>O509*H509</f>
        <v>0</v>
      </c>
      <c r="Q509" s="231">
        <v>0</v>
      </c>
      <c r="R509" s="231">
        <f>Q509*H509</f>
        <v>0</v>
      </c>
      <c r="S509" s="231">
        <v>0</v>
      </c>
      <c r="T509" s="232">
        <f>S509*H509</f>
        <v>0</v>
      </c>
      <c r="U509" s="39"/>
      <c r="V509" s="39"/>
      <c r="W509" s="39"/>
      <c r="X509" s="39"/>
      <c r="Y509" s="39"/>
      <c r="Z509" s="39"/>
      <c r="AA509" s="39"/>
      <c r="AB509" s="39"/>
      <c r="AC509" s="39"/>
      <c r="AD509" s="39"/>
      <c r="AE509" s="39"/>
      <c r="AR509" s="233" t="s">
        <v>585</v>
      </c>
      <c r="AT509" s="233" t="s">
        <v>133</v>
      </c>
      <c r="AU509" s="233" t="s">
        <v>86</v>
      </c>
      <c r="AY509" s="18" t="s">
        <v>131</v>
      </c>
      <c r="BE509" s="234">
        <f>IF(N509="základní",J509,0)</f>
        <v>0</v>
      </c>
      <c r="BF509" s="234">
        <f>IF(N509="snížená",J509,0)</f>
        <v>0</v>
      </c>
      <c r="BG509" s="234">
        <f>IF(N509="zákl. přenesená",J509,0)</f>
        <v>0</v>
      </c>
      <c r="BH509" s="234">
        <f>IF(N509="sníž. přenesená",J509,0)</f>
        <v>0</v>
      </c>
      <c r="BI509" s="234">
        <f>IF(N509="nulová",J509,0)</f>
        <v>0</v>
      </c>
      <c r="BJ509" s="18" t="s">
        <v>84</v>
      </c>
      <c r="BK509" s="234">
        <f>ROUND(I509*H509,2)</f>
        <v>0</v>
      </c>
      <c r="BL509" s="18" t="s">
        <v>585</v>
      </c>
      <c r="BM509" s="233" t="s">
        <v>607</v>
      </c>
    </row>
    <row r="510" s="2" customFormat="1">
      <c r="A510" s="39"/>
      <c r="B510" s="40"/>
      <c r="C510" s="41"/>
      <c r="D510" s="235" t="s">
        <v>139</v>
      </c>
      <c r="E510" s="41"/>
      <c r="F510" s="236" t="s">
        <v>606</v>
      </c>
      <c r="G510" s="41"/>
      <c r="H510" s="41"/>
      <c r="I510" s="237"/>
      <c r="J510" s="41"/>
      <c r="K510" s="41"/>
      <c r="L510" s="45"/>
      <c r="M510" s="238"/>
      <c r="N510" s="239"/>
      <c r="O510" s="92"/>
      <c r="P510" s="92"/>
      <c r="Q510" s="92"/>
      <c r="R510" s="92"/>
      <c r="S510" s="92"/>
      <c r="T510" s="93"/>
      <c r="U510" s="39"/>
      <c r="V510" s="39"/>
      <c r="W510" s="39"/>
      <c r="X510" s="39"/>
      <c r="Y510" s="39"/>
      <c r="Z510" s="39"/>
      <c r="AA510" s="39"/>
      <c r="AB510" s="39"/>
      <c r="AC510" s="39"/>
      <c r="AD510" s="39"/>
      <c r="AE510" s="39"/>
      <c r="AT510" s="18" t="s">
        <v>139</v>
      </c>
      <c r="AU510" s="18" t="s">
        <v>86</v>
      </c>
    </row>
    <row r="511" s="12" customFormat="1" ht="22.8" customHeight="1">
      <c r="A511" s="12"/>
      <c r="B511" s="205"/>
      <c r="C511" s="206"/>
      <c r="D511" s="207" t="s">
        <v>75</v>
      </c>
      <c r="E511" s="219" t="s">
        <v>608</v>
      </c>
      <c r="F511" s="219" t="s">
        <v>609</v>
      </c>
      <c r="G511" s="206"/>
      <c r="H511" s="206"/>
      <c r="I511" s="209"/>
      <c r="J511" s="220">
        <f>BK511</f>
        <v>0</v>
      </c>
      <c r="K511" s="206"/>
      <c r="L511" s="211"/>
      <c r="M511" s="212"/>
      <c r="N511" s="213"/>
      <c r="O511" s="213"/>
      <c r="P511" s="214">
        <f>SUM(P512:P513)</f>
        <v>0</v>
      </c>
      <c r="Q511" s="213"/>
      <c r="R511" s="214">
        <f>SUM(R512:R513)</f>
        <v>0</v>
      </c>
      <c r="S511" s="213"/>
      <c r="T511" s="215">
        <f>SUM(T512:T513)</f>
        <v>0</v>
      </c>
      <c r="U511" s="12"/>
      <c r="V511" s="12"/>
      <c r="W511" s="12"/>
      <c r="X511" s="12"/>
      <c r="Y511" s="12"/>
      <c r="Z511" s="12"/>
      <c r="AA511" s="12"/>
      <c r="AB511" s="12"/>
      <c r="AC511" s="12"/>
      <c r="AD511" s="12"/>
      <c r="AE511" s="12"/>
      <c r="AR511" s="216" t="s">
        <v>175</v>
      </c>
      <c r="AT511" s="217" t="s">
        <v>75</v>
      </c>
      <c r="AU511" s="217" t="s">
        <v>84</v>
      </c>
      <c r="AY511" s="216" t="s">
        <v>131</v>
      </c>
      <c r="BK511" s="218">
        <f>SUM(BK512:BK513)</f>
        <v>0</v>
      </c>
    </row>
    <row r="512" s="2" customFormat="1" ht="16.5" customHeight="1">
      <c r="A512" s="39"/>
      <c r="B512" s="40"/>
      <c r="C512" s="221" t="s">
        <v>610</v>
      </c>
      <c r="D512" s="221" t="s">
        <v>133</v>
      </c>
      <c r="E512" s="222" t="s">
        <v>611</v>
      </c>
      <c r="F512" s="223" t="s">
        <v>612</v>
      </c>
      <c r="G512" s="224" t="s">
        <v>584</v>
      </c>
      <c r="H512" s="225">
        <v>1</v>
      </c>
      <c r="I512" s="226"/>
      <c r="J512" s="227">
        <f>ROUND(I512*H512,2)</f>
        <v>0</v>
      </c>
      <c r="K512" s="228"/>
      <c r="L512" s="45"/>
      <c r="M512" s="229" t="s">
        <v>1</v>
      </c>
      <c r="N512" s="230" t="s">
        <v>41</v>
      </c>
      <c r="O512" s="92"/>
      <c r="P512" s="231">
        <f>O512*H512</f>
        <v>0</v>
      </c>
      <c r="Q512" s="231">
        <v>0</v>
      </c>
      <c r="R512" s="231">
        <f>Q512*H512</f>
        <v>0</v>
      </c>
      <c r="S512" s="231">
        <v>0</v>
      </c>
      <c r="T512" s="232">
        <f>S512*H512</f>
        <v>0</v>
      </c>
      <c r="U512" s="39"/>
      <c r="V512" s="39"/>
      <c r="W512" s="39"/>
      <c r="X512" s="39"/>
      <c r="Y512" s="39"/>
      <c r="Z512" s="39"/>
      <c r="AA512" s="39"/>
      <c r="AB512" s="39"/>
      <c r="AC512" s="39"/>
      <c r="AD512" s="39"/>
      <c r="AE512" s="39"/>
      <c r="AR512" s="233" t="s">
        <v>585</v>
      </c>
      <c r="AT512" s="233" t="s">
        <v>133</v>
      </c>
      <c r="AU512" s="233" t="s">
        <v>86</v>
      </c>
      <c r="AY512" s="18" t="s">
        <v>131</v>
      </c>
      <c r="BE512" s="234">
        <f>IF(N512="základní",J512,0)</f>
        <v>0</v>
      </c>
      <c r="BF512" s="234">
        <f>IF(N512="snížená",J512,0)</f>
        <v>0</v>
      </c>
      <c r="BG512" s="234">
        <f>IF(N512="zákl. přenesená",J512,0)</f>
        <v>0</v>
      </c>
      <c r="BH512" s="234">
        <f>IF(N512="sníž. přenesená",J512,0)</f>
        <v>0</v>
      </c>
      <c r="BI512" s="234">
        <f>IF(N512="nulová",J512,0)</f>
        <v>0</v>
      </c>
      <c r="BJ512" s="18" t="s">
        <v>84</v>
      </c>
      <c r="BK512" s="234">
        <f>ROUND(I512*H512,2)</f>
        <v>0</v>
      </c>
      <c r="BL512" s="18" t="s">
        <v>585</v>
      </c>
      <c r="BM512" s="233" t="s">
        <v>613</v>
      </c>
    </row>
    <row r="513" s="2" customFormat="1">
      <c r="A513" s="39"/>
      <c r="B513" s="40"/>
      <c r="C513" s="41"/>
      <c r="D513" s="235" t="s">
        <v>139</v>
      </c>
      <c r="E513" s="41"/>
      <c r="F513" s="236" t="s">
        <v>614</v>
      </c>
      <c r="G513" s="41"/>
      <c r="H513" s="41"/>
      <c r="I513" s="237"/>
      <c r="J513" s="41"/>
      <c r="K513" s="41"/>
      <c r="L513" s="45"/>
      <c r="M513" s="294"/>
      <c r="N513" s="295"/>
      <c r="O513" s="296"/>
      <c r="P513" s="296"/>
      <c r="Q513" s="296"/>
      <c r="R513" s="296"/>
      <c r="S513" s="296"/>
      <c r="T513" s="297"/>
      <c r="U513" s="39"/>
      <c r="V513" s="39"/>
      <c r="W513" s="39"/>
      <c r="X513" s="39"/>
      <c r="Y513" s="39"/>
      <c r="Z513" s="39"/>
      <c r="AA513" s="39"/>
      <c r="AB513" s="39"/>
      <c r="AC513" s="39"/>
      <c r="AD513" s="39"/>
      <c r="AE513" s="39"/>
      <c r="AT513" s="18" t="s">
        <v>139</v>
      </c>
      <c r="AU513" s="18" t="s">
        <v>86</v>
      </c>
    </row>
    <row r="514" s="2" customFormat="1" ht="6.96" customHeight="1">
      <c r="A514" s="39"/>
      <c r="B514" s="67"/>
      <c r="C514" s="68"/>
      <c r="D514" s="68"/>
      <c r="E514" s="68"/>
      <c r="F514" s="68"/>
      <c r="G514" s="68"/>
      <c r="H514" s="68"/>
      <c r="I514" s="68"/>
      <c r="J514" s="68"/>
      <c r="K514" s="68"/>
      <c r="L514" s="45"/>
      <c r="M514" s="39"/>
      <c r="O514" s="39"/>
      <c r="P514" s="39"/>
      <c r="Q514" s="39"/>
      <c r="R514" s="39"/>
      <c r="S514" s="39"/>
      <c r="T514" s="39"/>
      <c r="U514" s="39"/>
      <c r="V514" s="39"/>
      <c r="W514" s="39"/>
      <c r="X514" s="39"/>
      <c r="Y514" s="39"/>
      <c r="Z514" s="39"/>
      <c r="AA514" s="39"/>
      <c r="AB514" s="39"/>
      <c r="AC514" s="39"/>
      <c r="AD514" s="39"/>
      <c r="AE514" s="39"/>
    </row>
  </sheetData>
  <sheetProtection sheet="1" autoFilter="0" formatColumns="0" formatRows="0" objects="1" scenarios="1" spinCount="100000" saltValue="Jk8dEoitTWsdbetzKTCVbtfIZDwlvTe8yOX2FQ5qYG0gH6IRTqL5OxdmHwveBpu5TDmWA7MqBmOMYgQJ7940VA==" hashValue="6agwFwCJYhmIFyFex/vVdW1cNLVCW+ifrWI6F8P6/6WiV1AaV+AQJLPlCexk3YqhXnhdvaj+6we66ZH7zJ7KDg==" algorithmName="SHA-512" password="CC35"/>
  <autoFilter ref="C130:K513"/>
  <mergeCells count="9">
    <mergeCell ref="E7:H7"/>
    <mergeCell ref="E9:H9"/>
    <mergeCell ref="E18:H18"/>
    <mergeCell ref="E27:H27"/>
    <mergeCell ref="E85:H85"/>
    <mergeCell ref="E87:H87"/>
    <mergeCell ref="E121:H121"/>
    <mergeCell ref="E123:H12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89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1"/>
      <c r="AT3" s="18" t="s">
        <v>86</v>
      </c>
    </row>
    <row r="4" s="1" customFormat="1" ht="24.96" customHeight="1">
      <c r="B4" s="21"/>
      <c r="D4" s="140" t="s">
        <v>93</v>
      </c>
      <c r="L4" s="21"/>
      <c r="M4" s="14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2" t="s">
        <v>16</v>
      </c>
      <c r="L6" s="21"/>
    </row>
    <row r="7" s="1" customFormat="1" ht="16.5" customHeight="1">
      <c r="B7" s="21"/>
      <c r="E7" s="143" t="str">
        <f>'Rekapitulace stavby'!K6</f>
        <v>MIKULOV - předláždění chodníků na náměstí</v>
      </c>
      <c r="F7" s="142"/>
      <c r="G7" s="142"/>
      <c r="H7" s="142"/>
      <c r="L7" s="21"/>
    </row>
    <row r="8" s="2" customFormat="1" ht="12" customHeight="1">
      <c r="A8" s="39"/>
      <c r="B8" s="45"/>
      <c r="C8" s="39"/>
      <c r="D8" s="142" t="s">
        <v>94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4" t="s">
        <v>615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2" t="s">
        <v>18</v>
      </c>
      <c r="E11" s="39"/>
      <c r="F11" s="145" t="s">
        <v>1</v>
      </c>
      <c r="G11" s="39"/>
      <c r="H11" s="39"/>
      <c r="I11" s="142" t="s">
        <v>19</v>
      </c>
      <c r="J11" s="145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2" t="s">
        <v>20</v>
      </c>
      <c r="E12" s="39"/>
      <c r="F12" s="145" t="s">
        <v>21</v>
      </c>
      <c r="G12" s="39"/>
      <c r="H12" s="39"/>
      <c r="I12" s="142" t="s">
        <v>22</v>
      </c>
      <c r="J12" s="146" t="str">
        <f>'Rekapitulace stavby'!AN8</f>
        <v>17. 1. 2025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2" t="s">
        <v>24</v>
      </c>
      <c r="E14" s="39"/>
      <c r="F14" s="39"/>
      <c r="G14" s="39"/>
      <c r="H14" s="39"/>
      <c r="I14" s="142" t="s">
        <v>25</v>
      </c>
      <c r="J14" s="145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5" t="s">
        <v>26</v>
      </c>
      <c r="F15" s="39"/>
      <c r="G15" s="39"/>
      <c r="H15" s="39"/>
      <c r="I15" s="142" t="s">
        <v>27</v>
      </c>
      <c r="J15" s="145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2" t="s">
        <v>28</v>
      </c>
      <c r="E17" s="39"/>
      <c r="F17" s="39"/>
      <c r="G17" s="39"/>
      <c r="H17" s="39"/>
      <c r="I17" s="142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5"/>
      <c r="G18" s="145"/>
      <c r="H18" s="145"/>
      <c r="I18" s="142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2" t="s">
        <v>30</v>
      </c>
      <c r="E20" s="39"/>
      <c r="F20" s="39"/>
      <c r="G20" s="39"/>
      <c r="H20" s="39"/>
      <c r="I20" s="142" t="s">
        <v>25</v>
      </c>
      <c r="J20" s="145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5" t="s">
        <v>31</v>
      </c>
      <c r="F21" s="39"/>
      <c r="G21" s="39"/>
      <c r="H21" s="39"/>
      <c r="I21" s="142" t="s">
        <v>27</v>
      </c>
      <c r="J21" s="145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2" t="s">
        <v>33</v>
      </c>
      <c r="E23" s="39"/>
      <c r="F23" s="39"/>
      <c r="G23" s="39"/>
      <c r="H23" s="39"/>
      <c r="I23" s="142" t="s">
        <v>25</v>
      </c>
      <c r="J23" s="145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5" t="str">
        <f>IF('Rekapitulace stavby'!E20="","",'Rekapitulace stavby'!E20)</f>
        <v xml:space="preserve"> </v>
      </c>
      <c r="F24" s="39"/>
      <c r="G24" s="39"/>
      <c r="H24" s="39"/>
      <c r="I24" s="142" t="s">
        <v>27</v>
      </c>
      <c r="J24" s="145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2" t="s">
        <v>35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7"/>
      <c r="B27" s="148"/>
      <c r="C27" s="147"/>
      <c r="D27" s="147"/>
      <c r="E27" s="149" t="s">
        <v>1</v>
      </c>
      <c r="F27" s="149"/>
      <c r="G27" s="149"/>
      <c r="H27" s="149"/>
      <c r="I27" s="147"/>
      <c r="J27" s="147"/>
      <c r="K27" s="147"/>
      <c r="L27" s="150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1"/>
      <c r="E29" s="151"/>
      <c r="F29" s="151"/>
      <c r="G29" s="151"/>
      <c r="H29" s="151"/>
      <c r="I29" s="151"/>
      <c r="J29" s="151"/>
      <c r="K29" s="151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2" t="s">
        <v>36</v>
      </c>
      <c r="E30" s="39"/>
      <c r="F30" s="39"/>
      <c r="G30" s="39"/>
      <c r="H30" s="39"/>
      <c r="I30" s="39"/>
      <c r="J30" s="153">
        <f>ROUND(J121,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1"/>
      <c r="E31" s="151"/>
      <c r="F31" s="151"/>
      <c r="G31" s="151"/>
      <c r="H31" s="151"/>
      <c r="I31" s="151"/>
      <c r="J31" s="151"/>
      <c r="K31" s="151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4" t="s">
        <v>38</v>
      </c>
      <c r="G32" s="39"/>
      <c r="H32" s="39"/>
      <c r="I32" s="154" t="s">
        <v>37</v>
      </c>
      <c r="J32" s="154" t="s">
        <v>39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5" t="s">
        <v>40</v>
      </c>
      <c r="E33" s="142" t="s">
        <v>41</v>
      </c>
      <c r="F33" s="156">
        <f>ROUND((SUM(BE121:BE244)),  2)</f>
        <v>0</v>
      </c>
      <c r="G33" s="39"/>
      <c r="H33" s="39"/>
      <c r="I33" s="157">
        <v>0.20999999999999999</v>
      </c>
      <c r="J33" s="156">
        <f>ROUND(((SUM(BE121:BE244))*I33),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2" t="s">
        <v>42</v>
      </c>
      <c r="F34" s="156">
        <f>ROUND((SUM(BF121:BF244)),  2)</f>
        <v>0</v>
      </c>
      <c r="G34" s="39"/>
      <c r="H34" s="39"/>
      <c r="I34" s="157">
        <v>0.12</v>
      </c>
      <c r="J34" s="156">
        <f>ROUND(((SUM(BF121:BF244))*I34),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2" t="s">
        <v>43</v>
      </c>
      <c r="F35" s="156">
        <f>ROUND((SUM(BG121:BG244)),  2)</f>
        <v>0</v>
      </c>
      <c r="G35" s="39"/>
      <c r="H35" s="39"/>
      <c r="I35" s="157">
        <v>0.20999999999999999</v>
      </c>
      <c r="J35" s="156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2" t="s">
        <v>44</v>
      </c>
      <c r="F36" s="156">
        <f>ROUND((SUM(BH121:BH244)),  2)</f>
        <v>0</v>
      </c>
      <c r="G36" s="39"/>
      <c r="H36" s="39"/>
      <c r="I36" s="157">
        <v>0.12</v>
      </c>
      <c r="J36" s="156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2" t="s">
        <v>45</v>
      </c>
      <c r="F37" s="156">
        <f>ROUND((SUM(BI121:BI244)),  2)</f>
        <v>0</v>
      </c>
      <c r="G37" s="39"/>
      <c r="H37" s="39"/>
      <c r="I37" s="157">
        <v>0</v>
      </c>
      <c r="J37" s="156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8"/>
      <c r="D39" s="159" t="s">
        <v>46</v>
      </c>
      <c r="E39" s="160"/>
      <c r="F39" s="160"/>
      <c r="G39" s="161" t="s">
        <v>47</v>
      </c>
      <c r="H39" s="162" t="s">
        <v>48</v>
      </c>
      <c r="I39" s="160"/>
      <c r="J39" s="163">
        <f>SUM(J30:J37)</f>
        <v>0</v>
      </c>
      <c r="K39" s="164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5" t="s">
        <v>49</v>
      </c>
      <c r="E50" s="166"/>
      <c r="F50" s="166"/>
      <c r="G50" s="165" t="s">
        <v>50</v>
      </c>
      <c r="H50" s="166"/>
      <c r="I50" s="166"/>
      <c r="J50" s="166"/>
      <c r="K50" s="166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7" t="s">
        <v>51</v>
      </c>
      <c r="E61" s="168"/>
      <c r="F61" s="169" t="s">
        <v>52</v>
      </c>
      <c r="G61" s="167" t="s">
        <v>51</v>
      </c>
      <c r="H61" s="168"/>
      <c r="I61" s="168"/>
      <c r="J61" s="170" t="s">
        <v>52</v>
      </c>
      <c r="K61" s="168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5" t="s">
        <v>53</v>
      </c>
      <c r="E65" s="171"/>
      <c r="F65" s="171"/>
      <c r="G65" s="165" t="s">
        <v>54</v>
      </c>
      <c r="H65" s="171"/>
      <c r="I65" s="171"/>
      <c r="J65" s="171"/>
      <c r="K65" s="171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7" t="s">
        <v>51</v>
      </c>
      <c r="E76" s="168"/>
      <c r="F76" s="169" t="s">
        <v>52</v>
      </c>
      <c r="G76" s="167" t="s">
        <v>51</v>
      </c>
      <c r="H76" s="168"/>
      <c r="I76" s="168"/>
      <c r="J76" s="170" t="s">
        <v>52</v>
      </c>
      <c r="K76" s="168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2"/>
      <c r="C77" s="173"/>
      <c r="D77" s="173"/>
      <c r="E77" s="173"/>
      <c r="F77" s="173"/>
      <c r="G77" s="173"/>
      <c r="H77" s="173"/>
      <c r="I77" s="173"/>
      <c r="J77" s="173"/>
      <c r="K77" s="173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4"/>
      <c r="C81" s="175"/>
      <c r="D81" s="175"/>
      <c r="E81" s="175"/>
      <c r="F81" s="175"/>
      <c r="G81" s="175"/>
      <c r="H81" s="175"/>
      <c r="I81" s="175"/>
      <c r="J81" s="175"/>
      <c r="K81" s="175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96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6" t="str">
        <f>E7</f>
        <v>MIKULOV - předláždění chodníků na náměstí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94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02 - Kabelové trasy Cetin a.s.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Mikulov</v>
      </c>
      <c r="G89" s="41"/>
      <c r="H89" s="41"/>
      <c r="I89" s="33" t="s">
        <v>22</v>
      </c>
      <c r="J89" s="80" t="str">
        <f>IF(J12="","",J12)</f>
        <v>17. 1. 2025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>město Mikulov</v>
      </c>
      <c r="G91" s="41"/>
      <c r="H91" s="41"/>
      <c r="I91" s="33" t="s">
        <v>30</v>
      </c>
      <c r="J91" s="37" t="str">
        <f>E21</f>
        <v>Projekce DS s.r.o.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7" t="s">
        <v>97</v>
      </c>
      <c r="D94" s="178"/>
      <c r="E94" s="178"/>
      <c r="F94" s="178"/>
      <c r="G94" s="178"/>
      <c r="H94" s="178"/>
      <c r="I94" s="178"/>
      <c r="J94" s="179" t="s">
        <v>98</v>
      </c>
      <c r="K94" s="178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80" t="s">
        <v>99</v>
      </c>
      <c r="D96" s="41"/>
      <c r="E96" s="41"/>
      <c r="F96" s="41"/>
      <c r="G96" s="41"/>
      <c r="H96" s="41"/>
      <c r="I96" s="41"/>
      <c r="J96" s="111">
        <f>J121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100</v>
      </c>
    </row>
    <row r="97" s="9" customFormat="1" ht="24.96" customHeight="1">
      <c r="A97" s="9"/>
      <c r="B97" s="181"/>
      <c r="C97" s="182"/>
      <c r="D97" s="183" t="s">
        <v>101</v>
      </c>
      <c r="E97" s="184"/>
      <c r="F97" s="184"/>
      <c r="G97" s="184"/>
      <c r="H97" s="184"/>
      <c r="I97" s="184"/>
      <c r="J97" s="185">
        <f>J122</f>
        <v>0</v>
      </c>
      <c r="K97" s="182"/>
      <c r="L97" s="18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7"/>
      <c r="C98" s="188"/>
      <c r="D98" s="189" t="s">
        <v>102</v>
      </c>
      <c r="E98" s="190"/>
      <c r="F98" s="190"/>
      <c r="G98" s="190"/>
      <c r="H98" s="190"/>
      <c r="I98" s="190"/>
      <c r="J98" s="191">
        <f>J123</f>
        <v>0</v>
      </c>
      <c r="K98" s="188"/>
      <c r="L98" s="192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7"/>
      <c r="C99" s="188"/>
      <c r="D99" s="189" t="s">
        <v>105</v>
      </c>
      <c r="E99" s="190"/>
      <c r="F99" s="190"/>
      <c r="G99" s="190"/>
      <c r="H99" s="190"/>
      <c r="I99" s="190"/>
      <c r="J99" s="191">
        <f>J177</f>
        <v>0</v>
      </c>
      <c r="K99" s="188"/>
      <c r="L99" s="192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9" customFormat="1" ht="24.96" customHeight="1">
      <c r="A100" s="9"/>
      <c r="B100" s="181"/>
      <c r="C100" s="182"/>
      <c r="D100" s="183" t="s">
        <v>616</v>
      </c>
      <c r="E100" s="184"/>
      <c r="F100" s="184"/>
      <c r="G100" s="184"/>
      <c r="H100" s="184"/>
      <c r="I100" s="184"/>
      <c r="J100" s="185">
        <f>J205</f>
        <v>0</v>
      </c>
      <c r="K100" s="182"/>
      <c r="L100" s="186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10" customFormat="1" ht="19.92" customHeight="1">
      <c r="A101" s="10"/>
      <c r="B101" s="187"/>
      <c r="C101" s="188"/>
      <c r="D101" s="189" t="s">
        <v>617</v>
      </c>
      <c r="E101" s="190"/>
      <c r="F101" s="190"/>
      <c r="G101" s="190"/>
      <c r="H101" s="190"/>
      <c r="I101" s="190"/>
      <c r="J101" s="191">
        <f>J206</f>
        <v>0</v>
      </c>
      <c r="K101" s="188"/>
      <c r="L101" s="192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39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="2" customFormat="1" ht="6.96" customHeight="1">
      <c r="A103" s="39"/>
      <c r="B103" s="67"/>
      <c r="C103" s="68"/>
      <c r="D103" s="68"/>
      <c r="E103" s="68"/>
      <c r="F103" s="68"/>
      <c r="G103" s="68"/>
      <c r="H103" s="68"/>
      <c r="I103" s="68"/>
      <c r="J103" s="68"/>
      <c r="K103" s="68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7" s="2" customFormat="1" ht="6.96" customHeight="1">
      <c r="A107" s="39"/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4.96" customHeight="1">
      <c r="A108" s="39"/>
      <c r="B108" s="40"/>
      <c r="C108" s="24" t="s">
        <v>116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16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6.5" customHeight="1">
      <c r="A111" s="39"/>
      <c r="B111" s="40"/>
      <c r="C111" s="41"/>
      <c r="D111" s="41"/>
      <c r="E111" s="176" t="str">
        <f>E7</f>
        <v>MIKULOV - předláždění chodníků na náměstí</v>
      </c>
      <c r="F111" s="33"/>
      <c r="G111" s="33"/>
      <c r="H111" s="33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94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6.5" customHeight="1">
      <c r="A113" s="39"/>
      <c r="B113" s="40"/>
      <c r="C113" s="41"/>
      <c r="D113" s="41"/>
      <c r="E113" s="77" t="str">
        <f>E9</f>
        <v>02 - Kabelové trasy Cetin a.s.</v>
      </c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20</v>
      </c>
      <c r="D115" s="41"/>
      <c r="E115" s="41"/>
      <c r="F115" s="28" t="str">
        <f>F12</f>
        <v>Mikulov</v>
      </c>
      <c r="G115" s="41"/>
      <c r="H115" s="41"/>
      <c r="I115" s="33" t="s">
        <v>22</v>
      </c>
      <c r="J115" s="80" t="str">
        <f>IF(J12="","",J12)</f>
        <v>17. 1. 2025</v>
      </c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5.15" customHeight="1">
      <c r="A117" s="39"/>
      <c r="B117" s="40"/>
      <c r="C117" s="33" t="s">
        <v>24</v>
      </c>
      <c r="D117" s="41"/>
      <c r="E117" s="41"/>
      <c r="F117" s="28" t="str">
        <f>E15</f>
        <v>město Mikulov</v>
      </c>
      <c r="G117" s="41"/>
      <c r="H117" s="41"/>
      <c r="I117" s="33" t="s">
        <v>30</v>
      </c>
      <c r="J117" s="37" t="str">
        <f>E21</f>
        <v>Projekce DS s.r.o.</v>
      </c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5.15" customHeight="1">
      <c r="A118" s="39"/>
      <c r="B118" s="40"/>
      <c r="C118" s="33" t="s">
        <v>28</v>
      </c>
      <c r="D118" s="41"/>
      <c r="E118" s="41"/>
      <c r="F118" s="28" t="str">
        <f>IF(E18="","",E18)</f>
        <v>Vyplň údaj</v>
      </c>
      <c r="G118" s="41"/>
      <c r="H118" s="41"/>
      <c r="I118" s="33" t="s">
        <v>33</v>
      </c>
      <c r="J118" s="37" t="str">
        <f>E24</f>
        <v xml:space="preserve"> 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0.32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11" customFormat="1" ht="29.28" customHeight="1">
      <c r="A120" s="193"/>
      <c r="B120" s="194"/>
      <c r="C120" s="195" t="s">
        <v>117</v>
      </c>
      <c r="D120" s="196" t="s">
        <v>61</v>
      </c>
      <c r="E120" s="196" t="s">
        <v>57</v>
      </c>
      <c r="F120" s="196" t="s">
        <v>58</v>
      </c>
      <c r="G120" s="196" t="s">
        <v>118</v>
      </c>
      <c r="H120" s="196" t="s">
        <v>119</v>
      </c>
      <c r="I120" s="196" t="s">
        <v>120</v>
      </c>
      <c r="J120" s="197" t="s">
        <v>98</v>
      </c>
      <c r="K120" s="198" t="s">
        <v>121</v>
      </c>
      <c r="L120" s="199"/>
      <c r="M120" s="101" t="s">
        <v>1</v>
      </c>
      <c r="N120" s="102" t="s">
        <v>40</v>
      </c>
      <c r="O120" s="102" t="s">
        <v>122</v>
      </c>
      <c r="P120" s="102" t="s">
        <v>123</v>
      </c>
      <c r="Q120" s="102" t="s">
        <v>124</v>
      </c>
      <c r="R120" s="102" t="s">
        <v>125</v>
      </c>
      <c r="S120" s="102" t="s">
        <v>126</v>
      </c>
      <c r="T120" s="103" t="s">
        <v>127</v>
      </c>
      <c r="U120" s="193"/>
      <c r="V120" s="193"/>
      <c r="W120" s="193"/>
      <c r="X120" s="193"/>
      <c r="Y120" s="193"/>
      <c r="Z120" s="193"/>
      <c r="AA120" s="193"/>
      <c r="AB120" s="193"/>
      <c r="AC120" s="193"/>
      <c r="AD120" s="193"/>
      <c r="AE120" s="193"/>
    </row>
    <row r="121" s="2" customFormat="1" ht="22.8" customHeight="1">
      <c r="A121" s="39"/>
      <c r="B121" s="40"/>
      <c r="C121" s="108" t="s">
        <v>128</v>
      </c>
      <c r="D121" s="41"/>
      <c r="E121" s="41"/>
      <c r="F121" s="41"/>
      <c r="G121" s="41"/>
      <c r="H121" s="41"/>
      <c r="I121" s="41"/>
      <c r="J121" s="200">
        <f>BK121</f>
        <v>0</v>
      </c>
      <c r="K121" s="41"/>
      <c r="L121" s="45"/>
      <c r="M121" s="104"/>
      <c r="N121" s="201"/>
      <c r="O121" s="105"/>
      <c r="P121" s="202">
        <f>P122+P205</f>
        <v>0</v>
      </c>
      <c r="Q121" s="105"/>
      <c r="R121" s="202">
        <f>R122+R205</f>
        <v>80.340413000000012</v>
      </c>
      <c r="S121" s="105"/>
      <c r="T121" s="203">
        <f>T122+T205</f>
        <v>4.0611199999999998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75</v>
      </c>
      <c r="AU121" s="18" t="s">
        <v>100</v>
      </c>
      <c r="BK121" s="204">
        <f>BK122+BK205</f>
        <v>0</v>
      </c>
    </row>
    <row r="122" s="12" customFormat="1" ht="25.92" customHeight="1">
      <c r="A122" s="12"/>
      <c r="B122" s="205"/>
      <c r="C122" s="206"/>
      <c r="D122" s="207" t="s">
        <v>75</v>
      </c>
      <c r="E122" s="208" t="s">
        <v>129</v>
      </c>
      <c r="F122" s="208" t="s">
        <v>130</v>
      </c>
      <c r="G122" s="206"/>
      <c r="H122" s="206"/>
      <c r="I122" s="209"/>
      <c r="J122" s="210">
        <f>BK122</f>
        <v>0</v>
      </c>
      <c r="K122" s="206"/>
      <c r="L122" s="211"/>
      <c r="M122" s="212"/>
      <c r="N122" s="213"/>
      <c r="O122" s="213"/>
      <c r="P122" s="214">
        <f>P123+P177</f>
        <v>0</v>
      </c>
      <c r="Q122" s="213"/>
      <c r="R122" s="214">
        <f>R123+R177</f>
        <v>51.5</v>
      </c>
      <c r="S122" s="213"/>
      <c r="T122" s="215">
        <f>T123+T177</f>
        <v>4.0611199999999998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6" t="s">
        <v>84</v>
      </c>
      <c r="AT122" s="217" t="s">
        <v>75</v>
      </c>
      <c r="AU122" s="217" t="s">
        <v>76</v>
      </c>
      <c r="AY122" s="216" t="s">
        <v>131</v>
      </c>
      <c r="BK122" s="218">
        <f>BK123+BK177</f>
        <v>0</v>
      </c>
    </row>
    <row r="123" s="12" customFormat="1" ht="22.8" customHeight="1">
      <c r="A123" s="12"/>
      <c r="B123" s="205"/>
      <c r="C123" s="206"/>
      <c r="D123" s="207" t="s">
        <v>75</v>
      </c>
      <c r="E123" s="219" t="s">
        <v>84</v>
      </c>
      <c r="F123" s="219" t="s">
        <v>132</v>
      </c>
      <c r="G123" s="206"/>
      <c r="H123" s="206"/>
      <c r="I123" s="209"/>
      <c r="J123" s="220">
        <f>BK123</f>
        <v>0</v>
      </c>
      <c r="K123" s="206"/>
      <c r="L123" s="211"/>
      <c r="M123" s="212"/>
      <c r="N123" s="213"/>
      <c r="O123" s="213"/>
      <c r="P123" s="214">
        <f>SUM(P124:P176)</f>
        <v>0</v>
      </c>
      <c r="Q123" s="213"/>
      <c r="R123" s="214">
        <f>SUM(R124:R176)</f>
        <v>51.5</v>
      </c>
      <c r="S123" s="213"/>
      <c r="T123" s="215">
        <f>SUM(T124:T176)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6" t="s">
        <v>84</v>
      </c>
      <c r="AT123" s="217" t="s">
        <v>75</v>
      </c>
      <c r="AU123" s="217" t="s">
        <v>84</v>
      </c>
      <c r="AY123" s="216" t="s">
        <v>131</v>
      </c>
      <c r="BK123" s="218">
        <f>SUM(BK124:BK176)</f>
        <v>0</v>
      </c>
    </row>
    <row r="124" s="2" customFormat="1" ht="33" customHeight="1">
      <c r="A124" s="39"/>
      <c r="B124" s="40"/>
      <c r="C124" s="221" t="s">
        <v>84</v>
      </c>
      <c r="D124" s="221" t="s">
        <v>133</v>
      </c>
      <c r="E124" s="222" t="s">
        <v>618</v>
      </c>
      <c r="F124" s="223" t="s">
        <v>619</v>
      </c>
      <c r="G124" s="224" t="s">
        <v>206</v>
      </c>
      <c r="H124" s="225">
        <v>24.707999999999998</v>
      </c>
      <c r="I124" s="226"/>
      <c r="J124" s="227">
        <f>ROUND(I124*H124,2)</f>
        <v>0</v>
      </c>
      <c r="K124" s="228"/>
      <c r="L124" s="45"/>
      <c r="M124" s="229" t="s">
        <v>1</v>
      </c>
      <c r="N124" s="230" t="s">
        <v>41</v>
      </c>
      <c r="O124" s="92"/>
      <c r="P124" s="231">
        <f>O124*H124</f>
        <v>0</v>
      </c>
      <c r="Q124" s="231">
        <v>0</v>
      </c>
      <c r="R124" s="231">
        <f>Q124*H124</f>
        <v>0</v>
      </c>
      <c r="S124" s="231">
        <v>0</v>
      </c>
      <c r="T124" s="232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33" t="s">
        <v>137</v>
      </c>
      <c r="AT124" s="233" t="s">
        <v>133</v>
      </c>
      <c r="AU124" s="233" t="s">
        <v>86</v>
      </c>
      <c r="AY124" s="18" t="s">
        <v>131</v>
      </c>
      <c r="BE124" s="234">
        <f>IF(N124="základní",J124,0)</f>
        <v>0</v>
      </c>
      <c r="BF124" s="234">
        <f>IF(N124="snížená",J124,0)</f>
        <v>0</v>
      </c>
      <c r="BG124" s="234">
        <f>IF(N124="zákl. přenesená",J124,0)</f>
        <v>0</v>
      </c>
      <c r="BH124" s="234">
        <f>IF(N124="sníž. přenesená",J124,0)</f>
        <v>0</v>
      </c>
      <c r="BI124" s="234">
        <f>IF(N124="nulová",J124,0)</f>
        <v>0</v>
      </c>
      <c r="BJ124" s="18" t="s">
        <v>84</v>
      </c>
      <c r="BK124" s="234">
        <f>ROUND(I124*H124,2)</f>
        <v>0</v>
      </c>
      <c r="BL124" s="18" t="s">
        <v>137</v>
      </c>
      <c r="BM124" s="233" t="s">
        <v>620</v>
      </c>
    </row>
    <row r="125" s="2" customFormat="1">
      <c r="A125" s="39"/>
      <c r="B125" s="40"/>
      <c r="C125" s="41"/>
      <c r="D125" s="235" t="s">
        <v>139</v>
      </c>
      <c r="E125" s="41"/>
      <c r="F125" s="236" t="s">
        <v>621</v>
      </c>
      <c r="G125" s="41"/>
      <c r="H125" s="41"/>
      <c r="I125" s="237"/>
      <c r="J125" s="41"/>
      <c r="K125" s="41"/>
      <c r="L125" s="45"/>
      <c r="M125" s="238"/>
      <c r="N125" s="239"/>
      <c r="O125" s="92"/>
      <c r="P125" s="92"/>
      <c r="Q125" s="92"/>
      <c r="R125" s="92"/>
      <c r="S125" s="92"/>
      <c r="T125" s="93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139</v>
      </c>
      <c r="AU125" s="18" t="s">
        <v>86</v>
      </c>
    </row>
    <row r="126" s="13" customFormat="1">
      <c r="A126" s="13"/>
      <c r="B126" s="240"/>
      <c r="C126" s="241"/>
      <c r="D126" s="235" t="s">
        <v>141</v>
      </c>
      <c r="E126" s="242" t="s">
        <v>1</v>
      </c>
      <c r="F126" s="243" t="s">
        <v>622</v>
      </c>
      <c r="G126" s="241"/>
      <c r="H126" s="244">
        <v>2.6160000000000001</v>
      </c>
      <c r="I126" s="245"/>
      <c r="J126" s="241"/>
      <c r="K126" s="241"/>
      <c r="L126" s="246"/>
      <c r="M126" s="247"/>
      <c r="N126" s="248"/>
      <c r="O126" s="248"/>
      <c r="P126" s="248"/>
      <c r="Q126" s="248"/>
      <c r="R126" s="248"/>
      <c r="S126" s="248"/>
      <c r="T126" s="249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50" t="s">
        <v>141</v>
      </c>
      <c r="AU126" s="250" t="s">
        <v>86</v>
      </c>
      <c r="AV126" s="13" t="s">
        <v>86</v>
      </c>
      <c r="AW126" s="13" t="s">
        <v>32</v>
      </c>
      <c r="AX126" s="13" t="s">
        <v>76</v>
      </c>
      <c r="AY126" s="250" t="s">
        <v>131</v>
      </c>
    </row>
    <row r="127" s="13" customFormat="1">
      <c r="A127" s="13"/>
      <c r="B127" s="240"/>
      <c r="C127" s="241"/>
      <c r="D127" s="235" t="s">
        <v>141</v>
      </c>
      <c r="E127" s="242" t="s">
        <v>1</v>
      </c>
      <c r="F127" s="243" t="s">
        <v>623</v>
      </c>
      <c r="G127" s="241"/>
      <c r="H127" s="244">
        <v>1.0920000000000001</v>
      </c>
      <c r="I127" s="245"/>
      <c r="J127" s="241"/>
      <c r="K127" s="241"/>
      <c r="L127" s="246"/>
      <c r="M127" s="247"/>
      <c r="N127" s="248"/>
      <c r="O127" s="248"/>
      <c r="P127" s="248"/>
      <c r="Q127" s="248"/>
      <c r="R127" s="248"/>
      <c r="S127" s="248"/>
      <c r="T127" s="249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50" t="s">
        <v>141</v>
      </c>
      <c r="AU127" s="250" t="s">
        <v>86</v>
      </c>
      <c r="AV127" s="13" t="s">
        <v>86</v>
      </c>
      <c r="AW127" s="13" t="s">
        <v>32</v>
      </c>
      <c r="AX127" s="13" t="s">
        <v>76</v>
      </c>
      <c r="AY127" s="250" t="s">
        <v>131</v>
      </c>
    </row>
    <row r="128" s="13" customFormat="1">
      <c r="A128" s="13"/>
      <c r="B128" s="240"/>
      <c r="C128" s="241"/>
      <c r="D128" s="235" t="s">
        <v>141</v>
      </c>
      <c r="E128" s="242" t="s">
        <v>1</v>
      </c>
      <c r="F128" s="243" t="s">
        <v>624</v>
      </c>
      <c r="G128" s="241"/>
      <c r="H128" s="244">
        <v>1.1399999999999999</v>
      </c>
      <c r="I128" s="245"/>
      <c r="J128" s="241"/>
      <c r="K128" s="241"/>
      <c r="L128" s="246"/>
      <c r="M128" s="247"/>
      <c r="N128" s="248"/>
      <c r="O128" s="248"/>
      <c r="P128" s="248"/>
      <c r="Q128" s="248"/>
      <c r="R128" s="248"/>
      <c r="S128" s="248"/>
      <c r="T128" s="249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50" t="s">
        <v>141</v>
      </c>
      <c r="AU128" s="250" t="s">
        <v>86</v>
      </c>
      <c r="AV128" s="13" t="s">
        <v>86</v>
      </c>
      <c r="AW128" s="13" t="s">
        <v>32</v>
      </c>
      <c r="AX128" s="13" t="s">
        <v>76</v>
      </c>
      <c r="AY128" s="250" t="s">
        <v>131</v>
      </c>
    </row>
    <row r="129" s="13" customFormat="1">
      <c r="A129" s="13"/>
      <c r="B129" s="240"/>
      <c r="C129" s="241"/>
      <c r="D129" s="235" t="s">
        <v>141</v>
      </c>
      <c r="E129" s="242" t="s">
        <v>1</v>
      </c>
      <c r="F129" s="243" t="s">
        <v>625</v>
      </c>
      <c r="G129" s="241"/>
      <c r="H129" s="244">
        <v>1.9079999999999999</v>
      </c>
      <c r="I129" s="245"/>
      <c r="J129" s="241"/>
      <c r="K129" s="241"/>
      <c r="L129" s="246"/>
      <c r="M129" s="247"/>
      <c r="N129" s="248"/>
      <c r="O129" s="248"/>
      <c r="P129" s="248"/>
      <c r="Q129" s="248"/>
      <c r="R129" s="248"/>
      <c r="S129" s="248"/>
      <c r="T129" s="249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50" t="s">
        <v>141</v>
      </c>
      <c r="AU129" s="250" t="s">
        <v>86</v>
      </c>
      <c r="AV129" s="13" t="s">
        <v>86</v>
      </c>
      <c r="AW129" s="13" t="s">
        <v>32</v>
      </c>
      <c r="AX129" s="13" t="s">
        <v>76</v>
      </c>
      <c r="AY129" s="250" t="s">
        <v>131</v>
      </c>
    </row>
    <row r="130" s="14" customFormat="1">
      <c r="A130" s="14"/>
      <c r="B130" s="251"/>
      <c r="C130" s="252"/>
      <c r="D130" s="235" t="s">
        <v>141</v>
      </c>
      <c r="E130" s="253" t="s">
        <v>1</v>
      </c>
      <c r="F130" s="254" t="s">
        <v>146</v>
      </c>
      <c r="G130" s="252"/>
      <c r="H130" s="255">
        <v>6.7560000000000002</v>
      </c>
      <c r="I130" s="256"/>
      <c r="J130" s="252"/>
      <c r="K130" s="252"/>
      <c r="L130" s="257"/>
      <c r="M130" s="258"/>
      <c r="N130" s="259"/>
      <c r="O130" s="259"/>
      <c r="P130" s="259"/>
      <c r="Q130" s="259"/>
      <c r="R130" s="259"/>
      <c r="S130" s="259"/>
      <c r="T130" s="260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61" t="s">
        <v>141</v>
      </c>
      <c r="AU130" s="261" t="s">
        <v>86</v>
      </c>
      <c r="AV130" s="14" t="s">
        <v>147</v>
      </c>
      <c r="AW130" s="14" t="s">
        <v>32</v>
      </c>
      <c r="AX130" s="14" t="s">
        <v>76</v>
      </c>
      <c r="AY130" s="261" t="s">
        <v>131</v>
      </c>
    </row>
    <row r="131" s="13" customFormat="1">
      <c r="A131" s="13"/>
      <c r="B131" s="240"/>
      <c r="C131" s="241"/>
      <c r="D131" s="235" t="s">
        <v>141</v>
      </c>
      <c r="E131" s="242" t="s">
        <v>1</v>
      </c>
      <c r="F131" s="243" t="s">
        <v>626</v>
      </c>
      <c r="G131" s="241"/>
      <c r="H131" s="244">
        <v>7.8360000000000003</v>
      </c>
      <c r="I131" s="245"/>
      <c r="J131" s="241"/>
      <c r="K131" s="241"/>
      <c r="L131" s="246"/>
      <c r="M131" s="247"/>
      <c r="N131" s="248"/>
      <c r="O131" s="248"/>
      <c r="P131" s="248"/>
      <c r="Q131" s="248"/>
      <c r="R131" s="248"/>
      <c r="S131" s="248"/>
      <c r="T131" s="249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50" t="s">
        <v>141</v>
      </c>
      <c r="AU131" s="250" t="s">
        <v>86</v>
      </c>
      <c r="AV131" s="13" t="s">
        <v>86</v>
      </c>
      <c r="AW131" s="13" t="s">
        <v>32</v>
      </c>
      <c r="AX131" s="13" t="s">
        <v>76</v>
      </c>
      <c r="AY131" s="250" t="s">
        <v>131</v>
      </c>
    </row>
    <row r="132" s="13" customFormat="1">
      <c r="A132" s="13"/>
      <c r="B132" s="240"/>
      <c r="C132" s="241"/>
      <c r="D132" s="235" t="s">
        <v>141</v>
      </c>
      <c r="E132" s="242" t="s">
        <v>1</v>
      </c>
      <c r="F132" s="243" t="s">
        <v>627</v>
      </c>
      <c r="G132" s="241"/>
      <c r="H132" s="244">
        <v>0.76800000000000002</v>
      </c>
      <c r="I132" s="245"/>
      <c r="J132" s="241"/>
      <c r="K132" s="241"/>
      <c r="L132" s="246"/>
      <c r="M132" s="247"/>
      <c r="N132" s="248"/>
      <c r="O132" s="248"/>
      <c r="P132" s="248"/>
      <c r="Q132" s="248"/>
      <c r="R132" s="248"/>
      <c r="S132" s="248"/>
      <c r="T132" s="249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50" t="s">
        <v>141</v>
      </c>
      <c r="AU132" s="250" t="s">
        <v>86</v>
      </c>
      <c r="AV132" s="13" t="s">
        <v>86</v>
      </c>
      <c r="AW132" s="13" t="s">
        <v>32</v>
      </c>
      <c r="AX132" s="13" t="s">
        <v>76</v>
      </c>
      <c r="AY132" s="250" t="s">
        <v>131</v>
      </c>
    </row>
    <row r="133" s="13" customFormat="1">
      <c r="A133" s="13"/>
      <c r="B133" s="240"/>
      <c r="C133" s="241"/>
      <c r="D133" s="235" t="s">
        <v>141</v>
      </c>
      <c r="E133" s="242" t="s">
        <v>1</v>
      </c>
      <c r="F133" s="243" t="s">
        <v>628</v>
      </c>
      <c r="G133" s="241"/>
      <c r="H133" s="244">
        <v>0.252</v>
      </c>
      <c r="I133" s="245"/>
      <c r="J133" s="241"/>
      <c r="K133" s="241"/>
      <c r="L133" s="246"/>
      <c r="M133" s="247"/>
      <c r="N133" s="248"/>
      <c r="O133" s="248"/>
      <c r="P133" s="248"/>
      <c r="Q133" s="248"/>
      <c r="R133" s="248"/>
      <c r="S133" s="248"/>
      <c r="T133" s="249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50" t="s">
        <v>141</v>
      </c>
      <c r="AU133" s="250" t="s">
        <v>86</v>
      </c>
      <c r="AV133" s="13" t="s">
        <v>86</v>
      </c>
      <c r="AW133" s="13" t="s">
        <v>32</v>
      </c>
      <c r="AX133" s="13" t="s">
        <v>76</v>
      </c>
      <c r="AY133" s="250" t="s">
        <v>131</v>
      </c>
    </row>
    <row r="134" s="13" customFormat="1">
      <c r="A134" s="13"/>
      <c r="B134" s="240"/>
      <c r="C134" s="241"/>
      <c r="D134" s="235" t="s">
        <v>141</v>
      </c>
      <c r="E134" s="242" t="s">
        <v>1</v>
      </c>
      <c r="F134" s="243" t="s">
        <v>629</v>
      </c>
      <c r="G134" s="241"/>
      <c r="H134" s="244">
        <v>9.0960000000000001</v>
      </c>
      <c r="I134" s="245"/>
      <c r="J134" s="241"/>
      <c r="K134" s="241"/>
      <c r="L134" s="246"/>
      <c r="M134" s="247"/>
      <c r="N134" s="248"/>
      <c r="O134" s="248"/>
      <c r="P134" s="248"/>
      <c r="Q134" s="248"/>
      <c r="R134" s="248"/>
      <c r="S134" s="248"/>
      <c r="T134" s="249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50" t="s">
        <v>141</v>
      </c>
      <c r="AU134" s="250" t="s">
        <v>86</v>
      </c>
      <c r="AV134" s="13" t="s">
        <v>86</v>
      </c>
      <c r="AW134" s="13" t="s">
        <v>32</v>
      </c>
      <c r="AX134" s="13" t="s">
        <v>76</v>
      </c>
      <c r="AY134" s="250" t="s">
        <v>131</v>
      </c>
    </row>
    <row r="135" s="14" customFormat="1">
      <c r="A135" s="14"/>
      <c r="B135" s="251"/>
      <c r="C135" s="252"/>
      <c r="D135" s="235" t="s">
        <v>141</v>
      </c>
      <c r="E135" s="253" t="s">
        <v>1</v>
      </c>
      <c r="F135" s="254" t="s">
        <v>146</v>
      </c>
      <c r="G135" s="252"/>
      <c r="H135" s="255">
        <v>17.952000000000002</v>
      </c>
      <c r="I135" s="256"/>
      <c r="J135" s="252"/>
      <c r="K135" s="252"/>
      <c r="L135" s="257"/>
      <c r="M135" s="258"/>
      <c r="N135" s="259"/>
      <c r="O135" s="259"/>
      <c r="P135" s="259"/>
      <c r="Q135" s="259"/>
      <c r="R135" s="259"/>
      <c r="S135" s="259"/>
      <c r="T135" s="260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61" t="s">
        <v>141</v>
      </c>
      <c r="AU135" s="261" t="s">
        <v>86</v>
      </c>
      <c r="AV135" s="14" t="s">
        <v>147</v>
      </c>
      <c r="AW135" s="14" t="s">
        <v>32</v>
      </c>
      <c r="AX135" s="14" t="s">
        <v>76</v>
      </c>
      <c r="AY135" s="261" t="s">
        <v>131</v>
      </c>
    </row>
    <row r="136" s="15" customFormat="1">
      <c r="A136" s="15"/>
      <c r="B136" s="262"/>
      <c r="C136" s="263"/>
      <c r="D136" s="235" t="s">
        <v>141</v>
      </c>
      <c r="E136" s="264" t="s">
        <v>1</v>
      </c>
      <c r="F136" s="265" t="s">
        <v>152</v>
      </c>
      <c r="G136" s="263"/>
      <c r="H136" s="266">
        <v>24.707999999999998</v>
      </c>
      <c r="I136" s="267"/>
      <c r="J136" s="263"/>
      <c r="K136" s="263"/>
      <c r="L136" s="268"/>
      <c r="M136" s="269"/>
      <c r="N136" s="270"/>
      <c r="O136" s="270"/>
      <c r="P136" s="270"/>
      <c r="Q136" s="270"/>
      <c r="R136" s="270"/>
      <c r="S136" s="270"/>
      <c r="T136" s="271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72" t="s">
        <v>141</v>
      </c>
      <c r="AU136" s="272" t="s">
        <v>86</v>
      </c>
      <c r="AV136" s="15" t="s">
        <v>137</v>
      </c>
      <c r="AW136" s="15" t="s">
        <v>32</v>
      </c>
      <c r="AX136" s="15" t="s">
        <v>84</v>
      </c>
      <c r="AY136" s="272" t="s">
        <v>131</v>
      </c>
    </row>
    <row r="137" s="2" customFormat="1" ht="37.8" customHeight="1">
      <c r="A137" s="39"/>
      <c r="B137" s="40"/>
      <c r="C137" s="221" t="s">
        <v>86</v>
      </c>
      <c r="D137" s="221" t="s">
        <v>133</v>
      </c>
      <c r="E137" s="222" t="s">
        <v>218</v>
      </c>
      <c r="F137" s="223" t="s">
        <v>219</v>
      </c>
      <c r="G137" s="224" t="s">
        <v>206</v>
      </c>
      <c r="H137" s="225">
        <v>24.707999999999998</v>
      </c>
      <c r="I137" s="226"/>
      <c r="J137" s="227">
        <f>ROUND(I137*H137,2)</f>
        <v>0</v>
      </c>
      <c r="K137" s="228"/>
      <c r="L137" s="45"/>
      <c r="M137" s="229" t="s">
        <v>1</v>
      </c>
      <c r="N137" s="230" t="s">
        <v>41</v>
      </c>
      <c r="O137" s="92"/>
      <c r="P137" s="231">
        <f>O137*H137</f>
        <v>0</v>
      </c>
      <c r="Q137" s="231">
        <v>0</v>
      </c>
      <c r="R137" s="231">
        <f>Q137*H137</f>
        <v>0</v>
      </c>
      <c r="S137" s="231">
        <v>0</v>
      </c>
      <c r="T137" s="232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3" t="s">
        <v>137</v>
      </c>
      <c r="AT137" s="233" t="s">
        <v>133</v>
      </c>
      <c r="AU137" s="233" t="s">
        <v>86</v>
      </c>
      <c r="AY137" s="18" t="s">
        <v>131</v>
      </c>
      <c r="BE137" s="234">
        <f>IF(N137="základní",J137,0)</f>
        <v>0</v>
      </c>
      <c r="BF137" s="234">
        <f>IF(N137="snížená",J137,0)</f>
        <v>0</v>
      </c>
      <c r="BG137" s="234">
        <f>IF(N137="zákl. přenesená",J137,0)</f>
        <v>0</v>
      </c>
      <c r="BH137" s="234">
        <f>IF(N137="sníž. přenesená",J137,0)</f>
        <v>0</v>
      </c>
      <c r="BI137" s="234">
        <f>IF(N137="nulová",J137,0)</f>
        <v>0</v>
      </c>
      <c r="BJ137" s="18" t="s">
        <v>84</v>
      </c>
      <c r="BK137" s="234">
        <f>ROUND(I137*H137,2)</f>
        <v>0</v>
      </c>
      <c r="BL137" s="18" t="s">
        <v>137</v>
      </c>
      <c r="BM137" s="233" t="s">
        <v>630</v>
      </c>
    </row>
    <row r="138" s="2" customFormat="1">
      <c r="A138" s="39"/>
      <c r="B138" s="40"/>
      <c r="C138" s="41"/>
      <c r="D138" s="235" t="s">
        <v>139</v>
      </c>
      <c r="E138" s="41"/>
      <c r="F138" s="236" t="s">
        <v>221</v>
      </c>
      <c r="G138" s="41"/>
      <c r="H138" s="41"/>
      <c r="I138" s="237"/>
      <c r="J138" s="41"/>
      <c r="K138" s="41"/>
      <c r="L138" s="45"/>
      <c r="M138" s="238"/>
      <c r="N138" s="239"/>
      <c r="O138" s="92"/>
      <c r="P138" s="92"/>
      <c r="Q138" s="92"/>
      <c r="R138" s="92"/>
      <c r="S138" s="92"/>
      <c r="T138" s="93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139</v>
      </c>
      <c r="AU138" s="18" t="s">
        <v>86</v>
      </c>
    </row>
    <row r="139" s="13" customFormat="1">
      <c r="A139" s="13"/>
      <c r="B139" s="240"/>
      <c r="C139" s="241"/>
      <c r="D139" s="235" t="s">
        <v>141</v>
      </c>
      <c r="E139" s="242" t="s">
        <v>1</v>
      </c>
      <c r="F139" s="243" t="s">
        <v>631</v>
      </c>
      <c r="G139" s="241"/>
      <c r="H139" s="244">
        <v>24.707999999999998</v>
      </c>
      <c r="I139" s="245"/>
      <c r="J139" s="241"/>
      <c r="K139" s="241"/>
      <c r="L139" s="246"/>
      <c r="M139" s="247"/>
      <c r="N139" s="248"/>
      <c r="O139" s="248"/>
      <c r="P139" s="248"/>
      <c r="Q139" s="248"/>
      <c r="R139" s="248"/>
      <c r="S139" s="248"/>
      <c r="T139" s="249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0" t="s">
        <v>141</v>
      </c>
      <c r="AU139" s="250" t="s">
        <v>86</v>
      </c>
      <c r="AV139" s="13" t="s">
        <v>86</v>
      </c>
      <c r="AW139" s="13" t="s">
        <v>32</v>
      </c>
      <c r="AX139" s="13" t="s">
        <v>84</v>
      </c>
      <c r="AY139" s="250" t="s">
        <v>131</v>
      </c>
    </row>
    <row r="140" s="2" customFormat="1" ht="37.8" customHeight="1">
      <c r="A140" s="39"/>
      <c r="B140" s="40"/>
      <c r="C140" s="221" t="s">
        <v>147</v>
      </c>
      <c r="D140" s="221" t="s">
        <v>133</v>
      </c>
      <c r="E140" s="222" t="s">
        <v>224</v>
      </c>
      <c r="F140" s="223" t="s">
        <v>225</v>
      </c>
      <c r="G140" s="224" t="s">
        <v>206</v>
      </c>
      <c r="H140" s="225">
        <v>494.16000000000002</v>
      </c>
      <c r="I140" s="226"/>
      <c r="J140" s="227">
        <f>ROUND(I140*H140,2)</f>
        <v>0</v>
      </c>
      <c r="K140" s="228"/>
      <c r="L140" s="45"/>
      <c r="M140" s="229" t="s">
        <v>1</v>
      </c>
      <c r="N140" s="230" t="s">
        <v>41</v>
      </c>
      <c r="O140" s="92"/>
      <c r="P140" s="231">
        <f>O140*H140</f>
        <v>0</v>
      </c>
      <c r="Q140" s="231">
        <v>0</v>
      </c>
      <c r="R140" s="231">
        <f>Q140*H140</f>
        <v>0</v>
      </c>
      <c r="S140" s="231">
        <v>0</v>
      </c>
      <c r="T140" s="232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3" t="s">
        <v>137</v>
      </c>
      <c r="AT140" s="233" t="s">
        <v>133</v>
      </c>
      <c r="AU140" s="233" t="s">
        <v>86</v>
      </c>
      <c r="AY140" s="18" t="s">
        <v>131</v>
      </c>
      <c r="BE140" s="234">
        <f>IF(N140="základní",J140,0)</f>
        <v>0</v>
      </c>
      <c r="BF140" s="234">
        <f>IF(N140="snížená",J140,0)</f>
        <v>0</v>
      </c>
      <c r="BG140" s="234">
        <f>IF(N140="zákl. přenesená",J140,0)</f>
        <v>0</v>
      </c>
      <c r="BH140" s="234">
        <f>IF(N140="sníž. přenesená",J140,0)</f>
        <v>0</v>
      </c>
      <c r="BI140" s="234">
        <f>IF(N140="nulová",J140,0)</f>
        <v>0</v>
      </c>
      <c r="BJ140" s="18" t="s">
        <v>84</v>
      </c>
      <c r="BK140" s="234">
        <f>ROUND(I140*H140,2)</f>
        <v>0</v>
      </c>
      <c r="BL140" s="18" t="s">
        <v>137</v>
      </c>
      <c r="BM140" s="233" t="s">
        <v>632</v>
      </c>
    </row>
    <row r="141" s="2" customFormat="1">
      <c r="A141" s="39"/>
      <c r="B141" s="40"/>
      <c r="C141" s="41"/>
      <c r="D141" s="235" t="s">
        <v>139</v>
      </c>
      <c r="E141" s="41"/>
      <c r="F141" s="236" t="s">
        <v>227</v>
      </c>
      <c r="G141" s="41"/>
      <c r="H141" s="41"/>
      <c r="I141" s="237"/>
      <c r="J141" s="41"/>
      <c r="K141" s="41"/>
      <c r="L141" s="45"/>
      <c r="M141" s="238"/>
      <c r="N141" s="239"/>
      <c r="O141" s="92"/>
      <c r="P141" s="92"/>
      <c r="Q141" s="92"/>
      <c r="R141" s="92"/>
      <c r="S141" s="92"/>
      <c r="T141" s="93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139</v>
      </c>
      <c r="AU141" s="18" t="s">
        <v>86</v>
      </c>
    </row>
    <row r="142" s="13" customFormat="1">
      <c r="A142" s="13"/>
      <c r="B142" s="240"/>
      <c r="C142" s="241"/>
      <c r="D142" s="235" t="s">
        <v>141</v>
      </c>
      <c r="E142" s="242" t="s">
        <v>1</v>
      </c>
      <c r="F142" s="243" t="s">
        <v>631</v>
      </c>
      <c r="G142" s="241"/>
      <c r="H142" s="244">
        <v>24.707999999999998</v>
      </c>
      <c r="I142" s="245"/>
      <c r="J142" s="241"/>
      <c r="K142" s="241"/>
      <c r="L142" s="246"/>
      <c r="M142" s="247"/>
      <c r="N142" s="248"/>
      <c r="O142" s="248"/>
      <c r="P142" s="248"/>
      <c r="Q142" s="248"/>
      <c r="R142" s="248"/>
      <c r="S142" s="248"/>
      <c r="T142" s="249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0" t="s">
        <v>141</v>
      </c>
      <c r="AU142" s="250" t="s">
        <v>86</v>
      </c>
      <c r="AV142" s="13" t="s">
        <v>86</v>
      </c>
      <c r="AW142" s="13" t="s">
        <v>32</v>
      </c>
      <c r="AX142" s="13" t="s">
        <v>84</v>
      </c>
      <c r="AY142" s="250" t="s">
        <v>131</v>
      </c>
    </row>
    <row r="143" s="13" customFormat="1">
      <c r="A143" s="13"/>
      <c r="B143" s="240"/>
      <c r="C143" s="241"/>
      <c r="D143" s="235" t="s">
        <v>141</v>
      </c>
      <c r="E143" s="241"/>
      <c r="F143" s="243" t="s">
        <v>633</v>
      </c>
      <c r="G143" s="241"/>
      <c r="H143" s="244">
        <v>494.16000000000002</v>
      </c>
      <c r="I143" s="245"/>
      <c r="J143" s="241"/>
      <c r="K143" s="241"/>
      <c r="L143" s="246"/>
      <c r="M143" s="247"/>
      <c r="N143" s="248"/>
      <c r="O143" s="248"/>
      <c r="P143" s="248"/>
      <c r="Q143" s="248"/>
      <c r="R143" s="248"/>
      <c r="S143" s="248"/>
      <c r="T143" s="249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0" t="s">
        <v>141</v>
      </c>
      <c r="AU143" s="250" t="s">
        <v>86</v>
      </c>
      <c r="AV143" s="13" t="s">
        <v>86</v>
      </c>
      <c r="AW143" s="13" t="s">
        <v>4</v>
      </c>
      <c r="AX143" s="13" t="s">
        <v>84</v>
      </c>
      <c r="AY143" s="250" t="s">
        <v>131</v>
      </c>
    </row>
    <row r="144" s="2" customFormat="1" ht="24.15" customHeight="1">
      <c r="A144" s="39"/>
      <c r="B144" s="40"/>
      <c r="C144" s="221" t="s">
        <v>137</v>
      </c>
      <c r="D144" s="221" t="s">
        <v>133</v>
      </c>
      <c r="E144" s="222" t="s">
        <v>634</v>
      </c>
      <c r="F144" s="223" t="s">
        <v>635</v>
      </c>
      <c r="G144" s="224" t="s">
        <v>206</v>
      </c>
      <c r="H144" s="225">
        <v>9.0719999999999992</v>
      </c>
      <c r="I144" s="226"/>
      <c r="J144" s="227">
        <f>ROUND(I144*H144,2)</f>
        <v>0</v>
      </c>
      <c r="K144" s="228"/>
      <c r="L144" s="45"/>
      <c r="M144" s="229" t="s">
        <v>1</v>
      </c>
      <c r="N144" s="230" t="s">
        <v>41</v>
      </c>
      <c r="O144" s="92"/>
      <c r="P144" s="231">
        <f>O144*H144</f>
        <v>0</v>
      </c>
      <c r="Q144" s="231">
        <v>0</v>
      </c>
      <c r="R144" s="231">
        <f>Q144*H144</f>
        <v>0</v>
      </c>
      <c r="S144" s="231">
        <v>0</v>
      </c>
      <c r="T144" s="232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3" t="s">
        <v>137</v>
      </c>
      <c r="AT144" s="233" t="s">
        <v>133</v>
      </c>
      <c r="AU144" s="233" t="s">
        <v>86</v>
      </c>
      <c r="AY144" s="18" t="s">
        <v>131</v>
      </c>
      <c r="BE144" s="234">
        <f>IF(N144="základní",J144,0)</f>
        <v>0</v>
      </c>
      <c r="BF144" s="234">
        <f>IF(N144="snížená",J144,0)</f>
        <v>0</v>
      </c>
      <c r="BG144" s="234">
        <f>IF(N144="zákl. přenesená",J144,0)</f>
        <v>0</v>
      </c>
      <c r="BH144" s="234">
        <f>IF(N144="sníž. přenesená",J144,0)</f>
        <v>0</v>
      </c>
      <c r="BI144" s="234">
        <f>IF(N144="nulová",J144,0)</f>
        <v>0</v>
      </c>
      <c r="BJ144" s="18" t="s">
        <v>84</v>
      </c>
      <c r="BK144" s="234">
        <f>ROUND(I144*H144,2)</f>
        <v>0</v>
      </c>
      <c r="BL144" s="18" t="s">
        <v>137</v>
      </c>
      <c r="BM144" s="233" t="s">
        <v>636</v>
      </c>
    </row>
    <row r="145" s="2" customFormat="1">
      <c r="A145" s="39"/>
      <c r="B145" s="40"/>
      <c r="C145" s="41"/>
      <c r="D145" s="235" t="s">
        <v>139</v>
      </c>
      <c r="E145" s="41"/>
      <c r="F145" s="236" t="s">
        <v>637</v>
      </c>
      <c r="G145" s="41"/>
      <c r="H145" s="41"/>
      <c r="I145" s="237"/>
      <c r="J145" s="41"/>
      <c r="K145" s="41"/>
      <c r="L145" s="45"/>
      <c r="M145" s="238"/>
      <c r="N145" s="239"/>
      <c r="O145" s="92"/>
      <c r="P145" s="92"/>
      <c r="Q145" s="92"/>
      <c r="R145" s="92"/>
      <c r="S145" s="92"/>
      <c r="T145" s="93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139</v>
      </c>
      <c r="AU145" s="18" t="s">
        <v>86</v>
      </c>
    </row>
    <row r="146" s="16" customFormat="1">
      <c r="A146" s="16"/>
      <c r="B146" s="273"/>
      <c r="C146" s="274"/>
      <c r="D146" s="235" t="s">
        <v>141</v>
      </c>
      <c r="E146" s="275" t="s">
        <v>1</v>
      </c>
      <c r="F146" s="276" t="s">
        <v>638</v>
      </c>
      <c r="G146" s="274"/>
      <c r="H146" s="275" t="s">
        <v>1</v>
      </c>
      <c r="I146" s="277"/>
      <c r="J146" s="274"/>
      <c r="K146" s="274"/>
      <c r="L146" s="278"/>
      <c r="M146" s="279"/>
      <c r="N146" s="280"/>
      <c r="O146" s="280"/>
      <c r="P146" s="280"/>
      <c r="Q146" s="280"/>
      <c r="R146" s="280"/>
      <c r="S146" s="280"/>
      <c r="T146" s="281"/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  <c r="AT146" s="282" t="s">
        <v>141</v>
      </c>
      <c r="AU146" s="282" t="s">
        <v>86</v>
      </c>
      <c r="AV146" s="16" t="s">
        <v>84</v>
      </c>
      <c r="AW146" s="16" t="s">
        <v>32</v>
      </c>
      <c r="AX146" s="16" t="s">
        <v>76</v>
      </c>
      <c r="AY146" s="282" t="s">
        <v>131</v>
      </c>
    </row>
    <row r="147" s="13" customFormat="1">
      <c r="A147" s="13"/>
      <c r="B147" s="240"/>
      <c r="C147" s="241"/>
      <c r="D147" s="235" t="s">
        <v>141</v>
      </c>
      <c r="E147" s="242" t="s">
        <v>1</v>
      </c>
      <c r="F147" s="243" t="s">
        <v>639</v>
      </c>
      <c r="G147" s="241"/>
      <c r="H147" s="244">
        <v>1.296</v>
      </c>
      <c r="I147" s="245"/>
      <c r="J147" s="241"/>
      <c r="K147" s="241"/>
      <c r="L147" s="246"/>
      <c r="M147" s="247"/>
      <c r="N147" s="248"/>
      <c r="O147" s="248"/>
      <c r="P147" s="248"/>
      <c r="Q147" s="248"/>
      <c r="R147" s="248"/>
      <c r="S147" s="248"/>
      <c r="T147" s="249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0" t="s">
        <v>141</v>
      </c>
      <c r="AU147" s="250" t="s">
        <v>86</v>
      </c>
      <c r="AV147" s="13" t="s">
        <v>86</v>
      </c>
      <c r="AW147" s="13" t="s">
        <v>32</v>
      </c>
      <c r="AX147" s="13" t="s">
        <v>76</v>
      </c>
      <c r="AY147" s="250" t="s">
        <v>131</v>
      </c>
    </row>
    <row r="148" s="13" customFormat="1">
      <c r="A148" s="13"/>
      <c r="B148" s="240"/>
      <c r="C148" s="241"/>
      <c r="D148" s="235" t="s">
        <v>141</v>
      </c>
      <c r="E148" s="242" t="s">
        <v>1</v>
      </c>
      <c r="F148" s="243" t="s">
        <v>640</v>
      </c>
      <c r="G148" s="241"/>
      <c r="H148" s="244">
        <v>2.5920000000000001</v>
      </c>
      <c r="I148" s="245"/>
      <c r="J148" s="241"/>
      <c r="K148" s="241"/>
      <c r="L148" s="246"/>
      <c r="M148" s="247"/>
      <c r="N148" s="248"/>
      <c r="O148" s="248"/>
      <c r="P148" s="248"/>
      <c r="Q148" s="248"/>
      <c r="R148" s="248"/>
      <c r="S148" s="248"/>
      <c r="T148" s="249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0" t="s">
        <v>141</v>
      </c>
      <c r="AU148" s="250" t="s">
        <v>86</v>
      </c>
      <c r="AV148" s="13" t="s">
        <v>86</v>
      </c>
      <c r="AW148" s="13" t="s">
        <v>32</v>
      </c>
      <c r="AX148" s="13" t="s">
        <v>76</v>
      </c>
      <c r="AY148" s="250" t="s">
        <v>131</v>
      </c>
    </row>
    <row r="149" s="13" customFormat="1">
      <c r="A149" s="13"/>
      <c r="B149" s="240"/>
      <c r="C149" s="241"/>
      <c r="D149" s="235" t="s">
        <v>141</v>
      </c>
      <c r="E149" s="242" t="s">
        <v>1</v>
      </c>
      <c r="F149" s="243" t="s">
        <v>641</v>
      </c>
      <c r="G149" s="241"/>
      <c r="H149" s="244">
        <v>2.5920000000000001</v>
      </c>
      <c r="I149" s="245"/>
      <c r="J149" s="241"/>
      <c r="K149" s="241"/>
      <c r="L149" s="246"/>
      <c r="M149" s="247"/>
      <c r="N149" s="248"/>
      <c r="O149" s="248"/>
      <c r="P149" s="248"/>
      <c r="Q149" s="248"/>
      <c r="R149" s="248"/>
      <c r="S149" s="248"/>
      <c r="T149" s="249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0" t="s">
        <v>141</v>
      </c>
      <c r="AU149" s="250" t="s">
        <v>86</v>
      </c>
      <c r="AV149" s="13" t="s">
        <v>86</v>
      </c>
      <c r="AW149" s="13" t="s">
        <v>32</v>
      </c>
      <c r="AX149" s="13" t="s">
        <v>76</v>
      </c>
      <c r="AY149" s="250" t="s">
        <v>131</v>
      </c>
    </row>
    <row r="150" s="13" customFormat="1">
      <c r="A150" s="13"/>
      <c r="B150" s="240"/>
      <c r="C150" s="241"/>
      <c r="D150" s="235" t="s">
        <v>141</v>
      </c>
      <c r="E150" s="242" t="s">
        <v>1</v>
      </c>
      <c r="F150" s="243" t="s">
        <v>642</v>
      </c>
      <c r="G150" s="241"/>
      <c r="H150" s="244">
        <v>0.64800000000000002</v>
      </c>
      <c r="I150" s="245"/>
      <c r="J150" s="241"/>
      <c r="K150" s="241"/>
      <c r="L150" s="246"/>
      <c r="M150" s="247"/>
      <c r="N150" s="248"/>
      <c r="O150" s="248"/>
      <c r="P150" s="248"/>
      <c r="Q150" s="248"/>
      <c r="R150" s="248"/>
      <c r="S150" s="248"/>
      <c r="T150" s="249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0" t="s">
        <v>141</v>
      </c>
      <c r="AU150" s="250" t="s">
        <v>86</v>
      </c>
      <c r="AV150" s="13" t="s">
        <v>86</v>
      </c>
      <c r="AW150" s="13" t="s">
        <v>32</v>
      </c>
      <c r="AX150" s="13" t="s">
        <v>76</v>
      </c>
      <c r="AY150" s="250" t="s">
        <v>131</v>
      </c>
    </row>
    <row r="151" s="14" customFormat="1">
      <c r="A151" s="14"/>
      <c r="B151" s="251"/>
      <c r="C151" s="252"/>
      <c r="D151" s="235" t="s">
        <v>141</v>
      </c>
      <c r="E151" s="253" t="s">
        <v>1</v>
      </c>
      <c r="F151" s="254" t="s">
        <v>146</v>
      </c>
      <c r="G151" s="252"/>
      <c r="H151" s="255">
        <v>7.1280000000000001</v>
      </c>
      <c r="I151" s="256"/>
      <c r="J151" s="252"/>
      <c r="K151" s="252"/>
      <c r="L151" s="257"/>
      <c r="M151" s="258"/>
      <c r="N151" s="259"/>
      <c r="O151" s="259"/>
      <c r="P151" s="259"/>
      <c r="Q151" s="259"/>
      <c r="R151" s="259"/>
      <c r="S151" s="259"/>
      <c r="T151" s="260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61" t="s">
        <v>141</v>
      </c>
      <c r="AU151" s="261" t="s">
        <v>86</v>
      </c>
      <c r="AV151" s="14" t="s">
        <v>147</v>
      </c>
      <c r="AW151" s="14" t="s">
        <v>32</v>
      </c>
      <c r="AX151" s="14" t="s">
        <v>76</v>
      </c>
      <c r="AY151" s="261" t="s">
        <v>131</v>
      </c>
    </row>
    <row r="152" s="13" customFormat="1">
      <c r="A152" s="13"/>
      <c r="B152" s="240"/>
      <c r="C152" s="241"/>
      <c r="D152" s="235" t="s">
        <v>141</v>
      </c>
      <c r="E152" s="242" t="s">
        <v>1</v>
      </c>
      <c r="F152" s="243" t="s">
        <v>643</v>
      </c>
      <c r="G152" s="241"/>
      <c r="H152" s="244">
        <v>0.64800000000000002</v>
      </c>
      <c r="I152" s="245"/>
      <c r="J152" s="241"/>
      <c r="K152" s="241"/>
      <c r="L152" s="246"/>
      <c r="M152" s="247"/>
      <c r="N152" s="248"/>
      <c r="O152" s="248"/>
      <c r="P152" s="248"/>
      <c r="Q152" s="248"/>
      <c r="R152" s="248"/>
      <c r="S152" s="248"/>
      <c r="T152" s="249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0" t="s">
        <v>141</v>
      </c>
      <c r="AU152" s="250" t="s">
        <v>86</v>
      </c>
      <c r="AV152" s="13" t="s">
        <v>86</v>
      </c>
      <c r="AW152" s="13" t="s">
        <v>32</v>
      </c>
      <c r="AX152" s="13" t="s">
        <v>76</v>
      </c>
      <c r="AY152" s="250" t="s">
        <v>131</v>
      </c>
    </row>
    <row r="153" s="13" customFormat="1">
      <c r="A153" s="13"/>
      <c r="B153" s="240"/>
      <c r="C153" s="241"/>
      <c r="D153" s="235" t="s">
        <v>141</v>
      </c>
      <c r="E153" s="242" t="s">
        <v>1</v>
      </c>
      <c r="F153" s="243" t="s">
        <v>644</v>
      </c>
      <c r="G153" s="241"/>
      <c r="H153" s="244">
        <v>1.296</v>
      </c>
      <c r="I153" s="245"/>
      <c r="J153" s="241"/>
      <c r="K153" s="241"/>
      <c r="L153" s="246"/>
      <c r="M153" s="247"/>
      <c r="N153" s="248"/>
      <c r="O153" s="248"/>
      <c r="P153" s="248"/>
      <c r="Q153" s="248"/>
      <c r="R153" s="248"/>
      <c r="S153" s="248"/>
      <c r="T153" s="249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0" t="s">
        <v>141</v>
      </c>
      <c r="AU153" s="250" t="s">
        <v>86</v>
      </c>
      <c r="AV153" s="13" t="s">
        <v>86</v>
      </c>
      <c r="AW153" s="13" t="s">
        <v>32</v>
      </c>
      <c r="AX153" s="13" t="s">
        <v>76</v>
      </c>
      <c r="AY153" s="250" t="s">
        <v>131</v>
      </c>
    </row>
    <row r="154" s="13" customFormat="1">
      <c r="A154" s="13"/>
      <c r="B154" s="240"/>
      <c r="C154" s="241"/>
      <c r="D154" s="235" t="s">
        <v>141</v>
      </c>
      <c r="E154" s="242" t="s">
        <v>1</v>
      </c>
      <c r="F154" s="243" t="s">
        <v>645</v>
      </c>
      <c r="G154" s="241"/>
      <c r="H154" s="244">
        <v>0</v>
      </c>
      <c r="I154" s="245"/>
      <c r="J154" s="241"/>
      <c r="K154" s="241"/>
      <c r="L154" s="246"/>
      <c r="M154" s="247"/>
      <c r="N154" s="248"/>
      <c r="O154" s="248"/>
      <c r="P154" s="248"/>
      <c r="Q154" s="248"/>
      <c r="R154" s="248"/>
      <c r="S154" s="248"/>
      <c r="T154" s="249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0" t="s">
        <v>141</v>
      </c>
      <c r="AU154" s="250" t="s">
        <v>86</v>
      </c>
      <c r="AV154" s="13" t="s">
        <v>86</v>
      </c>
      <c r="AW154" s="13" t="s">
        <v>32</v>
      </c>
      <c r="AX154" s="13" t="s">
        <v>76</v>
      </c>
      <c r="AY154" s="250" t="s">
        <v>131</v>
      </c>
    </row>
    <row r="155" s="13" customFormat="1">
      <c r="A155" s="13"/>
      <c r="B155" s="240"/>
      <c r="C155" s="241"/>
      <c r="D155" s="235" t="s">
        <v>141</v>
      </c>
      <c r="E155" s="242" t="s">
        <v>1</v>
      </c>
      <c r="F155" s="243" t="s">
        <v>646</v>
      </c>
      <c r="G155" s="241"/>
      <c r="H155" s="244">
        <v>0</v>
      </c>
      <c r="I155" s="245"/>
      <c r="J155" s="241"/>
      <c r="K155" s="241"/>
      <c r="L155" s="246"/>
      <c r="M155" s="247"/>
      <c r="N155" s="248"/>
      <c r="O155" s="248"/>
      <c r="P155" s="248"/>
      <c r="Q155" s="248"/>
      <c r="R155" s="248"/>
      <c r="S155" s="248"/>
      <c r="T155" s="249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50" t="s">
        <v>141</v>
      </c>
      <c r="AU155" s="250" t="s">
        <v>86</v>
      </c>
      <c r="AV155" s="13" t="s">
        <v>86</v>
      </c>
      <c r="AW155" s="13" t="s">
        <v>32</v>
      </c>
      <c r="AX155" s="13" t="s">
        <v>76</v>
      </c>
      <c r="AY155" s="250" t="s">
        <v>131</v>
      </c>
    </row>
    <row r="156" s="14" customFormat="1">
      <c r="A156" s="14"/>
      <c r="B156" s="251"/>
      <c r="C156" s="252"/>
      <c r="D156" s="235" t="s">
        <v>141</v>
      </c>
      <c r="E156" s="253" t="s">
        <v>1</v>
      </c>
      <c r="F156" s="254" t="s">
        <v>146</v>
      </c>
      <c r="G156" s="252"/>
      <c r="H156" s="255">
        <v>1.944</v>
      </c>
      <c r="I156" s="256"/>
      <c r="J156" s="252"/>
      <c r="K156" s="252"/>
      <c r="L156" s="257"/>
      <c r="M156" s="258"/>
      <c r="N156" s="259"/>
      <c r="O156" s="259"/>
      <c r="P156" s="259"/>
      <c r="Q156" s="259"/>
      <c r="R156" s="259"/>
      <c r="S156" s="259"/>
      <c r="T156" s="260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61" t="s">
        <v>141</v>
      </c>
      <c r="AU156" s="261" t="s">
        <v>86</v>
      </c>
      <c r="AV156" s="14" t="s">
        <v>147</v>
      </c>
      <c r="AW156" s="14" t="s">
        <v>32</v>
      </c>
      <c r="AX156" s="14" t="s">
        <v>76</v>
      </c>
      <c r="AY156" s="261" t="s">
        <v>131</v>
      </c>
    </row>
    <row r="157" s="15" customFormat="1">
      <c r="A157" s="15"/>
      <c r="B157" s="262"/>
      <c r="C157" s="263"/>
      <c r="D157" s="235" t="s">
        <v>141</v>
      </c>
      <c r="E157" s="264" t="s">
        <v>1</v>
      </c>
      <c r="F157" s="265" t="s">
        <v>152</v>
      </c>
      <c r="G157" s="263"/>
      <c r="H157" s="266">
        <v>9.0719999999999992</v>
      </c>
      <c r="I157" s="267"/>
      <c r="J157" s="263"/>
      <c r="K157" s="263"/>
      <c r="L157" s="268"/>
      <c r="M157" s="269"/>
      <c r="N157" s="270"/>
      <c r="O157" s="270"/>
      <c r="P157" s="270"/>
      <c r="Q157" s="270"/>
      <c r="R157" s="270"/>
      <c r="S157" s="270"/>
      <c r="T157" s="271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72" t="s">
        <v>141</v>
      </c>
      <c r="AU157" s="272" t="s">
        <v>86</v>
      </c>
      <c r="AV157" s="15" t="s">
        <v>137</v>
      </c>
      <c r="AW157" s="15" t="s">
        <v>32</v>
      </c>
      <c r="AX157" s="15" t="s">
        <v>84</v>
      </c>
      <c r="AY157" s="272" t="s">
        <v>131</v>
      </c>
    </row>
    <row r="158" s="2" customFormat="1" ht="16.5" customHeight="1">
      <c r="A158" s="39"/>
      <c r="B158" s="40"/>
      <c r="C158" s="283" t="s">
        <v>175</v>
      </c>
      <c r="D158" s="283" t="s">
        <v>241</v>
      </c>
      <c r="E158" s="284" t="s">
        <v>647</v>
      </c>
      <c r="F158" s="285" t="s">
        <v>648</v>
      </c>
      <c r="G158" s="286" t="s">
        <v>534</v>
      </c>
      <c r="H158" s="287">
        <v>18.143999999999998</v>
      </c>
      <c r="I158" s="288"/>
      <c r="J158" s="289">
        <f>ROUND(I158*H158,2)</f>
        <v>0</v>
      </c>
      <c r="K158" s="290"/>
      <c r="L158" s="291"/>
      <c r="M158" s="292" t="s">
        <v>1</v>
      </c>
      <c r="N158" s="293" t="s">
        <v>41</v>
      </c>
      <c r="O158" s="92"/>
      <c r="P158" s="231">
        <f>O158*H158</f>
        <v>0</v>
      </c>
      <c r="Q158" s="231">
        <v>1</v>
      </c>
      <c r="R158" s="231">
        <f>Q158*H158</f>
        <v>18.143999999999998</v>
      </c>
      <c r="S158" s="231">
        <v>0</v>
      </c>
      <c r="T158" s="232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3" t="s">
        <v>203</v>
      </c>
      <c r="AT158" s="233" t="s">
        <v>241</v>
      </c>
      <c r="AU158" s="233" t="s">
        <v>86</v>
      </c>
      <c r="AY158" s="18" t="s">
        <v>131</v>
      </c>
      <c r="BE158" s="234">
        <f>IF(N158="základní",J158,0)</f>
        <v>0</v>
      </c>
      <c r="BF158" s="234">
        <f>IF(N158="snížená",J158,0)</f>
        <v>0</v>
      </c>
      <c r="BG158" s="234">
        <f>IF(N158="zákl. přenesená",J158,0)</f>
        <v>0</v>
      </c>
      <c r="BH158" s="234">
        <f>IF(N158="sníž. přenesená",J158,0)</f>
        <v>0</v>
      </c>
      <c r="BI158" s="234">
        <f>IF(N158="nulová",J158,0)</f>
        <v>0</v>
      </c>
      <c r="BJ158" s="18" t="s">
        <v>84</v>
      </c>
      <c r="BK158" s="234">
        <f>ROUND(I158*H158,2)</f>
        <v>0</v>
      </c>
      <c r="BL158" s="18" t="s">
        <v>137</v>
      </c>
      <c r="BM158" s="233" t="s">
        <v>649</v>
      </c>
    </row>
    <row r="159" s="2" customFormat="1">
      <c r="A159" s="39"/>
      <c r="B159" s="40"/>
      <c r="C159" s="41"/>
      <c r="D159" s="235" t="s">
        <v>139</v>
      </c>
      <c r="E159" s="41"/>
      <c r="F159" s="236" t="s">
        <v>648</v>
      </c>
      <c r="G159" s="41"/>
      <c r="H159" s="41"/>
      <c r="I159" s="237"/>
      <c r="J159" s="41"/>
      <c r="K159" s="41"/>
      <c r="L159" s="45"/>
      <c r="M159" s="238"/>
      <c r="N159" s="239"/>
      <c r="O159" s="92"/>
      <c r="P159" s="92"/>
      <c r="Q159" s="92"/>
      <c r="R159" s="92"/>
      <c r="S159" s="92"/>
      <c r="T159" s="93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139</v>
      </c>
      <c r="AU159" s="18" t="s">
        <v>86</v>
      </c>
    </row>
    <row r="160" s="13" customFormat="1">
      <c r="A160" s="13"/>
      <c r="B160" s="240"/>
      <c r="C160" s="241"/>
      <c r="D160" s="235" t="s">
        <v>141</v>
      </c>
      <c r="E160" s="241"/>
      <c r="F160" s="243" t="s">
        <v>650</v>
      </c>
      <c r="G160" s="241"/>
      <c r="H160" s="244">
        <v>18.143999999999998</v>
      </c>
      <c r="I160" s="245"/>
      <c r="J160" s="241"/>
      <c r="K160" s="241"/>
      <c r="L160" s="246"/>
      <c r="M160" s="247"/>
      <c r="N160" s="248"/>
      <c r="O160" s="248"/>
      <c r="P160" s="248"/>
      <c r="Q160" s="248"/>
      <c r="R160" s="248"/>
      <c r="S160" s="248"/>
      <c r="T160" s="249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0" t="s">
        <v>141</v>
      </c>
      <c r="AU160" s="250" t="s">
        <v>86</v>
      </c>
      <c r="AV160" s="13" t="s">
        <v>86</v>
      </c>
      <c r="AW160" s="13" t="s">
        <v>4</v>
      </c>
      <c r="AX160" s="13" t="s">
        <v>84</v>
      </c>
      <c r="AY160" s="250" t="s">
        <v>131</v>
      </c>
    </row>
    <row r="161" s="2" customFormat="1" ht="24.15" customHeight="1">
      <c r="A161" s="39"/>
      <c r="B161" s="40"/>
      <c r="C161" s="221" t="s">
        <v>184</v>
      </c>
      <c r="D161" s="221" t="s">
        <v>133</v>
      </c>
      <c r="E161" s="222" t="s">
        <v>651</v>
      </c>
      <c r="F161" s="223" t="s">
        <v>652</v>
      </c>
      <c r="G161" s="224" t="s">
        <v>206</v>
      </c>
      <c r="H161" s="225">
        <v>18.530999999999999</v>
      </c>
      <c r="I161" s="226"/>
      <c r="J161" s="227">
        <f>ROUND(I161*H161,2)</f>
        <v>0</v>
      </c>
      <c r="K161" s="228"/>
      <c r="L161" s="45"/>
      <c r="M161" s="229" t="s">
        <v>1</v>
      </c>
      <c r="N161" s="230" t="s">
        <v>41</v>
      </c>
      <c r="O161" s="92"/>
      <c r="P161" s="231">
        <f>O161*H161</f>
        <v>0</v>
      </c>
      <c r="Q161" s="231">
        <v>0</v>
      </c>
      <c r="R161" s="231">
        <f>Q161*H161</f>
        <v>0</v>
      </c>
      <c r="S161" s="231">
        <v>0</v>
      </c>
      <c r="T161" s="232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3" t="s">
        <v>137</v>
      </c>
      <c r="AT161" s="233" t="s">
        <v>133</v>
      </c>
      <c r="AU161" s="233" t="s">
        <v>86</v>
      </c>
      <c r="AY161" s="18" t="s">
        <v>131</v>
      </c>
      <c r="BE161" s="234">
        <f>IF(N161="základní",J161,0)</f>
        <v>0</v>
      </c>
      <c r="BF161" s="234">
        <f>IF(N161="snížená",J161,0)</f>
        <v>0</v>
      </c>
      <c r="BG161" s="234">
        <f>IF(N161="zákl. přenesená",J161,0)</f>
        <v>0</v>
      </c>
      <c r="BH161" s="234">
        <f>IF(N161="sníž. přenesená",J161,0)</f>
        <v>0</v>
      </c>
      <c r="BI161" s="234">
        <f>IF(N161="nulová",J161,0)</f>
        <v>0</v>
      </c>
      <c r="BJ161" s="18" t="s">
        <v>84</v>
      </c>
      <c r="BK161" s="234">
        <f>ROUND(I161*H161,2)</f>
        <v>0</v>
      </c>
      <c r="BL161" s="18" t="s">
        <v>137</v>
      </c>
      <c r="BM161" s="233" t="s">
        <v>653</v>
      </c>
    </row>
    <row r="162" s="2" customFormat="1">
      <c r="A162" s="39"/>
      <c r="B162" s="40"/>
      <c r="C162" s="41"/>
      <c r="D162" s="235" t="s">
        <v>139</v>
      </c>
      <c r="E162" s="41"/>
      <c r="F162" s="236" t="s">
        <v>654</v>
      </c>
      <c r="G162" s="41"/>
      <c r="H162" s="41"/>
      <c r="I162" s="237"/>
      <c r="J162" s="41"/>
      <c r="K162" s="41"/>
      <c r="L162" s="45"/>
      <c r="M162" s="238"/>
      <c r="N162" s="239"/>
      <c r="O162" s="92"/>
      <c r="P162" s="92"/>
      <c r="Q162" s="92"/>
      <c r="R162" s="92"/>
      <c r="S162" s="92"/>
      <c r="T162" s="93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139</v>
      </c>
      <c r="AU162" s="18" t="s">
        <v>86</v>
      </c>
    </row>
    <row r="163" s="13" customFormat="1">
      <c r="A163" s="13"/>
      <c r="B163" s="240"/>
      <c r="C163" s="241"/>
      <c r="D163" s="235" t="s">
        <v>141</v>
      </c>
      <c r="E163" s="242" t="s">
        <v>1</v>
      </c>
      <c r="F163" s="243" t="s">
        <v>655</v>
      </c>
      <c r="G163" s="241"/>
      <c r="H163" s="244">
        <v>1.962</v>
      </c>
      <c r="I163" s="245"/>
      <c r="J163" s="241"/>
      <c r="K163" s="241"/>
      <c r="L163" s="246"/>
      <c r="M163" s="247"/>
      <c r="N163" s="248"/>
      <c r="O163" s="248"/>
      <c r="P163" s="248"/>
      <c r="Q163" s="248"/>
      <c r="R163" s="248"/>
      <c r="S163" s="248"/>
      <c r="T163" s="249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0" t="s">
        <v>141</v>
      </c>
      <c r="AU163" s="250" t="s">
        <v>86</v>
      </c>
      <c r="AV163" s="13" t="s">
        <v>86</v>
      </c>
      <c r="AW163" s="13" t="s">
        <v>32</v>
      </c>
      <c r="AX163" s="13" t="s">
        <v>76</v>
      </c>
      <c r="AY163" s="250" t="s">
        <v>131</v>
      </c>
    </row>
    <row r="164" s="13" customFormat="1">
      <c r="A164" s="13"/>
      <c r="B164" s="240"/>
      <c r="C164" s="241"/>
      <c r="D164" s="235" t="s">
        <v>141</v>
      </c>
      <c r="E164" s="242" t="s">
        <v>1</v>
      </c>
      <c r="F164" s="243" t="s">
        <v>656</v>
      </c>
      <c r="G164" s="241"/>
      <c r="H164" s="244">
        <v>0.81899999999999995</v>
      </c>
      <c r="I164" s="245"/>
      <c r="J164" s="241"/>
      <c r="K164" s="241"/>
      <c r="L164" s="246"/>
      <c r="M164" s="247"/>
      <c r="N164" s="248"/>
      <c r="O164" s="248"/>
      <c r="P164" s="248"/>
      <c r="Q164" s="248"/>
      <c r="R164" s="248"/>
      <c r="S164" s="248"/>
      <c r="T164" s="249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50" t="s">
        <v>141</v>
      </c>
      <c r="AU164" s="250" t="s">
        <v>86</v>
      </c>
      <c r="AV164" s="13" t="s">
        <v>86</v>
      </c>
      <c r="AW164" s="13" t="s">
        <v>32</v>
      </c>
      <c r="AX164" s="13" t="s">
        <v>76</v>
      </c>
      <c r="AY164" s="250" t="s">
        <v>131</v>
      </c>
    </row>
    <row r="165" s="13" customFormat="1">
      <c r="A165" s="13"/>
      <c r="B165" s="240"/>
      <c r="C165" s="241"/>
      <c r="D165" s="235" t="s">
        <v>141</v>
      </c>
      <c r="E165" s="242" t="s">
        <v>1</v>
      </c>
      <c r="F165" s="243" t="s">
        <v>657</v>
      </c>
      <c r="G165" s="241"/>
      <c r="H165" s="244">
        <v>0.85499999999999998</v>
      </c>
      <c r="I165" s="245"/>
      <c r="J165" s="241"/>
      <c r="K165" s="241"/>
      <c r="L165" s="246"/>
      <c r="M165" s="247"/>
      <c r="N165" s="248"/>
      <c r="O165" s="248"/>
      <c r="P165" s="248"/>
      <c r="Q165" s="248"/>
      <c r="R165" s="248"/>
      <c r="S165" s="248"/>
      <c r="T165" s="249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0" t="s">
        <v>141</v>
      </c>
      <c r="AU165" s="250" t="s">
        <v>86</v>
      </c>
      <c r="AV165" s="13" t="s">
        <v>86</v>
      </c>
      <c r="AW165" s="13" t="s">
        <v>32</v>
      </c>
      <c r="AX165" s="13" t="s">
        <v>76</v>
      </c>
      <c r="AY165" s="250" t="s">
        <v>131</v>
      </c>
    </row>
    <row r="166" s="13" customFormat="1">
      <c r="A166" s="13"/>
      <c r="B166" s="240"/>
      <c r="C166" s="241"/>
      <c r="D166" s="235" t="s">
        <v>141</v>
      </c>
      <c r="E166" s="242" t="s">
        <v>1</v>
      </c>
      <c r="F166" s="243" t="s">
        <v>658</v>
      </c>
      <c r="G166" s="241"/>
      <c r="H166" s="244">
        <v>1.4310000000000001</v>
      </c>
      <c r="I166" s="245"/>
      <c r="J166" s="241"/>
      <c r="K166" s="241"/>
      <c r="L166" s="246"/>
      <c r="M166" s="247"/>
      <c r="N166" s="248"/>
      <c r="O166" s="248"/>
      <c r="P166" s="248"/>
      <c r="Q166" s="248"/>
      <c r="R166" s="248"/>
      <c r="S166" s="248"/>
      <c r="T166" s="249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0" t="s">
        <v>141</v>
      </c>
      <c r="AU166" s="250" t="s">
        <v>86</v>
      </c>
      <c r="AV166" s="13" t="s">
        <v>86</v>
      </c>
      <c r="AW166" s="13" t="s">
        <v>32</v>
      </c>
      <c r="AX166" s="13" t="s">
        <v>76</v>
      </c>
      <c r="AY166" s="250" t="s">
        <v>131</v>
      </c>
    </row>
    <row r="167" s="14" customFormat="1">
      <c r="A167" s="14"/>
      <c r="B167" s="251"/>
      <c r="C167" s="252"/>
      <c r="D167" s="235" t="s">
        <v>141</v>
      </c>
      <c r="E167" s="253" t="s">
        <v>1</v>
      </c>
      <c r="F167" s="254" t="s">
        <v>146</v>
      </c>
      <c r="G167" s="252"/>
      <c r="H167" s="255">
        <v>5.0670000000000002</v>
      </c>
      <c r="I167" s="256"/>
      <c r="J167" s="252"/>
      <c r="K167" s="252"/>
      <c r="L167" s="257"/>
      <c r="M167" s="258"/>
      <c r="N167" s="259"/>
      <c r="O167" s="259"/>
      <c r="P167" s="259"/>
      <c r="Q167" s="259"/>
      <c r="R167" s="259"/>
      <c r="S167" s="259"/>
      <c r="T167" s="260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61" t="s">
        <v>141</v>
      </c>
      <c r="AU167" s="261" t="s">
        <v>86</v>
      </c>
      <c r="AV167" s="14" t="s">
        <v>147</v>
      </c>
      <c r="AW167" s="14" t="s">
        <v>32</v>
      </c>
      <c r="AX167" s="14" t="s">
        <v>76</v>
      </c>
      <c r="AY167" s="261" t="s">
        <v>131</v>
      </c>
    </row>
    <row r="168" s="13" customFormat="1">
      <c r="A168" s="13"/>
      <c r="B168" s="240"/>
      <c r="C168" s="241"/>
      <c r="D168" s="235" t="s">
        <v>141</v>
      </c>
      <c r="E168" s="242" t="s">
        <v>1</v>
      </c>
      <c r="F168" s="243" t="s">
        <v>659</v>
      </c>
      <c r="G168" s="241"/>
      <c r="H168" s="244">
        <v>5.8769999999999998</v>
      </c>
      <c r="I168" s="245"/>
      <c r="J168" s="241"/>
      <c r="K168" s="241"/>
      <c r="L168" s="246"/>
      <c r="M168" s="247"/>
      <c r="N168" s="248"/>
      <c r="O168" s="248"/>
      <c r="P168" s="248"/>
      <c r="Q168" s="248"/>
      <c r="R168" s="248"/>
      <c r="S168" s="248"/>
      <c r="T168" s="249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0" t="s">
        <v>141</v>
      </c>
      <c r="AU168" s="250" t="s">
        <v>86</v>
      </c>
      <c r="AV168" s="13" t="s">
        <v>86</v>
      </c>
      <c r="AW168" s="13" t="s">
        <v>32</v>
      </c>
      <c r="AX168" s="13" t="s">
        <v>76</v>
      </c>
      <c r="AY168" s="250" t="s">
        <v>131</v>
      </c>
    </row>
    <row r="169" s="13" customFormat="1">
      <c r="A169" s="13"/>
      <c r="B169" s="240"/>
      <c r="C169" s="241"/>
      <c r="D169" s="235" t="s">
        <v>141</v>
      </c>
      <c r="E169" s="242" t="s">
        <v>1</v>
      </c>
      <c r="F169" s="243" t="s">
        <v>660</v>
      </c>
      <c r="G169" s="241"/>
      <c r="H169" s="244">
        <v>0.57599999999999996</v>
      </c>
      <c r="I169" s="245"/>
      <c r="J169" s="241"/>
      <c r="K169" s="241"/>
      <c r="L169" s="246"/>
      <c r="M169" s="247"/>
      <c r="N169" s="248"/>
      <c r="O169" s="248"/>
      <c r="P169" s="248"/>
      <c r="Q169" s="248"/>
      <c r="R169" s="248"/>
      <c r="S169" s="248"/>
      <c r="T169" s="249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50" t="s">
        <v>141</v>
      </c>
      <c r="AU169" s="250" t="s">
        <v>86</v>
      </c>
      <c r="AV169" s="13" t="s">
        <v>86</v>
      </c>
      <c r="AW169" s="13" t="s">
        <v>32</v>
      </c>
      <c r="AX169" s="13" t="s">
        <v>76</v>
      </c>
      <c r="AY169" s="250" t="s">
        <v>131</v>
      </c>
    </row>
    <row r="170" s="13" customFormat="1">
      <c r="A170" s="13"/>
      <c r="B170" s="240"/>
      <c r="C170" s="241"/>
      <c r="D170" s="235" t="s">
        <v>141</v>
      </c>
      <c r="E170" s="242" t="s">
        <v>1</v>
      </c>
      <c r="F170" s="243" t="s">
        <v>661</v>
      </c>
      <c r="G170" s="241"/>
      <c r="H170" s="244">
        <v>0.189</v>
      </c>
      <c r="I170" s="245"/>
      <c r="J170" s="241"/>
      <c r="K170" s="241"/>
      <c r="L170" s="246"/>
      <c r="M170" s="247"/>
      <c r="N170" s="248"/>
      <c r="O170" s="248"/>
      <c r="P170" s="248"/>
      <c r="Q170" s="248"/>
      <c r="R170" s="248"/>
      <c r="S170" s="248"/>
      <c r="T170" s="249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50" t="s">
        <v>141</v>
      </c>
      <c r="AU170" s="250" t="s">
        <v>86</v>
      </c>
      <c r="AV170" s="13" t="s">
        <v>86</v>
      </c>
      <c r="AW170" s="13" t="s">
        <v>32</v>
      </c>
      <c r="AX170" s="13" t="s">
        <v>76</v>
      </c>
      <c r="AY170" s="250" t="s">
        <v>131</v>
      </c>
    </row>
    <row r="171" s="13" customFormat="1">
      <c r="A171" s="13"/>
      <c r="B171" s="240"/>
      <c r="C171" s="241"/>
      <c r="D171" s="235" t="s">
        <v>141</v>
      </c>
      <c r="E171" s="242" t="s">
        <v>1</v>
      </c>
      <c r="F171" s="243" t="s">
        <v>662</v>
      </c>
      <c r="G171" s="241"/>
      <c r="H171" s="244">
        <v>6.8220000000000001</v>
      </c>
      <c r="I171" s="245"/>
      <c r="J171" s="241"/>
      <c r="K171" s="241"/>
      <c r="L171" s="246"/>
      <c r="M171" s="247"/>
      <c r="N171" s="248"/>
      <c r="O171" s="248"/>
      <c r="P171" s="248"/>
      <c r="Q171" s="248"/>
      <c r="R171" s="248"/>
      <c r="S171" s="248"/>
      <c r="T171" s="249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0" t="s">
        <v>141</v>
      </c>
      <c r="AU171" s="250" t="s">
        <v>86</v>
      </c>
      <c r="AV171" s="13" t="s">
        <v>86</v>
      </c>
      <c r="AW171" s="13" t="s">
        <v>32</v>
      </c>
      <c r="AX171" s="13" t="s">
        <v>76</v>
      </c>
      <c r="AY171" s="250" t="s">
        <v>131</v>
      </c>
    </row>
    <row r="172" s="14" customFormat="1">
      <c r="A172" s="14"/>
      <c r="B172" s="251"/>
      <c r="C172" s="252"/>
      <c r="D172" s="235" t="s">
        <v>141</v>
      </c>
      <c r="E172" s="253" t="s">
        <v>1</v>
      </c>
      <c r="F172" s="254" t="s">
        <v>146</v>
      </c>
      <c r="G172" s="252"/>
      <c r="H172" s="255">
        <v>13.464</v>
      </c>
      <c r="I172" s="256"/>
      <c r="J172" s="252"/>
      <c r="K172" s="252"/>
      <c r="L172" s="257"/>
      <c r="M172" s="258"/>
      <c r="N172" s="259"/>
      <c r="O172" s="259"/>
      <c r="P172" s="259"/>
      <c r="Q172" s="259"/>
      <c r="R172" s="259"/>
      <c r="S172" s="259"/>
      <c r="T172" s="260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61" t="s">
        <v>141</v>
      </c>
      <c r="AU172" s="261" t="s">
        <v>86</v>
      </c>
      <c r="AV172" s="14" t="s">
        <v>147</v>
      </c>
      <c r="AW172" s="14" t="s">
        <v>32</v>
      </c>
      <c r="AX172" s="14" t="s">
        <v>76</v>
      </c>
      <c r="AY172" s="261" t="s">
        <v>131</v>
      </c>
    </row>
    <row r="173" s="15" customFormat="1">
      <c r="A173" s="15"/>
      <c r="B173" s="262"/>
      <c r="C173" s="263"/>
      <c r="D173" s="235" t="s">
        <v>141</v>
      </c>
      <c r="E173" s="264" t="s">
        <v>1</v>
      </c>
      <c r="F173" s="265" t="s">
        <v>152</v>
      </c>
      <c r="G173" s="263"/>
      <c r="H173" s="266">
        <v>18.530999999999999</v>
      </c>
      <c r="I173" s="267"/>
      <c r="J173" s="263"/>
      <c r="K173" s="263"/>
      <c r="L173" s="268"/>
      <c r="M173" s="269"/>
      <c r="N173" s="270"/>
      <c r="O173" s="270"/>
      <c r="P173" s="270"/>
      <c r="Q173" s="270"/>
      <c r="R173" s="270"/>
      <c r="S173" s="270"/>
      <c r="T173" s="271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72" t="s">
        <v>141</v>
      </c>
      <c r="AU173" s="272" t="s">
        <v>86</v>
      </c>
      <c r="AV173" s="15" t="s">
        <v>137</v>
      </c>
      <c r="AW173" s="15" t="s">
        <v>32</v>
      </c>
      <c r="AX173" s="15" t="s">
        <v>84</v>
      </c>
      <c r="AY173" s="272" t="s">
        <v>131</v>
      </c>
    </row>
    <row r="174" s="2" customFormat="1" ht="16.5" customHeight="1">
      <c r="A174" s="39"/>
      <c r="B174" s="40"/>
      <c r="C174" s="283" t="s">
        <v>195</v>
      </c>
      <c r="D174" s="283" t="s">
        <v>241</v>
      </c>
      <c r="E174" s="284" t="s">
        <v>647</v>
      </c>
      <c r="F174" s="285" t="s">
        <v>648</v>
      </c>
      <c r="G174" s="286" t="s">
        <v>534</v>
      </c>
      <c r="H174" s="287">
        <v>33.356000000000002</v>
      </c>
      <c r="I174" s="288"/>
      <c r="J174" s="289">
        <f>ROUND(I174*H174,2)</f>
        <v>0</v>
      </c>
      <c r="K174" s="290"/>
      <c r="L174" s="291"/>
      <c r="M174" s="292" t="s">
        <v>1</v>
      </c>
      <c r="N174" s="293" t="s">
        <v>41</v>
      </c>
      <c r="O174" s="92"/>
      <c r="P174" s="231">
        <f>O174*H174</f>
        <v>0</v>
      </c>
      <c r="Q174" s="231">
        <v>1</v>
      </c>
      <c r="R174" s="231">
        <f>Q174*H174</f>
        <v>33.356000000000002</v>
      </c>
      <c r="S174" s="231">
        <v>0</v>
      </c>
      <c r="T174" s="232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3" t="s">
        <v>203</v>
      </c>
      <c r="AT174" s="233" t="s">
        <v>241</v>
      </c>
      <c r="AU174" s="233" t="s">
        <v>86</v>
      </c>
      <c r="AY174" s="18" t="s">
        <v>131</v>
      </c>
      <c r="BE174" s="234">
        <f>IF(N174="základní",J174,0)</f>
        <v>0</v>
      </c>
      <c r="BF174" s="234">
        <f>IF(N174="snížená",J174,0)</f>
        <v>0</v>
      </c>
      <c r="BG174" s="234">
        <f>IF(N174="zákl. přenesená",J174,0)</f>
        <v>0</v>
      </c>
      <c r="BH174" s="234">
        <f>IF(N174="sníž. přenesená",J174,0)</f>
        <v>0</v>
      </c>
      <c r="BI174" s="234">
        <f>IF(N174="nulová",J174,0)</f>
        <v>0</v>
      </c>
      <c r="BJ174" s="18" t="s">
        <v>84</v>
      </c>
      <c r="BK174" s="234">
        <f>ROUND(I174*H174,2)</f>
        <v>0</v>
      </c>
      <c r="BL174" s="18" t="s">
        <v>137</v>
      </c>
      <c r="BM174" s="233" t="s">
        <v>663</v>
      </c>
    </row>
    <row r="175" s="2" customFormat="1">
      <c r="A175" s="39"/>
      <c r="B175" s="40"/>
      <c r="C175" s="41"/>
      <c r="D175" s="235" t="s">
        <v>139</v>
      </c>
      <c r="E175" s="41"/>
      <c r="F175" s="236" t="s">
        <v>648</v>
      </c>
      <c r="G175" s="41"/>
      <c r="H175" s="41"/>
      <c r="I175" s="237"/>
      <c r="J175" s="41"/>
      <c r="K175" s="41"/>
      <c r="L175" s="45"/>
      <c r="M175" s="238"/>
      <c r="N175" s="239"/>
      <c r="O175" s="92"/>
      <c r="P175" s="92"/>
      <c r="Q175" s="92"/>
      <c r="R175" s="92"/>
      <c r="S175" s="92"/>
      <c r="T175" s="93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139</v>
      </c>
      <c r="AU175" s="18" t="s">
        <v>86</v>
      </c>
    </row>
    <row r="176" s="13" customFormat="1">
      <c r="A176" s="13"/>
      <c r="B176" s="240"/>
      <c r="C176" s="241"/>
      <c r="D176" s="235" t="s">
        <v>141</v>
      </c>
      <c r="E176" s="241"/>
      <c r="F176" s="243" t="s">
        <v>664</v>
      </c>
      <c r="G176" s="241"/>
      <c r="H176" s="244">
        <v>33.356000000000002</v>
      </c>
      <c r="I176" s="245"/>
      <c r="J176" s="241"/>
      <c r="K176" s="241"/>
      <c r="L176" s="246"/>
      <c r="M176" s="247"/>
      <c r="N176" s="248"/>
      <c r="O176" s="248"/>
      <c r="P176" s="248"/>
      <c r="Q176" s="248"/>
      <c r="R176" s="248"/>
      <c r="S176" s="248"/>
      <c r="T176" s="249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50" t="s">
        <v>141</v>
      </c>
      <c r="AU176" s="250" t="s">
        <v>86</v>
      </c>
      <c r="AV176" s="13" t="s">
        <v>86</v>
      </c>
      <c r="AW176" s="13" t="s">
        <v>4</v>
      </c>
      <c r="AX176" s="13" t="s">
        <v>84</v>
      </c>
      <c r="AY176" s="250" t="s">
        <v>131</v>
      </c>
    </row>
    <row r="177" s="12" customFormat="1" ht="22.8" customHeight="1">
      <c r="A177" s="12"/>
      <c r="B177" s="205"/>
      <c r="C177" s="206"/>
      <c r="D177" s="207" t="s">
        <v>75</v>
      </c>
      <c r="E177" s="219" t="s">
        <v>203</v>
      </c>
      <c r="F177" s="219" t="s">
        <v>352</v>
      </c>
      <c r="G177" s="206"/>
      <c r="H177" s="206"/>
      <c r="I177" s="209"/>
      <c r="J177" s="220">
        <f>BK177</f>
        <v>0</v>
      </c>
      <c r="K177" s="206"/>
      <c r="L177" s="211"/>
      <c r="M177" s="212"/>
      <c r="N177" s="213"/>
      <c r="O177" s="213"/>
      <c r="P177" s="214">
        <f>SUM(P178:P204)</f>
        <v>0</v>
      </c>
      <c r="Q177" s="213"/>
      <c r="R177" s="214">
        <f>SUM(R178:R204)</f>
        <v>0</v>
      </c>
      <c r="S177" s="213"/>
      <c r="T177" s="215">
        <f>SUM(T178:T204)</f>
        <v>4.0611199999999998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16" t="s">
        <v>84</v>
      </c>
      <c r="AT177" s="217" t="s">
        <v>75</v>
      </c>
      <c r="AU177" s="217" t="s">
        <v>84</v>
      </c>
      <c r="AY177" s="216" t="s">
        <v>131</v>
      </c>
      <c r="BK177" s="218">
        <f>SUM(BK178:BK204)</f>
        <v>0</v>
      </c>
    </row>
    <row r="178" s="2" customFormat="1" ht="24.15" customHeight="1">
      <c r="A178" s="39"/>
      <c r="B178" s="40"/>
      <c r="C178" s="221" t="s">
        <v>203</v>
      </c>
      <c r="D178" s="221" t="s">
        <v>133</v>
      </c>
      <c r="E178" s="222" t="s">
        <v>665</v>
      </c>
      <c r="F178" s="223" t="s">
        <v>666</v>
      </c>
      <c r="G178" s="224" t="s">
        <v>206</v>
      </c>
      <c r="H178" s="225">
        <v>1.512</v>
      </c>
      <c r="I178" s="226"/>
      <c r="J178" s="227">
        <f>ROUND(I178*H178,2)</f>
        <v>0</v>
      </c>
      <c r="K178" s="228"/>
      <c r="L178" s="45"/>
      <c r="M178" s="229" t="s">
        <v>1</v>
      </c>
      <c r="N178" s="230" t="s">
        <v>41</v>
      </c>
      <c r="O178" s="92"/>
      <c r="P178" s="231">
        <f>O178*H178</f>
        <v>0</v>
      </c>
      <c r="Q178" s="231">
        <v>0</v>
      </c>
      <c r="R178" s="231">
        <f>Q178*H178</f>
        <v>0</v>
      </c>
      <c r="S178" s="231">
        <v>1.76</v>
      </c>
      <c r="T178" s="232">
        <f>S178*H178</f>
        <v>2.6611199999999999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3" t="s">
        <v>137</v>
      </c>
      <c r="AT178" s="233" t="s">
        <v>133</v>
      </c>
      <c r="AU178" s="233" t="s">
        <v>86</v>
      </c>
      <c r="AY178" s="18" t="s">
        <v>131</v>
      </c>
      <c r="BE178" s="234">
        <f>IF(N178="základní",J178,0)</f>
        <v>0</v>
      </c>
      <c r="BF178" s="234">
        <f>IF(N178="snížená",J178,0)</f>
        <v>0</v>
      </c>
      <c r="BG178" s="234">
        <f>IF(N178="zákl. přenesená",J178,0)</f>
        <v>0</v>
      </c>
      <c r="BH178" s="234">
        <f>IF(N178="sníž. přenesená",J178,0)</f>
        <v>0</v>
      </c>
      <c r="BI178" s="234">
        <f>IF(N178="nulová",J178,0)</f>
        <v>0</v>
      </c>
      <c r="BJ178" s="18" t="s">
        <v>84</v>
      </c>
      <c r="BK178" s="234">
        <f>ROUND(I178*H178,2)</f>
        <v>0</v>
      </c>
      <c r="BL178" s="18" t="s">
        <v>137</v>
      </c>
      <c r="BM178" s="233" t="s">
        <v>667</v>
      </c>
    </row>
    <row r="179" s="2" customFormat="1">
      <c r="A179" s="39"/>
      <c r="B179" s="40"/>
      <c r="C179" s="41"/>
      <c r="D179" s="235" t="s">
        <v>139</v>
      </c>
      <c r="E179" s="41"/>
      <c r="F179" s="236" t="s">
        <v>668</v>
      </c>
      <c r="G179" s="41"/>
      <c r="H179" s="41"/>
      <c r="I179" s="237"/>
      <c r="J179" s="41"/>
      <c r="K179" s="41"/>
      <c r="L179" s="45"/>
      <c r="M179" s="238"/>
      <c r="N179" s="239"/>
      <c r="O179" s="92"/>
      <c r="P179" s="92"/>
      <c r="Q179" s="92"/>
      <c r="R179" s="92"/>
      <c r="S179" s="92"/>
      <c r="T179" s="93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18" t="s">
        <v>139</v>
      </c>
      <c r="AU179" s="18" t="s">
        <v>86</v>
      </c>
    </row>
    <row r="180" s="16" customFormat="1">
      <c r="A180" s="16"/>
      <c r="B180" s="273"/>
      <c r="C180" s="274"/>
      <c r="D180" s="235" t="s">
        <v>141</v>
      </c>
      <c r="E180" s="275" t="s">
        <v>1</v>
      </c>
      <c r="F180" s="276" t="s">
        <v>669</v>
      </c>
      <c r="G180" s="274"/>
      <c r="H180" s="275" t="s">
        <v>1</v>
      </c>
      <c r="I180" s="277"/>
      <c r="J180" s="274"/>
      <c r="K180" s="274"/>
      <c r="L180" s="278"/>
      <c r="M180" s="279"/>
      <c r="N180" s="280"/>
      <c r="O180" s="280"/>
      <c r="P180" s="280"/>
      <c r="Q180" s="280"/>
      <c r="R180" s="280"/>
      <c r="S180" s="280"/>
      <c r="T180" s="281"/>
      <c r="U180" s="16"/>
      <c r="V180" s="16"/>
      <c r="W180" s="16"/>
      <c r="X180" s="16"/>
      <c r="Y180" s="16"/>
      <c r="Z180" s="16"/>
      <c r="AA180" s="16"/>
      <c r="AB180" s="16"/>
      <c r="AC180" s="16"/>
      <c r="AD180" s="16"/>
      <c r="AE180" s="16"/>
      <c r="AT180" s="282" t="s">
        <v>141</v>
      </c>
      <c r="AU180" s="282" t="s">
        <v>86</v>
      </c>
      <c r="AV180" s="16" t="s">
        <v>84</v>
      </c>
      <c r="AW180" s="16" t="s">
        <v>32</v>
      </c>
      <c r="AX180" s="16" t="s">
        <v>76</v>
      </c>
      <c r="AY180" s="282" t="s">
        <v>131</v>
      </c>
    </row>
    <row r="181" s="13" customFormat="1">
      <c r="A181" s="13"/>
      <c r="B181" s="240"/>
      <c r="C181" s="241"/>
      <c r="D181" s="235" t="s">
        <v>141</v>
      </c>
      <c r="E181" s="242" t="s">
        <v>1</v>
      </c>
      <c r="F181" s="243" t="s">
        <v>670</v>
      </c>
      <c r="G181" s="241"/>
      <c r="H181" s="244">
        <v>0.216</v>
      </c>
      <c r="I181" s="245"/>
      <c r="J181" s="241"/>
      <c r="K181" s="241"/>
      <c r="L181" s="246"/>
      <c r="M181" s="247"/>
      <c r="N181" s="248"/>
      <c r="O181" s="248"/>
      <c r="P181" s="248"/>
      <c r="Q181" s="248"/>
      <c r="R181" s="248"/>
      <c r="S181" s="248"/>
      <c r="T181" s="249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50" t="s">
        <v>141</v>
      </c>
      <c r="AU181" s="250" t="s">
        <v>86</v>
      </c>
      <c r="AV181" s="13" t="s">
        <v>86</v>
      </c>
      <c r="AW181" s="13" t="s">
        <v>32</v>
      </c>
      <c r="AX181" s="13" t="s">
        <v>76</v>
      </c>
      <c r="AY181" s="250" t="s">
        <v>131</v>
      </c>
    </row>
    <row r="182" s="13" customFormat="1">
      <c r="A182" s="13"/>
      <c r="B182" s="240"/>
      <c r="C182" s="241"/>
      <c r="D182" s="235" t="s">
        <v>141</v>
      </c>
      <c r="E182" s="242" t="s">
        <v>1</v>
      </c>
      <c r="F182" s="243" t="s">
        <v>671</v>
      </c>
      <c r="G182" s="241"/>
      <c r="H182" s="244">
        <v>0.432</v>
      </c>
      <c r="I182" s="245"/>
      <c r="J182" s="241"/>
      <c r="K182" s="241"/>
      <c r="L182" s="246"/>
      <c r="M182" s="247"/>
      <c r="N182" s="248"/>
      <c r="O182" s="248"/>
      <c r="P182" s="248"/>
      <c r="Q182" s="248"/>
      <c r="R182" s="248"/>
      <c r="S182" s="248"/>
      <c r="T182" s="249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50" t="s">
        <v>141</v>
      </c>
      <c r="AU182" s="250" t="s">
        <v>86</v>
      </c>
      <c r="AV182" s="13" t="s">
        <v>86</v>
      </c>
      <c r="AW182" s="13" t="s">
        <v>32</v>
      </c>
      <c r="AX182" s="13" t="s">
        <v>76</v>
      </c>
      <c r="AY182" s="250" t="s">
        <v>131</v>
      </c>
    </row>
    <row r="183" s="13" customFormat="1">
      <c r="A183" s="13"/>
      <c r="B183" s="240"/>
      <c r="C183" s="241"/>
      <c r="D183" s="235" t="s">
        <v>141</v>
      </c>
      <c r="E183" s="242" t="s">
        <v>1</v>
      </c>
      <c r="F183" s="243" t="s">
        <v>672</v>
      </c>
      <c r="G183" s="241"/>
      <c r="H183" s="244">
        <v>0.432</v>
      </c>
      <c r="I183" s="245"/>
      <c r="J183" s="241"/>
      <c r="K183" s="241"/>
      <c r="L183" s="246"/>
      <c r="M183" s="247"/>
      <c r="N183" s="248"/>
      <c r="O183" s="248"/>
      <c r="P183" s="248"/>
      <c r="Q183" s="248"/>
      <c r="R183" s="248"/>
      <c r="S183" s="248"/>
      <c r="T183" s="249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50" t="s">
        <v>141</v>
      </c>
      <c r="AU183" s="250" t="s">
        <v>86</v>
      </c>
      <c r="AV183" s="13" t="s">
        <v>86</v>
      </c>
      <c r="AW183" s="13" t="s">
        <v>32</v>
      </c>
      <c r="AX183" s="13" t="s">
        <v>76</v>
      </c>
      <c r="AY183" s="250" t="s">
        <v>131</v>
      </c>
    </row>
    <row r="184" s="13" customFormat="1">
      <c r="A184" s="13"/>
      <c r="B184" s="240"/>
      <c r="C184" s="241"/>
      <c r="D184" s="235" t="s">
        <v>141</v>
      </c>
      <c r="E184" s="242" t="s">
        <v>1</v>
      </c>
      <c r="F184" s="243" t="s">
        <v>673</v>
      </c>
      <c r="G184" s="241"/>
      <c r="H184" s="244">
        <v>0.108</v>
      </c>
      <c r="I184" s="245"/>
      <c r="J184" s="241"/>
      <c r="K184" s="241"/>
      <c r="L184" s="246"/>
      <c r="M184" s="247"/>
      <c r="N184" s="248"/>
      <c r="O184" s="248"/>
      <c r="P184" s="248"/>
      <c r="Q184" s="248"/>
      <c r="R184" s="248"/>
      <c r="S184" s="248"/>
      <c r="T184" s="249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50" t="s">
        <v>141</v>
      </c>
      <c r="AU184" s="250" t="s">
        <v>86</v>
      </c>
      <c r="AV184" s="13" t="s">
        <v>86</v>
      </c>
      <c r="AW184" s="13" t="s">
        <v>32</v>
      </c>
      <c r="AX184" s="13" t="s">
        <v>76</v>
      </c>
      <c r="AY184" s="250" t="s">
        <v>131</v>
      </c>
    </row>
    <row r="185" s="14" customFormat="1">
      <c r="A185" s="14"/>
      <c r="B185" s="251"/>
      <c r="C185" s="252"/>
      <c r="D185" s="235" t="s">
        <v>141</v>
      </c>
      <c r="E185" s="253" t="s">
        <v>1</v>
      </c>
      <c r="F185" s="254" t="s">
        <v>146</v>
      </c>
      <c r="G185" s="252"/>
      <c r="H185" s="255">
        <v>1.1879999999999999</v>
      </c>
      <c r="I185" s="256"/>
      <c r="J185" s="252"/>
      <c r="K185" s="252"/>
      <c r="L185" s="257"/>
      <c r="M185" s="258"/>
      <c r="N185" s="259"/>
      <c r="O185" s="259"/>
      <c r="P185" s="259"/>
      <c r="Q185" s="259"/>
      <c r="R185" s="259"/>
      <c r="S185" s="259"/>
      <c r="T185" s="260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61" t="s">
        <v>141</v>
      </c>
      <c r="AU185" s="261" t="s">
        <v>86</v>
      </c>
      <c r="AV185" s="14" t="s">
        <v>147</v>
      </c>
      <c r="AW185" s="14" t="s">
        <v>32</v>
      </c>
      <c r="AX185" s="14" t="s">
        <v>76</v>
      </c>
      <c r="AY185" s="261" t="s">
        <v>131</v>
      </c>
    </row>
    <row r="186" s="13" customFormat="1">
      <c r="A186" s="13"/>
      <c r="B186" s="240"/>
      <c r="C186" s="241"/>
      <c r="D186" s="235" t="s">
        <v>141</v>
      </c>
      <c r="E186" s="242" t="s">
        <v>1</v>
      </c>
      <c r="F186" s="243" t="s">
        <v>674</v>
      </c>
      <c r="G186" s="241"/>
      <c r="H186" s="244">
        <v>0.108</v>
      </c>
      <c r="I186" s="245"/>
      <c r="J186" s="241"/>
      <c r="K186" s="241"/>
      <c r="L186" s="246"/>
      <c r="M186" s="247"/>
      <c r="N186" s="248"/>
      <c r="O186" s="248"/>
      <c r="P186" s="248"/>
      <c r="Q186" s="248"/>
      <c r="R186" s="248"/>
      <c r="S186" s="248"/>
      <c r="T186" s="249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50" t="s">
        <v>141</v>
      </c>
      <c r="AU186" s="250" t="s">
        <v>86</v>
      </c>
      <c r="AV186" s="13" t="s">
        <v>86</v>
      </c>
      <c r="AW186" s="13" t="s">
        <v>32</v>
      </c>
      <c r="AX186" s="13" t="s">
        <v>76</v>
      </c>
      <c r="AY186" s="250" t="s">
        <v>131</v>
      </c>
    </row>
    <row r="187" s="13" customFormat="1">
      <c r="A187" s="13"/>
      <c r="B187" s="240"/>
      <c r="C187" s="241"/>
      <c r="D187" s="235" t="s">
        <v>141</v>
      </c>
      <c r="E187" s="242" t="s">
        <v>1</v>
      </c>
      <c r="F187" s="243" t="s">
        <v>675</v>
      </c>
      <c r="G187" s="241"/>
      <c r="H187" s="244">
        <v>0.216</v>
      </c>
      <c r="I187" s="245"/>
      <c r="J187" s="241"/>
      <c r="K187" s="241"/>
      <c r="L187" s="246"/>
      <c r="M187" s="247"/>
      <c r="N187" s="248"/>
      <c r="O187" s="248"/>
      <c r="P187" s="248"/>
      <c r="Q187" s="248"/>
      <c r="R187" s="248"/>
      <c r="S187" s="248"/>
      <c r="T187" s="249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50" t="s">
        <v>141</v>
      </c>
      <c r="AU187" s="250" t="s">
        <v>86</v>
      </c>
      <c r="AV187" s="13" t="s">
        <v>86</v>
      </c>
      <c r="AW187" s="13" t="s">
        <v>32</v>
      </c>
      <c r="AX187" s="13" t="s">
        <v>76</v>
      </c>
      <c r="AY187" s="250" t="s">
        <v>131</v>
      </c>
    </row>
    <row r="188" s="13" customFormat="1">
      <c r="A188" s="13"/>
      <c r="B188" s="240"/>
      <c r="C188" s="241"/>
      <c r="D188" s="235" t="s">
        <v>141</v>
      </c>
      <c r="E188" s="242" t="s">
        <v>1</v>
      </c>
      <c r="F188" s="243" t="s">
        <v>645</v>
      </c>
      <c r="G188" s="241"/>
      <c r="H188" s="244">
        <v>0</v>
      </c>
      <c r="I188" s="245"/>
      <c r="J188" s="241"/>
      <c r="K188" s="241"/>
      <c r="L188" s="246"/>
      <c r="M188" s="247"/>
      <c r="N188" s="248"/>
      <c r="O188" s="248"/>
      <c r="P188" s="248"/>
      <c r="Q188" s="248"/>
      <c r="R188" s="248"/>
      <c r="S188" s="248"/>
      <c r="T188" s="249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50" t="s">
        <v>141</v>
      </c>
      <c r="AU188" s="250" t="s">
        <v>86</v>
      </c>
      <c r="AV188" s="13" t="s">
        <v>86</v>
      </c>
      <c r="AW188" s="13" t="s">
        <v>32</v>
      </c>
      <c r="AX188" s="13" t="s">
        <v>76</v>
      </c>
      <c r="AY188" s="250" t="s">
        <v>131</v>
      </c>
    </row>
    <row r="189" s="13" customFormat="1">
      <c r="A189" s="13"/>
      <c r="B189" s="240"/>
      <c r="C189" s="241"/>
      <c r="D189" s="235" t="s">
        <v>141</v>
      </c>
      <c r="E189" s="242" t="s">
        <v>1</v>
      </c>
      <c r="F189" s="243" t="s">
        <v>646</v>
      </c>
      <c r="G189" s="241"/>
      <c r="H189" s="244">
        <v>0</v>
      </c>
      <c r="I189" s="245"/>
      <c r="J189" s="241"/>
      <c r="K189" s="241"/>
      <c r="L189" s="246"/>
      <c r="M189" s="247"/>
      <c r="N189" s="248"/>
      <c r="O189" s="248"/>
      <c r="P189" s="248"/>
      <c r="Q189" s="248"/>
      <c r="R189" s="248"/>
      <c r="S189" s="248"/>
      <c r="T189" s="249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50" t="s">
        <v>141</v>
      </c>
      <c r="AU189" s="250" t="s">
        <v>86</v>
      </c>
      <c r="AV189" s="13" t="s">
        <v>86</v>
      </c>
      <c r="AW189" s="13" t="s">
        <v>32</v>
      </c>
      <c r="AX189" s="13" t="s">
        <v>76</v>
      </c>
      <c r="AY189" s="250" t="s">
        <v>131</v>
      </c>
    </row>
    <row r="190" s="14" customFormat="1">
      <c r="A190" s="14"/>
      <c r="B190" s="251"/>
      <c r="C190" s="252"/>
      <c r="D190" s="235" t="s">
        <v>141</v>
      </c>
      <c r="E190" s="253" t="s">
        <v>1</v>
      </c>
      <c r="F190" s="254" t="s">
        <v>146</v>
      </c>
      <c r="G190" s="252"/>
      <c r="H190" s="255">
        <v>0.32400000000000001</v>
      </c>
      <c r="I190" s="256"/>
      <c r="J190" s="252"/>
      <c r="K190" s="252"/>
      <c r="L190" s="257"/>
      <c r="M190" s="258"/>
      <c r="N190" s="259"/>
      <c r="O190" s="259"/>
      <c r="P190" s="259"/>
      <c r="Q190" s="259"/>
      <c r="R190" s="259"/>
      <c r="S190" s="259"/>
      <c r="T190" s="260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61" t="s">
        <v>141</v>
      </c>
      <c r="AU190" s="261" t="s">
        <v>86</v>
      </c>
      <c r="AV190" s="14" t="s">
        <v>147</v>
      </c>
      <c r="AW190" s="14" t="s">
        <v>32</v>
      </c>
      <c r="AX190" s="14" t="s">
        <v>76</v>
      </c>
      <c r="AY190" s="261" t="s">
        <v>131</v>
      </c>
    </row>
    <row r="191" s="15" customFormat="1">
      <c r="A191" s="15"/>
      <c r="B191" s="262"/>
      <c r="C191" s="263"/>
      <c r="D191" s="235" t="s">
        <v>141</v>
      </c>
      <c r="E191" s="264" t="s">
        <v>1</v>
      </c>
      <c r="F191" s="265" t="s">
        <v>152</v>
      </c>
      <c r="G191" s="263"/>
      <c r="H191" s="266">
        <v>1.512</v>
      </c>
      <c r="I191" s="267"/>
      <c r="J191" s="263"/>
      <c r="K191" s="263"/>
      <c r="L191" s="268"/>
      <c r="M191" s="269"/>
      <c r="N191" s="270"/>
      <c r="O191" s="270"/>
      <c r="P191" s="270"/>
      <c r="Q191" s="270"/>
      <c r="R191" s="270"/>
      <c r="S191" s="270"/>
      <c r="T191" s="271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T191" s="272" t="s">
        <v>141</v>
      </c>
      <c r="AU191" s="272" t="s">
        <v>86</v>
      </c>
      <c r="AV191" s="15" t="s">
        <v>137</v>
      </c>
      <c r="AW191" s="15" t="s">
        <v>32</v>
      </c>
      <c r="AX191" s="15" t="s">
        <v>84</v>
      </c>
      <c r="AY191" s="272" t="s">
        <v>131</v>
      </c>
    </row>
    <row r="192" s="2" customFormat="1" ht="24.15" customHeight="1">
      <c r="A192" s="39"/>
      <c r="B192" s="40"/>
      <c r="C192" s="221" t="s">
        <v>217</v>
      </c>
      <c r="D192" s="221" t="s">
        <v>133</v>
      </c>
      <c r="E192" s="222" t="s">
        <v>676</v>
      </c>
      <c r="F192" s="223" t="s">
        <v>677</v>
      </c>
      <c r="G192" s="224" t="s">
        <v>237</v>
      </c>
      <c r="H192" s="225">
        <v>14</v>
      </c>
      <c r="I192" s="226"/>
      <c r="J192" s="227">
        <f>ROUND(I192*H192,2)</f>
        <v>0</v>
      </c>
      <c r="K192" s="228"/>
      <c r="L192" s="45"/>
      <c r="M192" s="229" t="s">
        <v>1</v>
      </c>
      <c r="N192" s="230" t="s">
        <v>41</v>
      </c>
      <c r="O192" s="92"/>
      <c r="P192" s="231">
        <f>O192*H192</f>
        <v>0</v>
      </c>
      <c r="Q192" s="231">
        <v>0</v>
      </c>
      <c r="R192" s="231">
        <f>Q192*H192</f>
        <v>0</v>
      </c>
      <c r="S192" s="231">
        <v>0.10000000000000001</v>
      </c>
      <c r="T192" s="232">
        <f>S192*H192</f>
        <v>1.4000000000000001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33" t="s">
        <v>137</v>
      </c>
      <c r="AT192" s="233" t="s">
        <v>133</v>
      </c>
      <c r="AU192" s="233" t="s">
        <v>86</v>
      </c>
      <c r="AY192" s="18" t="s">
        <v>131</v>
      </c>
      <c r="BE192" s="234">
        <f>IF(N192="základní",J192,0)</f>
        <v>0</v>
      </c>
      <c r="BF192" s="234">
        <f>IF(N192="snížená",J192,0)</f>
        <v>0</v>
      </c>
      <c r="BG192" s="234">
        <f>IF(N192="zákl. přenesená",J192,0)</f>
        <v>0</v>
      </c>
      <c r="BH192" s="234">
        <f>IF(N192="sníž. přenesená",J192,0)</f>
        <v>0</v>
      </c>
      <c r="BI192" s="234">
        <f>IF(N192="nulová",J192,0)</f>
        <v>0</v>
      </c>
      <c r="BJ192" s="18" t="s">
        <v>84</v>
      </c>
      <c r="BK192" s="234">
        <f>ROUND(I192*H192,2)</f>
        <v>0</v>
      </c>
      <c r="BL192" s="18" t="s">
        <v>137</v>
      </c>
      <c r="BM192" s="233" t="s">
        <v>678</v>
      </c>
    </row>
    <row r="193" s="2" customFormat="1">
      <c r="A193" s="39"/>
      <c r="B193" s="40"/>
      <c r="C193" s="41"/>
      <c r="D193" s="235" t="s">
        <v>139</v>
      </c>
      <c r="E193" s="41"/>
      <c r="F193" s="236" t="s">
        <v>679</v>
      </c>
      <c r="G193" s="41"/>
      <c r="H193" s="41"/>
      <c r="I193" s="237"/>
      <c r="J193" s="41"/>
      <c r="K193" s="41"/>
      <c r="L193" s="45"/>
      <c r="M193" s="238"/>
      <c r="N193" s="239"/>
      <c r="O193" s="92"/>
      <c r="P193" s="92"/>
      <c r="Q193" s="92"/>
      <c r="R193" s="92"/>
      <c r="S193" s="92"/>
      <c r="T193" s="93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T193" s="18" t="s">
        <v>139</v>
      </c>
      <c r="AU193" s="18" t="s">
        <v>86</v>
      </c>
    </row>
    <row r="194" s="13" customFormat="1">
      <c r="A194" s="13"/>
      <c r="B194" s="240"/>
      <c r="C194" s="241"/>
      <c r="D194" s="235" t="s">
        <v>141</v>
      </c>
      <c r="E194" s="242" t="s">
        <v>1</v>
      </c>
      <c r="F194" s="243" t="s">
        <v>680</v>
      </c>
      <c r="G194" s="241"/>
      <c r="H194" s="244">
        <v>2</v>
      </c>
      <c r="I194" s="245"/>
      <c r="J194" s="241"/>
      <c r="K194" s="241"/>
      <c r="L194" s="246"/>
      <c r="M194" s="247"/>
      <c r="N194" s="248"/>
      <c r="O194" s="248"/>
      <c r="P194" s="248"/>
      <c r="Q194" s="248"/>
      <c r="R194" s="248"/>
      <c r="S194" s="248"/>
      <c r="T194" s="249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50" t="s">
        <v>141</v>
      </c>
      <c r="AU194" s="250" t="s">
        <v>86</v>
      </c>
      <c r="AV194" s="13" t="s">
        <v>86</v>
      </c>
      <c r="AW194" s="13" t="s">
        <v>32</v>
      </c>
      <c r="AX194" s="13" t="s">
        <v>76</v>
      </c>
      <c r="AY194" s="250" t="s">
        <v>131</v>
      </c>
    </row>
    <row r="195" s="13" customFormat="1">
      <c r="A195" s="13"/>
      <c r="B195" s="240"/>
      <c r="C195" s="241"/>
      <c r="D195" s="235" t="s">
        <v>141</v>
      </c>
      <c r="E195" s="242" t="s">
        <v>1</v>
      </c>
      <c r="F195" s="243" t="s">
        <v>681</v>
      </c>
      <c r="G195" s="241"/>
      <c r="H195" s="244">
        <v>4</v>
      </c>
      <c r="I195" s="245"/>
      <c r="J195" s="241"/>
      <c r="K195" s="241"/>
      <c r="L195" s="246"/>
      <c r="M195" s="247"/>
      <c r="N195" s="248"/>
      <c r="O195" s="248"/>
      <c r="P195" s="248"/>
      <c r="Q195" s="248"/>
      <c r="R195" s="248"/>
      <c r="S195" s="248"/>
      <c r="T195" s="249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50" t="s">
        <v>141</v>
      </c>
      <c r="AU195" s="250" t="s">
        <v>86</v>
      </c>
      <c r="AV195" s="13" t="s">
        <v>86</v>
      </c>
      <c r="AW195" s="13" t="s">
        <v>32</v>
      </c>
      <c r="AX195" s="13" t="s">
        <v>76</v>
      </c>
      <c r="AY195" s="250" t="s">
        <v>131</v>
      </c>
    </row>
    <row r="196" s="13" customFormat="1">
      <c r="A196" s="13"/>
      <c r="B196" s="240"/>
      <c r="C196" s="241"/>
      <c r="D196" s="235" t="s">
        <v>141</v>
      </c>
      <c r="E196" s="242" t="s">
        <v>1</v>
      </c>
      <c r="F196" s="243" t="s">
        <v>682</v>
      </c>
      <c r="G196" s="241"/>
      <c r="H196" s="244">
        <v>4</v>
      </c>
      <c r="I196" s="245"/>
      <c r="J196" s="241"/>
      <c r="K196" s="241"/>
      <c r="L196" s="246"/>
      <c r="M196" s="247"/>
      <c r="N196" s="248"/>
      <c r="O196" s="248"/>
      <c r="P196" s="248"/>
      <c r="Q196" s="248"/>
      <c r="R196" s="248"/>
      <c r="S196" s="248"/>
      <c r="T196" s="249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50" t="s">
        <v>141</v>
      </c>
      <c r="AU196" s="250" t="s">
        <v>86</v>
      </c>
      <c r="AV196" s="13" t="s">
        <v>86</v>
      </c>
      <c r="AW196" s="13" t="s">
        <v>32</v>
      </c>
      <c r="AX196" s="13" t="s">
        <v>76</v>
      </c>
      <c r="AY196" s="250" t="s">
        <v>131</v>
      </c>
    </row>
    <row r="197" s="13" customFormat="1">
      <c r="A197" s="13"/>
      <c r="B197" s="240"/>
      <c r="C197" s="241"/>
      <c r="D197" s="235" t="s">
        <v>141</v>
      </c>
      <c r="E197" s="242" t="s">
        <v>1</v>
      </c>
      <c r="F197" s="243" t="s">
        <v>368</v>
      </c>
      <c r="G197" s="241"/>
      <c r="H197" s="244">
        <v>1</v>
      </c>
      <c r="I197" s="245"/>
      <c r="J197" s="241"/>
      <c r="K197" s="241"/>
      <c r="L197" s="246"/>
      <c r="M197" s="247"/>
      <c r="N197" s="248"/>
      <c r="O197" s="248"/>
      <c r="P197" s="248"/>
      <c r="Q197" s="248"/>
      <c r="R197" s="248"/>
      <c r="S197" s="248"/>
      <c r="T197" s="249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50" t="s">
        <v>141</v>
      </c>
      <c r="AU197" s="250" t="s">
        <v>86</v>
      </c>
      <c r="AV197" s="13" t="s">
        <v>86</v>
      </c>
      <c r="AW197" s="13" t="s">
        <v>32</v>
      </c>
      <c r="AX197" s="13" t="s">
        <v>76</v>
      </c>
      <c r="AY197" s="250" t="s">
        <v>131</v>
      </c>
    </row>
    <row r="198" s="14" customFormat="1">
      <c r="A198" s="14"/>
      <c r="B198" s="251"/>
      <c r="C198" s="252"/>
      <c r="D198" s="235" t="s">
        <v>141</v>
      </c>
      <c r="E198" s="253" t="s">
        <v>1</v>
      </c>
      <c r="F198" s="254" t="s">
        <v>146</v>
      </c>
      <c r="G198" s="252"/>
      <c r="H198" s="255">
        <v>11</v>
      </c>
      <c r="I198" s="256"/>
      <c r="J198" s="252"/>
      <c r="K198" s="252"/>
      <c r="L198" s="257"/>
      <c r="M198" s="258"/>
      <c r="N198" s="259"/>
      <c r="O198" s="259"/>
      <c r="P198" s="259"/>
      <c r="Q198" s="259"/>
      <c r="R198" s="259"/>
      <c r="S198" s="259"/>
      <c r="T198" s="260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61" t="s">
        <v>141</v>
      </c>
      <c r="AU198" s="261" t="s">
        <v>86</v>
      </c>
      <c r="AV198" s="14" t="s">
        <v>147</v>
      </c>
      <c r="AW198" s="14" t="s">
        <v>32</v>
      </c>
      <c r="AX198" s="14" t="s">
        <v>76</v>
      </c>
      <c r="AY198" s="261" t="s">
        <v>131</v>
      </c>
    </row>
    <row r="199" s="13" customFormat="1">
      <c r="A199" s="13"/>
      <c r="B199" s="240"/>
      <c r="C199" s="241"/>
      <c r="D199" s="235" t="s">
        <v>141</v>
      </c>
      <c r="E199" s="242" t="s">
        <v>1</v>
      </c>
      <c r="F199" s="243" t="s">
        <v>683</v>
      </c>
      <c r="G199" s="241"/>
      <c r="H199" s="244">
        <v>1</v>
      </c>
      <c r="I199" s="245"/>
      <c r="J199" s="241"/>
      <c r="K199" s="241"/>
      <c r="L199" s="246"/>
      <c r="M199" s="247"/>
      <c r="N199" s="248"/>
      <c r="O199" s="248"/>
      <c r="P199" s="248"/>
      <c r="Q199" s="248"/>
      <c r="R199" s="248"/>
      <c r="S199" s="248"/>
      <c r="T199" s="249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50" t="s">
        <v>141</v>
      </c>
      <c r="AU199" s="250" t="s">
        <v>86</v>
      </c>
      <c r="AV199" s="13" t="s">
        <v>86</v>
      </c>
      <c r="AW199" s="13" t="s">
        <v>32</v>
      </c>
      <c r="AX199" s="13" t="s">
        <v>76</v>
      </c>
      <c r="AY199" s="250" t="s">
        <v>131</v>
      </c>
    </row>
    <row r="200" s="13" customFormat="1">
      <c r="A200" s="13"/>
      <c r="B200" s="240"/>
      <c r="C200" s="241"/>
      <c r="D200" s="235" t="s">
        <v>141</v>
      </c>
      <c r="E200" s="242" t="s">
        <v>1</v>
      </c>
      <c r="F200" s="243" t="s">
        <v>684</v>
      </c>
      <c r="G200" s="241"/>
      <c r="H200" s="244">
        <v>2</v>
      </c>
      <c r="I200" s="245"/>
      <c r="J200" s="241"/>
      <c r="K200" s="241"/>
      <c r="L200" s="246"/>
      <c r="M200" s="247"/>
      <c r="N200" s="248"/>
      <c r="O200" s="248"/>
      <c r="P200" s="248"/>
      <c r="Q200" s="248"/>
      <c r="R200" s="248"/>
      <c r="S200" s="248"/>
      <c r="T200" s="249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50" t="s">
        <v>141</v>
      </c>
      <c r="AU200" s="250" t="s">
        <v>86</v>
      </c>
      <c r="AV200" s="13" t="s">
        <v>86</v>
      </c>
      <c r="AW200" s="13" t="s">
        <v>32</v>
      </c>
      <c r="AX200" s="13" t="s">
        <v>76</v>
      </c>
      <c r="AY200" s="250" t="s">
        <v>131</v>
      </c>
    </row>
    <row r="201" s="13" customFormat="1">
      <c r="A201" s="13"/>
      <c r="B201" s="240"/>
      <c r="C201" s="241"/>
      <c r="D201" s="235" t="s">
        <v>141</v>
      </c>
      <c r="E201" s="242" t="s">
        <v>1</v>
      </c>
      <c r="F201" s="243" t="s">
        <v>645</v>
      </c>
      <c r="G201" s="241"/>
      <c r="H201" s="244">
        <v>0</v>
      </c>
      <c r="I201" s="245"/>
      <c r="J201" s="241"/>
      <c r="K201" s="241"/>
      <c r="L201" s="246"/>
      <c r="M201" s="247"/>
      <c r="N201" s="248"/>
      <c r="O201" s="248"/>
      <c r="P201" s="248"/>
      <c r="Q201" s="248"/>
      <c r="R201" s="248"/>
      <c r="S201" s="248"/>
      <c r="T201" s="249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50" t="s">
        <v>141</v>
      </c>
      <c r="AU201" s="250" t="s">
        <v>86</v>
      </c>
      <c r="AV201" s="13" t="s">
        <v>86</v>
      </c>
      <c r="AW201" s="13" t="s">
        <v>32</v>
      </c>
      <c r="AX201" s="13" t="s">
        <v>76</v>
      </c>
      <c r="AY201" s="250" t="s">
        <v>131</v>
      </c>
    </row>
    <row r="202" s="13" customFormat="1">
      <c r="A202" s="13"/>
      <c r="B202" s="240"/>
      <c r="C202" s="241"/>
      <c r="D202" s="235" t="s">
        <v>141</v>
      </c>
      <c r="E202" s="242" t="s">
        <v>1</v>
      </c>
      <c r="F202" s="243" t="s">
        <v>646</v>
      </c>
      <c r="G202" s="241"/>
      <c r="H202" s="244">
        <v>0</v>
      </c>
      <c r="I202" s="245"/>
      <c r="J202" s="241"/>
      <c r="K202" s="241"/>
      <c r="L202" s="246"/>
      <c r="M202" s="247"/>
      <c r="N202" s="248"/>
      <c r="O202" s="248"/>
      <c r="P202" s="248"/>
      <c r="Q202" s="248"/>
      <c r="R202" s="248"/>
      <c r="S202" s="248"/>
      <c r="T202" s="249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50" t="s">
        <v>141</v>
      </c>
      <c r="AU202" s="250" t="s">
        <v>86</v>
      </c>
      <c r="AV202" s="13" t="s">
        <v>86</v>
      </c>
      <c r="AW202" s="13" t="s">
        <v>32</v>
      </c>
      <c r="AX202" s="13" t="s">
        <v>76</v>
      </c>
      <c r="AY202" s="250" t="s">
        <v>131</v>
      </c>
    </row>
    <row r="203" s="14" customFormat="1">
      <c r="A203" s="14"/>
      <c r="B203" s="251"/>
      <c r="C203" s="252"/>
      <c r="D203" s="235" t="s">
        <v>141</v>
      </c>
      <c r="E203" s="253" t="s">
        <v>1</v>
      </c>
      <c r="F203" s="254" t="s">
        <v>146</v>
      </c>
      <c r="G203" s="252"/>
      <c r="H203" s="255">
        <v>3</v>
      </c>
      <c r="I203" s="256"/>
      <c r="J203" s="252"/>
      <c r="K203" s="252"/>
      <c r="L203" s="257"/>
      <c r="M203" s="258"/>
      <c r="N203" s="259"/>
      <c r="O203" s="259"/>
      <c r="P203" s="259"/>
      <c r="Q203" s="259"/>
      <c r="R203" s="259"/>
      <c r="S203" s="259"/>
      <c r="T203" s="260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61" t="s">
        <v>141</v>
      </c>
      <c r="AU203" s="261" t="s">
        <v>86</v>
      </c>
      <c r="AV203" s="14" t="s">
        <v>147</v>
      </c>
      <c r="AW203" s="14" t="s">
        <v>32</v>
      </c>
      <c r="AX203" s="14" t="s">
        <v>76</v>
      </c>
      <c r="AY203" s="261" t="s">
        <v>131</v>
      </c>
    </row>
    <row r="204" s="15" customFormat="1">
      <c r="A204" s="15"/>
      <c r="B204" s="262"/>
      <c r="C204" s="263"/>
      <c r="D204" s="235" t="s">
        <v>141</v>
      </c>
      <c r="E204" s="264" t="s">
        <v>1</v>
      </c>
      <c r="F204" s="265" t="s">
        <v>152</v>
      </c>
      <c r="G204" s="263"/>
      <c r="H204" s="266">
        <v>14</v>
      </c>
      <c r="I204" s="267"/>
      <c r="J204" s="263"/>
      <c r="K204" s="263"/>
      <c r="L204" s="268"/>
      <c r="M204" s="269"/>
      <c r="N204" s="270"/>
      <c r="O204" s="270"/>
      <c r="P204" s="270"/>
      <c r="Q204" s="270"/>
      <c r="R204" s="270"/>
      <c r="S204" s="270"/>
      <c r="T204" s="271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T204" s="272" t="s">
        <v>141</v>
      </c>
      <c r="AU204" s="272" t="s">
        <v>86</v>
      </c>
      <c r="AV204" s="15" t="s">
        <v>137</v>
      </c>
      <c r="AW204" s="15" t="s">
        <v>32</v>
      </c>
      <c r="AX204" s="15" t="s">
        <v>84</v>
      </c>
      <c r="AY204" s="272" t="s">
        <v>131</v>
      </c>
    </row>
    <row r="205" s="12" customFormat="1" ht="25.92" customHeight="1">
      <c r="A205" s="12"/>
      <c r="B205" s="205"/>
      <c r="C205" s="206"/>
      <c r="D205" s="207" t="s">
        <v>75</v>
      </c>
      <c r="E205" s="208" t="s">
        <v>241</v>
      </c>
      <c r="F205" s="208" t="s">
        <v>685</v>
      </c>
      <c r="G205" s="206"/>
      <c r="H205" s="206"/>
      <c r="I205" s="209"/>
      <c r="J205" s="210">
        <f>BK205</f>
        <v>0</v>
      </c>
      <c r="K205" s="206"/>
      <c r="L205" s="211"/>
      <c r="M205" s="212"/>
      <c r="N205" s="213"/>
      <c r="O205" s="213"/>
      <c r="P205" s="214">
        <f>P206</f>
        <v>0</v>
      </c>
      <c r="Q205" s="213"/>
      <c r="R205" s="214">
        <f>R206</f>
        <v>28.840413000000005</v>
      </c>
      <c r="S205" s="213"/>
      <c r="T205" s="215">
        <f>T206</f>
        <v>0</v>
      </c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R205" s="216" t="s">
        <v>147</v>
      </c>
      <c r="AT205" s="217" t="s">
        <v>75</v>
      </c>
      <c r="AU205" s="217" t="s">
        <v>76</v>
      </c>
      <c r="AY205" s="216" t="s">
        <v>131</v>
      </c>
      <c r="BK205" s="218">
        <f>BK206</f>
        <v>0</v>
      </c>
    </row>
    <row r="206" s="12" customFormat="1" ht="22.8" customHeight="1">
      <c r="A206" s="12"/>
      <c r="B206" s="205"/>
      <c r="C206" s="206"/>
      <c r="D206" s="207" t="s">
        <v>75</v>
      </c>
      <c r="E206" s="219" t="s">
        <v>686</v>
      </c>
      <c r="F206" s="219" t="s">
        <v>687</v>
      </c>
      <c r="G206" s="206"/>
      <c r="H206" s="206"/>
      <c r="I206" s="209"/>
      <c r="J206" s="220">
        <f>BK206</f>
        <v>0</v>
      </c>
      <c r="K206" s="206"/>
      <c r="L206" s="211"/>
      <c r="M206" s="212"/>
      <c r="N206" s="213"/>
      <c r="O206" s="213"/>
      <c r="P206" s="214">
        <f>SUM(P207:P244)</f>
        <v>0</v>
      </c>
      <c r="Q206" s="213"/>
      <c r="R206" s="214">
        <f>SUM(R207:R244)</f>
        <v>28.840413000000005</v>
      </c>
      <c r="S206" s="213"/>
      <c r="T206" s="215">
        <f>SUM(T207:T244)</f>
        <v>0</v>
      </c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R206" s="216" t="s">
        <v>147</v>
      </c>
      <c r="AT206" s="217" t="s">
        <v>75</v>
      </c>
      <c r="AU206" s="217" t="s">
        <v>84</v>
      </c>
      <c r="AY206" s="216" t="s">
        <v>131</v>
      </c>
      <c r="BK206" s="218">
        <f>SUM(BK207:BK244)</f>
        <v>0</v>
      </c>
    </row>
    <row r="207" s="2" customFormat="1" ht="24.15" customHeight="1">
      <c r="A207" s="39"/>
      <c r="B207" s="40"/>
      <c r="C207" s="221" t="s">
        <v>223</v>
      </c>
      <c r="D207" s="221" t="s">
        <v>133</v>
      </c>
      <c r="E207" s="222" t="s">
        <v>688</v>
      </c>
      <c r="F207" s="223" t="s">
        <v>689</v>
      </c>
      <c r="G207" s="224" t="s">
        <v>534</v>
      </c>
      <c r="H207" s="225">
        <v>44.473999999999997</v>
      </c>
      <c r="I207" s="226"/>
      <c r="J207" s="227">
        <f>ROUND(I207*H207,2)</f>
        <v>0</v>
      </c>
      <c r="K207" s="228"/>
      <c r="L207" s="45"/>
      <c r="M207" s="229" t="s">
        <v>1</v>
      </c>
      <c r="N207" s="230" t="s">
        <v>41</v>
      </c>
      <c r="O207" s="92"/>
      <c r="P207" s="231">
        <f>O207*H207</f>
        <v>0</v>
      </c>
      <c r="Q207" s="231">
        <v>0</v>
      </c>
      <c r="R207" s="231">
        <f>Q207*H207</f>
        <v>0</v>
      </c>
      <c r="S207" s="231">
        <v>0</v>
      </c>
      <c r="T207" s="232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33" t="s">
        <v>531</v>
      </c>
      <c r="AT207" s="233" t="s">
        <v>133</v>
      </c>
      <c r="AU207" s="233" t="s">
        <v>86</v>
      </c>
      <c r="AY207" s="18" t="s">
        <v>131</v>
      </c>
      <c r="BE207" s="234">
        <f>IF(N207="základní",J207,0)</f>
        <v>0</v>
      </c>
      <c r="BF207" s="234">
        <f>IF(N207="snížená",J207,0)</f>
        <v>0</v>
      </c>
      <c r="BG207" s="234">
        <f>IF(N207="zákl. přenesená",J207,0)</f>
        <v>0</v>
      </c>
      <c r="BH207" s="234">
        <f>IF(N207="sníž. přenesená",J207,0)</f>
        <v>0</v>
      </c>
      <c r="BI207" s="234">
        <f>IF(N207="nulová",J207,0)</f>
        <v>0</v>
      </c>
      <c r="BJ207" s="18" t="s">
        <v>84</v>
      </c>
      <c r="BK207" s="234">
        <f>ROUND(I207*H207,2)</f>
        <v>0</v>
      </c>
      <c r="BL207" s="18" t="s">
        <v>531</v>
      </c>
      <c r="BM207" s="233" t="s">
        <v>690</v>
      </c>
    </row>
    <row r="208" s="2" customFormat="1">
      <c r="A208" s="39"/>
      <c r="B208" s="40"/>
      <c r="C208" s="41"/>
      <c r="D208" s="235" t="s">
        <v>139</v>
      </c>
      <c r="E208" s="41"/>
      <c r="F208" s="236" t="s">
        <v>691</v>
      </c>
      <c r="G208" s="41"/>
      <c r="H208" s="41"/>
      <c r="I208" s="237"/>
      <c r="J208" s="41"/>
      <c r="K208" s="41"/>
      <c r="L208" s="45"/>
      <c r="M208" s="238"/>
      <c r="N208" s="239"/>
      <c r="O208" s="92"/>
      <c r="P208" s="92"/>
      <c r="Q208" s="92"/>
      <c r="R208" s="92"/>
      <c r="S208" s="92"/>
      <c r="T208" s="93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T208" s="18" t="s">
        <v>139</v>
      </c>
      <c r="AU208" s="18" t="s">
        <v>86</v>
      </c>
    </row>
    <row r="209" s="13" customFormat="1">
      <c r="A209" s="13"/>
      <c r="B209" s="240"/>
      <c r="C209" s="241"/>
      <c r="D209" s="235" t="s">
        <v>141</v>
      </c>
      <c r="E209" s="242" t="s">
        <v>1</v>
      </c>
      <c r="F209" s="243" t="s">
        <v>692</v>
      </c>
      <c r="G209" s="241"/>
      <c r="H209" s="244">
        <v>44.473999999999997</v>
      </c>
      <c r="I209" s="245"/>
      <c r="J209" s="241"/>
      <c r="K209" s="241"/>
      <c r="L209" s="246"/>
      <c r="M209" s="247"/>
      <c r="N209" s="248"/>
      <c r="O209" s="248"/>
      <c r="P209" s="248"/>
      <c r="Q209" s="248"/>
      <c r="R209" s="248"/>
      <c r="S209" s="248"/>
      <c r="T209" s="249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50" t="s">
        <v>141</v>
      </c>
      <c r="AU209" s="250" t="s">
        <v>86</v>
      </c>
      <c r="AV209" s="13" t="s">
        <v>86</v>
      </c>
      <c r="AW209" s="13" t="s">
        <v>32</v>
      </c>
      <c r="AX209" s="13" t="s">
        <v>84</v>
      </c>
      <c r="AY209" s="250" t="s">
        <v>131</v>
      </c>
    </row>
    <row r="210" s="2" customFormat="1" ht="24.15" customHeight="1">
      <c r="A210" s="39"/>
      <c r="B210" s="40"/>
      <c r="C210" s="221" t="s">
        <v>229</v>
      </c>
      <c r="D210" s="221" t="s">
        <v>133</v>
      </c>
      <c r="E210" s="222" t="s">
        <v>693</v>
      </c>
      <c r="F210" s="223" t="s">
        <v>694</v>
      </c>
      <c r="G210" s="224" t="s">
        <v>187</v>
      </c>
      <c r="H210" s="225">
        <v>205.90000000000001</v>
      </c>
      <c r="I210" s="226"/>
      <c r="J210" s="227">
        <f>ROUND(I210*H210,2)</f>
        <v>0</v>
      </c>
      <c r="K210" s="228"/>
      <c r="L210" s="45"/>
      <c r="M210" s="229" t="s">
        <v>1</v>
      </c>
      <c r="N210" s="230" t="s">
        <v>41</v>
      </c>
      <c r="O210" s="92"/>
      <c r="P210" s="231">
        <f>O210*H210</f>
        <v>0</v>
      </c>
      <c r="Q210" s="231">
        <v>0.14000000000000001</v>
      </c>
      <c r="R210" s="231">
        <f>Q210*H210</f>
        <v>28.826000000000004</v>
      </c>
      <c r="S210" s="231">
        <v>0</v>
      </c>
      <c r="T210" s="232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33" t="s">
        <v>531</v>
      </c>
      <c r="AT210" s="233" t="s">
        <v>133</v>
      </c>
      <c r="AU210" s="233" t="s">
        <v>86</v>
      </c>
      <c r="AY210" s="18" t="s">
        <v>131</v>
      </c>
      <c r="BE210" s="234">
        <f>IF(N210="základní",J210,0)</f>
        <v>0</v>
      </c>
      <c r="BF210" s="234">
        <f>IF(N210="snížená",J210,0)</f>
        <v>0</v>
      </c>
      <c r="BG210" s="234">
        <f>IF(N210="zákl. přenesená",J210,0)</f>
        <v>0</v>
      </c>
      <c r="BH210" s="234">
        <f>IF(N210="sníž. přenesená",J210,0)</f>
        <v>0</v>
      </c>
      <c r="BI210" s="234">
        <f>IF(N210="nulová",J210,0)</f>
        <v>0</v>
      </c>
      <c r="BJ210" s="18" t="s">
        <v>84</v>
      </c>
      <c r="BK210" s="234">
        <f>ROUND(I210*H210,2)</f>
        <v>0</v>
      </c>
      <c r="BL210" s="18" t="s">
        <v>531</v>
      </c>
      <c r="BM210" s="233" t="s">
        <v>695</v>
      </c>
    </row>
    <row r="211" s="2" customFormat="1">
      <c r="A211" s="39"/>
      <c r="B211" s="40"/>
      <c r="C211" s="41"/>
      <c r="D211" s="235" t="s">
        <v>139</v>
      </c>
      <c r="E211" s="41"/>
      <c r="F211" s="236" t="s">
        <v>696</v>
      </c>
      <c r="G211" s="41"/>
      <c r="H211" s="41"/>
      <c r="I211" s="237"/>
      <c r="J211" s="41"/>
      <c r="K211" s="41"/>
      <c r="L211" s="45"/>
      <c r="M211" s="238"/>
      <c r="N211" s="239"/>
      <c r="O211" s="92"/>
      <c r="P211" s="92"/>
      <c r="Q211" s="92"/>
      <c r="R211" s="92"/>
      <c r="S211" s="92"/>
      <c r="T211" s="93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T211" s="18" t="s">
        <v>139</v>
      </c>
      <c r="AU211" s="18" t="s">
        <v>86</v>
      </c>
    </row>
    <row r="212" s="13" customFormat="1">
      <c r="A212" s="13"/>
      <c r="B212" s="240"/>
      <c r="C212" s="241"/>
      <c r="D212" s="235" t="s">
        <v>141</v>
      </c>
      <c r="E212" s="242" t="s">
        <v>1</v>
      </c>
      <c r="F212" s="243" t="s">
        <v>697</v>
      </c>
      <c r="G212" s="241"/>
      <c r="H212" s="244">
        <v>21.800000000000001</v>
      </c>
      <c r="I212" s="245"/>
      <c r="J212" s="241"/>
      <c r="K212" s="241"/>
      <c r="L212" s="246"/>
      <c r="M212" s="247"/>
      <c r="N212" s="248"/>
      <c r="O212" s="248"/>
      <c r="P212" s="248"/>
      <c r="Q212" s="248"/>
      <c r="R212" s="248"/>
      <c r="S212" s="248"/>
      <c r="T212" s="249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50" t="s">
        <v>141</v>
      </c>
      <c r="AU212" s="250" t="s">
        <v>86</v>
      </c>
      <c r="AV212" s="13" t="s">
        <v>86</v>
      </c>
      <c r="AW212" s="13" t="s">
        <v>32</v>
      </c>
      <c r="AX212" s="13" t="s">
        <v>76</v>
      </c>
      <c r="AY212" s="250" t="s">
        <v>131</v>
      </c>
    </row>
    <row r="213" s="13" customFormat="1">
      <c r="A213" s="13"/>
      <c r="B213" s="240"/>
      <c r="C213" s="241"/>
      <c r="D213" s="235" t="s">
        <v>141</v>
      </c>
      <c r="E213" s="242" t="s">
        <v>1</v>
      </c>
      <c r="F213" s="243" t="s">
        <v>698</v>
      </c>
      <c r="G213" s="241"/>
      <c r="H213" s="244">
        <v>9.0999999999999996</v>
      </c>
      <c r="I213" s="245"/>
      <c r="J213" s="241"/>
      <c r="K213" s="241"/>
      <c r="L213" s="246"/>
      <c r="M213" s="247"/>
      <c r="N213" s="248"/>
      <c r="O213" s="248"/>
      <c r="P213" s="248"/>
      <c r="Q213" s="248"/>
      <c r="R213" s="248"/>
      <c r="S213" s="248"/>
      <c r="T213" s="249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50" t="s">
        <v>141</v>
      </c>
      <c r="AU213" s="250" t="s">
        <v>86</v>
      </c>
      <c r="AV213" s="13" t="s">
        <v>86</v>
      </c>
      <c r="AW213" s="13" t="s">
        <v>32</v>
      </c>
      <c r="AX213" s="13" t="s">
        <v>76</v>
      </c>
      <c r="AY213" s="250" t="s">
        <v>131</v>
      </c>
    </row>
    <row r="214" s="13" customFormat="1">
      <c r="A214" s="13"/>
      <c r="B214" s="240"/>
      <c r="C214" s="241"/>
      <c r="D214" s="235" t="s">
        <v>141</v>
      </c>
      <c r="E214" s="242" t="s">
        <v>1</v>
      </c>
      <c r="F214" s="243" t="s">
        <v>699</v>
      </c>
      <c r="G214" s="241"/>
      <c r="H214" s="244">
        <v>9.5</v>
      </c>
      <c r="I214" s="245"/>
      <c r="J214" s="241"/>
      <c r="K214" s="241"/>
      <c r="L214" s="246"/>
      <c r="M214" s="247"/>
      <c r="N214" s="248"/>
      <c r="O214" s="248"/>
      <c r="P214" s="248"/>
      <c r="Q214" s="248"/>
      <c r="R214" s="248"/>
      <c r="S214" s="248"/>
      <c r="T214" s="249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50" t="s">
        <v>141</v>
      </c>
      <c r="AU214" s="250" t="s">
        <v>86</v>
      </c>
      <c r="AV214" s="13" t="s">
        <v>86</v>
      </c>
      <c r="AW214" s="13" t="s">
        <v>32</v>
      </c>
      <c r="AX214" s="13" t="s">
        <v>76</v>
      </c>
      <c r="AY214" s="250" t="s">
        <v>131</v>
      </c>
    </row>
    <row r="215" s="13" customFormat="1">
      <c r="A215" s="13"/>
      <c r="B215" s="240"/>
      <c r="C215" s="241"/>
      <c r="D215" s="235" t="s">
        <v>141</v>
      </c>
      <c r="E215" s="242" t="s">
        <v>1</v>
      </c>
      <c r="F215" s="243" t="s">
        <v>700</v>
      </c>
      <c r="G215" s="241"/>
      <c r="H215" s="244">
        <v>15.9</v>
      </c>
      <c r="I215" s="245"/>
      <c r="J215" s="241"/>
      <c r="K215" s="241"/>
      <c r="L215" s="246"/>
      <c r="M215" s="247"/>
      <c r="N215" s="248"/>
      <c r="O215" s="248"/>
      <c r="P215" s="248"/>
      <c r="Q215" s="248"/>
      <c r="R215" s="248"/>
      <c r="S215" s="248"/>
      <c r="T215" s="249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50" t="s">
        <v>141</v>
      </c>
      <c r="AU215" s="250" t="s">
        <v>86</v>
      </c>
      <c r="AV215" s="13" t="s">
        <v>86</v>
      </c>
      <c r="AW215" s="13" t="s">
        <v>32</v>
      </c>
      <c r="AX215" s="13" t="s">
        <v>76</v>
      </c>
      <c r="AY215" s="250" t="s">
        <v>131</v>
      </c>
    </row>
    <row r="216" s="14" customFormat="1">
      <c r="A216" s="14"/>
      <c r="B216" s="251"/>
      <c r="C216" s="252"/>
      <c r="D216" s="235" t="s">
        <v>141</v>
      </c>
      <c r="E216" s="253" t="s">
        <v>1</v>
      </c>
      <c r="F216" s="254" t="s">
        <v>146</v>
      </c>
      <c r="G216" s="252"/>
      <c r="H216" s="255">
        <v>56.299999999999997</v>
      </c>
      <c r="I216" s="256"/>
      <c r="J216" s="252"/>
      <c r="K216" s="252"/>
      <c r="L216" s="257"/>
      <c r="M216" s="258"/>
      <c r="N216" s="259"/>
      <c r="O216" s="259"/>
      <c r="P216" s="259"/>
      <c r="Q216" s="259"/>
      <c r="R216" s="259"/>
      <c r="S216" s="259"/>
      <c r="T216" s="260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61" t="s">
        <v>141</v>
      </c>
      <c r="AU216" s="261" t="s">
        <v>86</v>
      </c>
      <c r="AV216" s="14" t="s">
        <v>147</v>
      </c>
      <c r="AW216" s="14" t="s">
        <v>32</v>
      </c>
      <c r="AX216" s="14" t="s">
        <v>76</v>
      </c>
      <c r="AY216" s="261" t="s">
        <v>131</v>
      </c>
    </row>
    <row r="217" s="13" customFormat="1">
      <c r="A217" s="13"/>
      <c r="B217" s="240"/>
      <c r="C217" s="241"/>
      <c r="D217" s="235" t="s">
        <v>141</v>
      </c>
      <c r="E217" s="242" t="s">
        <v>1</v>
      </c>
      <c r="F217" s="243" t="s">
        <v>701</v>
      </c>
      <c r="G217" s="241"/>
      <c r="H217" s="244">
        <v>65.299999999999997</v>
      </c>
      <c r="I217" s="245"/>
      <c r="J217" s="241"/>
      <c r="K217" s="241"/>
      <c r="L217" s="246"/>
      <c r="M217" s="247"/>
      <c r="N217" s="248"/>
      <c r="O217" s="248"/>
      <c r="P217" s="248"/>
      <c r="Q217" s="248"/>
      <c r="R217" s="248"/>
      <c r="S217" s="248"/>
      <c r="T217" s="249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50" t="s">
        <v>141</v>
      </c>
      <c r="AU217" s="250" t="s">
        <v>86</v>
      </c>
      <c r="AV217" s="13" t="s">
        <v>86</v>
      </c>
      <c r="AW217" s="13" t="s">
        <v>32</v>
      </c>
      <c r="AX217" s="13" t="s">
        <v>76</v>
      </c>
      <c r="AY217" s="250" t="s">
        <v>131</v>
      </c>
    </row>
    <row r="218" s="13" customFormat="1">
      <c r="A218" s="13"/>
      <c r="B218" s="240"/>
      <c r="C218" s="241"/>
      <c r="D218" s="235" t="s">
        <v>141</v>
      </c>
      <c r="E218" s="242" t="s">
        <v>1</v>
      </c>
      <c r="F218" s="243" t="s">
        <v>702</v>
      </c>
      <c r="G218" s="241"/>
      <c r="H218" s="244">
        <v>6.4000000000000004</v>
      </c>
      <c r="I218" s="245"/>
      <c r="J218" s="241"/>
      <c r="K218" s="241"/>
      <c r="L218" s="246"/>
      <c r="M218" s="247"/>
      <c r="N218" s="248"/>
      <c r="O218" s="248"/>
      <c r="P218" s="248"/>
      <c r="Q218" s="248"/>
      <c r="R218" s="248"/>
      <c r="S218" s="248"/>
      <c r="T218" s="249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50" t="s">
        <v>141</v>
      </c>
      <c r="AU218" s="250" t="s">
        <v>86</v>
      </c>
      <c r="AV218" s="13" t="s">
        <v>86</v>
      </c>
      <c r="AW218" s="13" t="s">
        <v>32</v>
      </c>
      <c r="AX218" s="13" t="s">
        <v>76</v>
      </c>
      <c r="AY218" s="250" t="s">
        <v>131</v>
      </c>
    </row>
    <row r="219" s="13" customFormat="1">
      <c r="A219" s="13"/>
      <c r="B219" s="240"/>
      <c r="C219" s="241"/>
      <c r="D219" s="235" t="s">
        <v>141</v>
      </c>
      <c r="E219" s="242" t="s">
        <v>1</v>
      </c>
      <c r="F219" s="243" t="s">
        <v>703</v>
      </c>
      <c r="G219" s="241"/>
      <c r="H219" s="244">
        <v>2.1000000000000001</v>
      </c>
      <c r="I219" s="245"/>
      <c r="J219" s="241"/>
      <c r="K219" s="241"/>
      <c r="L219" s="246"/>
      <c r="M219" s="247"/>
      <c r="N219" s="248"/>
      <c r="O219" s="248"/>
      <c r="P219" s="248"/>
      <c r="Q219" s="248"/>
      <c r="R219" s="248"/>
      <c r="S219" s="248"/>
      <c r="T219" s="249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50" t="s">
        <v>141</v>
      </c>
      <c r="AU219" s="250" t="s">
        <v>86</v>
      </c>
      <c r="AV219" s="13" t="s">
        <v>86</v>
      </c>
      <c r="AW219" s="13" t="s">
        <v>32</v>
      </c>
      <c r="AX219" s="13" t="s">
        <v>76</v>
      </c>
      <c r="AY219" s="250" t="s">
        <v>131</v>
      </c>
    </row>
    <row r="220" s="13" customFormat="1">
      <c r="A220" s="13"/>
      <c r="B220" s="240"/>
      <c r="C220" s="241"/>
      <c r="D220" s="235" t="s">
        <v>141</v>
      </c>
      <c r="E220" s="242" t="s">
        <v>1</v>
      </c>
      <c r="F220" s="243" t="s">
        <v>704</v>
      </c>
      <c r="G220" s="241"/>
      <c r="H220" s="244">
        <v>75.799999999999997</v>
      </c>
      <c r="I220" s="245"/>
      <c r="J220" s="241"/>
      <c r="K220" s="241"/>
      <c r="L220" s="246"/>
      <c r="M220" s="247"/>
      <c r="N220" s="248"/>
      <c r="O220" s="248"/>
      <c r="P220" s="248"/>
      <c r="Q220" s="248"/>
      <c r="R220" s="248"/>
      <c r="S220" s="248"/>
      <c r="T220" s="249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50" t="s">
        <v>141</v>
      </c>
      <c r="AU220" s="250" t="s">
        <v>86</v>
      </c>
      <c r="AV220" s="13" t="s">
        <v>86</v>
      </c>
      <c r="AW220" s="13" t="s">
        <v>32</v>
      </c>
      <c r="AX220" s="13" t="s">
        <v>76</v>
      </c>
      <c r="AY220" s="250" t="s">
        <v>131</v>
      </c>
    </row>
    <row r="221" s="14" customFormat="1">
      <c r="A221" s="14"/>
      <c r="B221" s="251"/>
      <c r="C221" s="252"/>
      <c r="D221" s="235" t="s">
        <v>141</v>
      </c>
      <c r="E221" s="253" t="s">
        <v>1</v>
      </c>
      <c r="F221" s="254" t="s">
        <v>146</v>
      </c>
      <c r="G221" s="252"/>
      <c r="H221" s="255">
        <v>149.59999999999999</v>
      </c>
      <c r="I221" s="256"/>
      <c r="J221" s="252"/>
      <c r="K221" s="252"/>
      <c r="L221" s="257"/>
      <c r="M221" s="258"/>
      <c r="N221" s="259"/>
      <c r="O221" s="259"/>
      <c r="P221" s="259"/>
      <c r="Q221" s="259"/>
      <c r="R221" s="259"/>
      <c r="S221" s="259"/>
      <c r="T221" s="260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61" t="s">
        <v>141</v>
      </c>
      <c r="AU221" s="261" t="s">
        <v>86</v>
      </c>
      <c r="AV221" s="14" t="s">
        <v>147</v>
      </c>
      <c r="AW221" s="14" t="s">
        <v>32</v>
      </c>
      <c r="AX221" s="14" t="s">
        <v>76</v>
      </c>
      <c r="AY221" s="261" t="s">
        <v>131</v>
      </c>
    </row>
    <row r="222" s="15" customFormat="1">
      <c r="A222" s="15"/>
      <c r="B222" s="262"/>
      <c r="C222" s="263"/>
      <c r="D222" s="235" t="s">
        <v>141</v>
      </c>
      <c r="E222" s="264" t="s">
        <v>1</v>
      </c>
      <c r="F222" s="265" t="s">
        <v>152</v>
      </c>
      <c r="G222" s="263"/>
      <c r="H222" s="266">
        <v>205.90000000000001</v>
      </c>
      <c r="I222" s="267"/>
      <c r="J222" s="263"/>
      <c r="K222" s="263"/>
      <c r="L222" s="268"/>
      <c r="M222" s="269"/>
      <c r="N222" s="270"/>
      <c r="O222" s="270"/>
      <c r="P222" s="270"/>
      <c r="Q222" s="270"/>
      <c r="R222" s="270"/>
      <c r="S222" s="270"/>
      <c r="T222" s="271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T222" s="272" t="s">
        <v>141</v>
      </c>
      <c r="AU222" s="272" t="s">
        <v>86</v>
      </c>
      <c r="AV222" s="15" t="s">
        <v>137</v>
      </c>
      <c r="AW222" s="15" t="s">
        <v>32</v>
      </c>
      <c r="AX222" s="15" t="s">
        <v>84</v>
      </c>
      <c r="AY222" s="272" t="s">
        <v>131</v>
      </c>
    </row>
    <row r="223" s="2" customFormat="1" ht="21.75" customHeight="1">
      <c r="A223" s="39"/>
      <c r="B223" s="40"/>
      <c r="C223" s="221" t="s">
        <v>8</v>
      </c>
      <c r="D223" s="221" t="s">
        <v>133</v>
      </c>
      <c r="E223" s="222" t="s">
        <v>705</v>
      </c>
      <c r="F223" s="223" t="s">
        <v>706</v>
      </c>
      <c r="G223" s="224" t="s">
        <v>187</v>
      </c>
      <c r="H223" s="225">
        <v>205.90000000000001</v>
      </c>
      <c r="I223" s="226"/>
      <c r="J223" s="227">
        <f>ROUND(I223*H223,2)</f>
        <v>0</v>
      </c>
      <c r="K223" s="228"/>
      <c r="L223" s="45"/>
      <c r="M223" s="229" t="s">
        <v>1</v>
      </c>
      <c r="N223" s="230" t="s">
        <v>41</v>
      </c>
      <c r="O223" s="92"/>
      <c r="P223" s="231">
        <f>O223*H223</f>
        <v>0</v>
      </c>
      <c r="Q223" s="231">
        <v>6.9999999999999994E-05</v>
      </c>
      <c r="R223" s="231">
        <f>Q223*H223</f>
        <v>0.014412999999999999</v>
      </c>
      <c r="S223" s="231">
        <v>0</v>
      </c>
      <c r="T223" s="232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33" t="s">
        <v>531</v>
      </c>
      <c r="AT223" s="233" t="s">
        <v>133</v>
      </c>
      <c r="AU223" s="233" t="s">
        <v>86</v>
      </c>
      <c r="AY223" s="18" t="s">
        <v>131</v>
      </c>
      <c r="BE223" s="234">
        <f>IF(N223="základní",J223,0)</f>
        <v>0</v>
      </c>
      <c r="BF223" s="234">
        <f>IF(N223="snížená",J223,0)</f>
        <v>0</v>
      </c>
      <c r="BG223" s="234">
        <f>IF(N223="zákl. přenesená",J223,0)</f>
        <v>0</v>
      </c>
      <c r="BH223" s="234">
        <f>IF(N223="sníž. přenesená",J223,0)</f>
        <v>0</v>
      </c>
      <c r="BI223" s="234">
        <f>IF(N223="nulová",J223,0)</f>
        <v>0</v>
      </c>
      <c r="BJ223" s="18" t="s">
        <v>84</v>
      </c>
      <c r="BK223" s="234">
        <f>ROUND(I223*H223,2)</f>
        <v>0</v>
      </c>
      <c r="BL223" s="18" t="s">
        <v>531</v>
      </c>
      <c r="BM223" s="233" t="s">
        <v>707</v>
      </c>
    </row>
    <row r="224" s="2" customFormat="1">
      <c r="A224" s="39"/>
      <c r="B224" s="40"/>
      <c r="C224" s="41"/>
      <c r="D224" s="235" t="s">
        <v>139</v>
      </c>
      <c r="E224" s="41"/>
      <c r="F224" s="236" t="s">
        <v>708</v>
      </c>
      <c r="G224" s="41"/>
      <c r="H224" s="41"/>
      <c r="I224" s="237"/>
      <c r="J224" s="41"/>
      <c r="K224" s="41"/>
      <c r="L224" s="45"/>
      <c r="M224" s="238"/>
      <c r="N224" s="239"/>
      <c r="O224" s="92"/>
      <c r="P224" s="92"/>
      <c r="Q224" s="92"/>
      <c r="R224" s="92"/>
      <c r="S224" s="92"/>
      <c r="T224" s="93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T224" s="18" t="s">
        <v>139</v>
      </c>
      <c r="AU224" s="18" t="s">
        <v>86</v>
      </c>
    </row>
    <row r="225" s="13" customFormat="1">
      <c r="A225" s="13"/>
      <c r="B225" s="240"/>
      <c r="C225" s="241"/>
      <c r="D225" s="235" t="s">
        <v>141</v>
      </c>
      <c r="E225" s="242" t="s">
        <v>1</v>
      </c>
      <c r="F225" s="243" t="s">
        <v>697</v>
      </c>
      <c r="G225" s="241"/>
      <c r="H225" s="244">
        <v>21.800000000000001</v>
      </c>
      <c r="I225" s="245"/>
      <c r="J225" s="241"/>
      <c r="K225" s="241"/>
      <c r="L225" s="246"/>
      <c r="M225" s="247"/>
      <c r="N225" s="248"/>
      <c r="O225" s="248"/>
      <c r="P225" s="248"/>
      <c r="Q225" s="248"/>
      <c r="R225" s="248"/>
      <c r="S225" s="248"/>
      <c r="T225" s="249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50" t="s">
        <v>141</v>
      </c>
      <c r="AU225" s="250" t="s">
        <v>86</v>
      </c>
      <c r="AV225" s="13" t="s">
        <v>86</v>
      </c>
      <c r="AW225" s="13" t="s">
        <v>32</v>
      </c>
      <c r="AX225" s="13" t="s">
        <v>76</v>
      </c>
      <c r="AY225" s="250" t="s">
        <v>131</v>
      </c>
    </row>
    <row r="226" s="13" customFormat="1">
      <c r="A226" s="13"/>
      <c r="B226" s="240"/>
      <c r="C226" s="241"/>
      <c r="D226" s="235" t="s">
        <v>141</v>
      </c>
      <c r="E226" s="242" t="s">
        <v>1</v>
      </c>
      <c r="F226" s="243" t="s">
        <v>698</v>
      </c>
      <c r="G226" s="241"/>
      <c r="H226" s="244">
        <v>9.0999999999999996</v>
      </c>
      <c r="I226" s="245"/>
      <c r="J226" s="241"/>
      <c r="K226" s="241"/>
      <c r="L226" s="246"/>
      <c r="M226" s="247"/>
      <c r="N226" s="248"/>
      <c r="O226" s="248"/>
      <c r="P226" s="248"/>
      <c r="Q226" s="248"/>
      <c r="R226" s="248"/>
      <c r="S226" s="248"/>
      <c r="T226" s="249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50" t="s">
        <v>141</v>
      </c>
      <c r="AU226" s="250" t="s">
        <v>86</v>
      </c>
      <c r="AV226" s="13" t="s">
        <v>86</v>
      </c>
      <c r="AW226" s="13" t="s">
        <v>32</v>
      </c>
      <c r="AX226" s="13" t="s">
        <v>76</v>
      </c>
      <c r="AY226" s="250" t="s">
        <v>131</v>
      </c>
    </row>
    <row r="227" s="13" customFormat="1">
      <c r="A227" s="13"/>
      <c r="B227" s="240"/>
      <c r="C227" s="241"/>
      <c r="D227" s="235" t="s">
        <v>141</v>
      </c>
      <c r="E227" s="242" t="s">
        <v>1</v>
      </c>
      <c r="F227" s="243" t="s">
        <v>699</v>
      </c>
      <c r="G227" s="241"/>
      <c r="H227" s="244">
        <v>9.5</v>
      </c>
      <c r="I227" s="245"/>
      <c r="J227" s="241"/>
      <c r="K227" s="241"/>
      <c r="L227" s="246"/>
      <c r="M227" s="247"/>
      <c r="N227" s="248"/>
      <c r="O227" s="248"/>
      <c r="P227" s="248"/>
      <c r="Q227" s="248"/>
      <c r="R227" s="248"/>
      <c r="S227" s="248"/>
      <c r="T227" s="249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50" t="s">
        <v>141</v>
      </c>
      <c r="AU227" s="250" t="s">
        <v>86</v>
      </c>
      <c r="AV227" s="13" t="s">
        <v>86</v>
      </c>
      <c r="AW227" s="13" t="s">
        <v>32</v>
      </c>
      <c r="AX227" s="13" t="s">
        <v>76</v>
      </c>
      <c r="AY227" s="250" t="s">
        <v>131</v>
      </c>
    </row>
    <row r="228" s="13" customFormat="1">
      <c r="A228" s="13"/>
      <c r="B228" s="240"/>
      <c r="C228" s="241"/>
      <c r="D228" s="235" t="s">
        <v>141</v>
      </c>
      <c r="E228" s="242" t="s">
        <v>1</v>
      </c>
      <c r="F228" s="243" t="s">
        <v>700</v>
      </c>
      <c r="G228" s="241"/>
      <c r="H228" s="244">
        <v>15.9</v>
      </c>
      <c r="I228" s="245"/>
      <c r="J228" s="241"/>
      <c r="K228" s="241"/>
      <c r="L228" s="246"/>
      <c r="M228" s="247"/>
      <c r="N228" s="248"/>
      <c r="O228" s="248"/>
      <c r="P228" s="248"/>
      <c r="Q228" s="248"/>
      <c r="R228" s="248"/>
      <c r="S228" s="248"/>
      <c r="T228" s="249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50" t="s">
        <v>141</v>
      </c>
      <c r="AU228" s="250" t="s">
        <v>86</v>
      </c>
      <c r="AV228" s="13" t="s">
        <v>86</v>
      </c>
      <c r="AW228" s="13" t="s">
        <v>32</v>
      </c>
      <c r="AX228" s="13" t="s">
        <v>76</v>
      </c>
      <c r="AY228" s="250" t="s">
        <v>131</v>
      </c>
    </row>
    <row r="229" s="14" customFormat="1">
      <c r="A229" s="14"/>
      <c r="B229" s="251"/>
      <c r="C229" s="252"/>
      <c r="D229" s="235" t="s">
        <v>141</v>
      </c>
      <c r="E229" s="253" t="s">
        <v>1</v>
      </c>
      <c r="F229" s="254" t="s">
        <v>146</v>
      </c>
      <c r="G229" s="252"/>
      <c r="H229" s="255">
        <v>56.299999999999997</v>
      </c>
      <c r="I229" s="256"/>
      <c r="J229" s="252"/>
      <c r="K229" s="252"/>
      <c r="L229" s="257"/>
      <c r="M229" s="258"/>
      <c r="N229" s="259"/>
      <c r="O229" s="259"/>
      <c r="P229" s="259"/>
      <c r="Q229" s="259"/>
      <c r="R229" s="259"/>
      <c r="S229" s="259"/>
      <c r="T229" s="260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61" t="s">
        <v>141</v>
      </c>
      <c r="AU229" s="261" t="s">
        <v>86</v>
      </c>
      <c r="AV229" s="14" t="s">
        <v>147</v>
      </c>
      <c r="AW229" s="14" t="s">
        <v>32</v>
      </c>
      <c r="AX229" s="14" t="s">
        <v>76</v>
      </c>
      <c r="AY229" s="261" t="s">
        <v>131</v>
      </c>
    </row>
    <row r="230" s="13" customFormat="1">
      <c r="A230" s="13"/>
      <c r="B230" s="240"/>
      <c r="C230" s="241"/>
      <c r="D230" s="235" t="s">
        <v>141</v>
      </c>
      <c r="E230" s="242" t="s">
        <v>1</v>
      </c>
      <c r="F230" s="243" t="s">
        <v>701</v>
      </c>
      <c r="G230" s="241"/>
      <c r="H230" s="244">
        <v>65.299999999999997</v>
      </c>
      <c r="I230" s="245"/>
      <c r="J230" s="241"/>
      <c r="K230" s="241"/>
      <c r="L230" s="246"/>
      <c r="M230" s="247"/>
      <c r="N230" s="248"/>
      <c r="O230" s="248"/>
      <c r="P230" s="248"/>
      <c r="Q230" s="248"/>
      <c r="R230" s="248"/>
      <c r="S230" s="248"/>
      <c r="T230" s="249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50" t="s">
        <v>141</v>
      </c>
      <c r="AU230" s="250" t="s">
        <v>86</v>
      </c>
      <c r="AV230" s="13" t="s">
        <v>86</v>
      </c>
      <c r="AW230" s="13" t="s">
        <v>32</v>
      </c>
      <c r="AX230" s="13" t="s">
        <v>76</v>
      </c>
      <c r="AY230" s="250" t="s">
        <v>131</v>
      </c>
    </row>
    <row r="231" s="13" customFormat="1">
      <c r="A231" s="13"/>
      <c r="B231" s="240"/>
      <c r="C231" s="241"/>
      <c r="D231" s="235" t="s">
        <v>141</v>
      </c>
      <c r="E231" s="242" t="s">
        <v>1</v>
      </c>
      <c r="F231" s="243" t="s">
        <v>702</v>
      </c>
      <c r="G231" s="241"/>
      <c r="H231" s="244">
        <v>6.4000000000000004</v>
      </c>
      <c r="I231" s="245"/>
      <c r="J231" s="241"/>
      <c r="K231" s="241"/>
      <c r="L231" s="246"/>
      <c r="M231" s="247"/>
      <c r="N231" s="248"/>
      <c r="O231" s="248"/>
      <c r="P231" s="248"/>
      <c r="Q231" s="248"/>
      <c r="R231" s="248"/>
      <c r="S231" s="248"/>
      <c r="T231" s="249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50" t="s">
        <v>141</v>
      </c>
      <c r="AU231" s="250" t="s">
        <v>86</v>
      </c>
      <c r="AV231" s="13" t="s">
        <v>86</v>
      </c>
      <c r="AW231" s="13" t="s">
        <v>32</v>
      </c>
      <c r="AX231" s="13" t="s">
        <v>76</v>
      </c>
      <c r="AY231" s="250" t="s">
        <v>131</v>
      </c>
    </row>
    <row r="232" s="13" customFormat="1">
      <c r="A232" s="13"/>
      <c r="B232" s="240"/>
      <c r="C232" s="241"/>
      <c r="D232" s="235" t="s">
        <v>141</v>
      </c>
      <c r="E232" s="242" t="s">
        <v>1</v>
      </c>
      <c r="F232" s="243" t="s">
        <v>703</v>
      </c>
      <c r="G232" s="241"/>
      <c r="H232" s="244">
        <v>2.1000000000000001</v>
      </c>
      <c r="I232" s="245"/>
      <c r="J232" s="241"/>
      <c r="K232" s="241"/>
      <c r="L232" s="246"/>
      <c r="M232" s="247"/>
      <c r="N232" s="248"/>
      <c r="O232" s="248"/>
      <c r="P232" s="248"/>
      <c r="Q232" s="248"/>
      <c r="R232" s="248"/>
      <c r="S232" s="248"/>
      <c r="T232" s="249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50" t="s">
        <v>141</v>
      </c>
      <c r="AU232" s="250" t="s">
        <v>86</v>
      </c>
      <c r="AV232" s="13" t="s">
        <v>86</v>
      </c>
      <c r="AW232" s="13" t="s">
        <v>32</v>
      </c>
      <c r="AX232" s="13" t="s">
        <v>76</v>
      </c>
      <c r="AY232" s="250" t="s">
        <v>131</v>
      </c>
    </row>
    <row r="233" s="13" customFormat="1">
      <c r="A233" s="13"/>
      <c r="B233" s="240"/>
      <c r="C233" s="241"/>
      <c r="D233" s="235" t="s">
        <v>141</v>
      </c>
      <c r="E233" s="242" t="s">
        <v>1</v>
      </c>
      <c r="F233" s="243" t="s">
        <v>704</v>
      </c>
      <c r="G233" s="241"/>
      <c r="H233" s="244">
        <v>75.799999999999997</v>
      </c>
      <c r="I233" s="245"/>
      <c r="J233" s="241"/>
      <c r="K233" s="241"/>
      <c r="L233" s="246"/>
      <c r="M233" s="247"/>
      <c r="N233" s="248"/>
      <c r="O233" s="248"/>
      <c r="P233" s="248"/>
      <c r="Q233" s="248"/>
      <c r="R233" s="248"/>
      <c r="S233" s="248"/>
      <c r="T233" s="249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50" t="s">
        <v>141</v>
      </c>
      <c r="AU233" s="250" t="s">
        <v>86</v>
      </c>
      <c r="AV233" s="13" t="s">
        <v>86</v>
      </c>
      <c r="AW233" s="13" t="s">
        <v>32</v>
      </c>
      <c r="AX233" s="13" t="s">
        <v>76</v>
      </c>
      <c r="AY233" s="250" t="s">
        <v>131</v>
      </c>
    </row>
    <row r="234" s="14" customFormat="1">
      <c r="A234" s="14"/>
      <c r="B234" s="251"/>
      <c r="C234" s="252"/>
      <c r="D234" s="235" t="s">
        <v>141</v>
      </c>
      <c r="E234" s="253" t="s">
        <v>1</v>
      </c>
      <c r="F234" s="254" t="s">
        <v>146</v>
      </c>
      <c r="G234" s="252"/>
      <c r="H234" s="255">
        <v>149.59999999999999</v>
      </c>
      <c r="I234" s="256"/>
      <c r="J234" s="252"/>
      <c r="K234" s="252"/>
      <c r="L234" s="257"/>
      <c r="M234" s="258"/>
      <c r="N234" s="259"/>
      <c r="O234" s="259"/>
      <c r="P234" s="259"/>
      <c r="Q234" s="259"/>
      <c r="R234" s="259"/>
      <c r="S234" s="259"/>
      <c r="T234" s="260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61" t="s">
        <v>141</v>
      </c>
      <c r="AU234" s="261" t="s">
        <v>86</v>
      </c>
      <c r="AV234" s="14" t="s">
        <v>147</v>
      </c>
      <c r="AW234" s="14" t="s">
        <v>32</v>
      </c>
      <c r="AX234" s="14" t="s">
        <v>76</v>
      </c>
      <c r="AY234" s="261" t="s">
        <v>131</v>
      </c>
    </row>
    <row r="235" s="15" customFormat="1">
      <c r="A235" s="15"/>
      <c r="B235" s="262"/>
      <c r="C235" s="263"/>
      <c r="D235" s="235" t="s">
        <v>141</v>
      </c>
      <c r="E235" s="264" t="s">
        <v>1</v>
      </c>
      <c r="F235" s="265" t="s">
        <v>152</v>
      </c>
      <c r="G235" s="263"/>
      <c r="H235" s="266">
        <v>205.90000000000001</v>
      </c>
      <c r="I235" s="267"/>
      <c r="J235" s="263"/>
      <c r="K235" s="263"/>
      <c r="L235" s="268"/>
      <c r="M235" s="269"/>
      <c r="N235" s="270"/>
      <c r="O235" s="270"/>
      <c r="P235" s="270"/>
      <c r="Q235" s="270"/>
      <c r="R235" s="270"/>
      <c r="S235" s="270"/>
      <c r="T235" s="271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T235" s="272" t="s">
        <v>141</v>
      </c>
      <c r="AU235" s="272" t="s">
        <v>86</v>
      </c>
      <c r="AV235" s="15" t="s">
        <v>137</v>
      </c>
      <c r="AW235" s="15" t="s">
        <v>32</v>
      </c>
      <c r="AX235" s="15" t="s">
        <v>84</v>
      </c>
      <c r="AY235" s="272" t="s">
        <v>131</v>
      </c>
    </row>
    <row r="236" s="2" customFormat="1" ht="24.15" customHeight="1">
      <c r="A236" s="39"/>
      <c r="B236" s="40"/>
      <c r="C236" s="221" t="s">
        <v>240</v>
      </c>
      <c r="D236" s="221" t="s">
        <v>133</v>
      </c>
      <c r="E236" s="222" t="s">
        <v>709</v>
      </c>
      <c r="F236" s="223" t="s">
        <v>710</v>
      </c>
      <c r="G236" s="224" t="s">
        <v>534</v>
      </c>
      <c r="H236" s="225">
        <v>4.0609999999999999</v>
      </c>
      <c r="I236" s="226"/>
      <c r="J236" s="227">
        <f>ROUND(I236*H236,2)</f>
        <v>0</v>
      </c>
      <c r="K236" s="228"/>
      <c r="L236" s="45"/>
      <c r="M236" s="229" t="s">
        <v>1</v>
      </c>
      <c r="N236" s="230" t="s">
        <v>41</v>
      </c>
      <c r="O236" s="92"/>
      <c r="P236" s="231">
        <f>O236*H236</f>
        <v>0</v>
      </c>
      <c r="Q236" s="231">
        <v>0</v>
      </c>
      <c r="R236" s="231">
        <f>Q236*H236</f>
        <v>0</v>
      </c>
      <c r="S236" s="231">
        <v>0</v>
      </c>
      <c r="T236" s="232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33" t="s">
        <v>137</v>
      </c>
      <c r="AT236" s="233" t="s">
        <v>133</v>
      </c>
      <c r="AU236" s="233" t="s">
        <v>86</v>
      </c>
      <c r="AY236" s="18" t="s">
        <v>131</v>
      </c>
      <c r="BE236" s="234">
        <f>IF(N236="základní",J236,0)</f>
        <v>0</v>
      </c>
      <c r="BF236" s="234">
        <f>IF(N236="snížená",J236,0)</f>
        <v>0</v>
      </c>
      <c r="BG236" s="234">
        <f>IF(N236="zákl. přenesená",J236,0)</f>
        <v>0</v>
      </c>
      <c r="BH236" s="234">
        <f>IF(N236="sníž. přenesená",J236,0)</f>
        <v>0</v>
      </c>
      <c r="BI236" s="234">
        <f>IF(N236="nulová",J236,0)</f>
        <v>0</v>
      </c>
      <c r="BJ236" s="18" t="s">
        <v>84</v>
      </c>
      <c r="BK236" s="234">
        <f>ROUND(I236*H236,2)</f>
        <v>0</v>
      </c>
      <c r="BL236" s="18" t="s">
        <v>137</v>
      </c>
      <c r="BM236" s="233" t="s">
        <v>711</v>
      </c>
    </row>
    <row r="237" s="2" customFormat="1">
      <c r="A237" s="39"/>
      <c r="B237" s="40"/>
      <c r="C237" s="41"/>
      <c r="D237" s="235" t="s">
        <v>139</v>
      </c>
      <c r="E237" s="41"/>
      <c r="F237" s="236" t="s">
        <v>712</v>
      </c>
      <c r="G237" s="41"/>
      <c r="H237" s="41"/>
      <c r="I237" s="237"/>
      <c r="J237" s="41"/>
      <c r="K237" s="41"/>
      <c r="L237" s="45"/>
      <c r="M237" s="238"/>
      <c r="N237" s="239"/>
      <c r="O237" s="92"/>
      <c r="P237" s="92"/>
      <c r="Q237" s="92"/>
      <c r="R237" s="92"/>
      <c r="S237" s="92"/>
      <c r="T237" s="93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T237" s="18" t="s">
        <v>139</v>
      </c>
      <c r="AU237" s="18" t="s">
        <v>86</v>
      </c>
    </row>
    <row r="238" s="2" customFormat="1" ht="24.15" customHeight="1">
      <c r="A238" s="39"/>
      <c r="B238" s="40"/>
      <c r="C238" s="221" t="s">
        <v>246</v>
      </c>
      <c r="D238" s="221" t="s">
        <v>133</v>
      </c>
      <c r="E238" s="222" t="s">
        <v>713</v>
      </c>
      <c r="F238" s="223" t="s">
        <v>714</v>
      </c>
      <c r="G238" s="224" t="s">
        <v>534</v>
      </c>
      <c r="H238" s="225">
        <v>117.76900000000001</v>
      </c>
      <c r="I238" s="226"/>
      <c r="J238" s="227">
        <f>ROUND(I238*H238,2)</f>
        <v>0</v>
      </c>
      <c r="K238" s="228"/>
      <c r="L238" s="45"/>
      <c r="M238" s="229" t="s">
        <v>1</v>
      </c>
      <c r="N238" s="230" t="s">
        <v>41</v>
      </c>
      <c r="O238" s="92"/>
      <c r="P238" s="231">
        <f>O238*H238</f>
        <v>0</v>
      </c>
      <c r="Q238" s="231">
        <v>0</v>
      </c>
      <c r="R238" s="231">
        <f>Q238*H238</f>
        <v>0</v>
      </c>
      <c r="S238" s="231">
        <v>0</v>
      </c>
      <c r="T238" s="232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33" t="s">
        <v>531</v>
      </c>
      <c r="AT238" s="233" t="s">
        <v>133</v>
      </c>
      <c r="AU238" s="233" t="s">
        <v>86</v>
      </c>
      <c r="AY238" s="18" t="s">
        <v>131</v>
      </c>
      <c r="BE238" s="234">
        <f>IF(N238="základní",J238,0)</f>
        <v>0</v>
      </c>
      <c r="BF238" s="234">
        <f>IF(N238="snížená",J238,0)</f>
        <v>0</v>
      </c>
      <c r="BG238" s="234">
        <f>IF(N238="zákl. přenesená",J238,0)</f>
        <v>0</v>
      </c>
      <c r="BH238" s="234">
        <f>IF(N238="sníž. přenesená",J238,0)</f>
        <v>0</v>
      </c>
      <c r="BI238" s="234">
        <f>IF(N238="nulová",J238,0)</f>
        <v>0</v>
      </c>
      <c r="BJ238" s="18" t="s">
        <v>84</v>
      </c>
      <c r="BK238" s="234">
        <f>ROUND(I238*H238,2)</f>
        <v>0</v>
      </c>
      <c r="BL238" s="18" t="s">
        <v>531</v>
      </c>
      <c r="BM238" s="233" t="s">
        <v>715</v>
      </c>
    </row>
    <row r="239" s="2" customFormat="1">
      <c r="A239" s="39"/>
      <c r="B239" s="40"/>
      <c r="C239" s="41"/>
      <c r="D239" s="235" t="s">
        <v>139</v>
      </c>
      <c r="E239" s="41"/>
      <c r="F239" s="236" t="s">
        <v>716</v>
      </c>
      <c r="G239" s="41"/>
      <c r="H239" s="41"/>
      <c r="I239" s="237"/>
      <c r="J239" s="41"/>
      <c r="K239" s="41"/>
      <c r="L239" s="45"/>
      <c r="M239" s="238"/>
      <c r="N239" s="239"/>
      <c r="O239" s="92"/>
      <c r="P239" s="92"/>
      <c r="Q239" s="92"/>
      <c r="R239" s="92"/>
      <c r="S239" s="92"/>
      <c r="T239" s="93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T239" s="18" t="s">
        <v>139</v>
      </c>
      <c r="AU239" s="18" t="s">
        <v>86</v>
      </c>
    </row>
    <row r="240" s="13" customFormat="1">
      <c r="A240" s="13"/>
      <c r="B240" s="240"/>
      <c r="C240" s="241"/>
      <c r="D240" s="235" t="s">
        <v>141</v>
      </c>
      <c r="E240" s="241"/>
      <c r="F240" s="243" t="s">
        <v>717</v>
      </c>
      <c r="G240" s="241"/>
      <c r="H240" s="244">
        <v>117.76900000000001</v>
      </c>
      <c r="I240" s="245"/>
      <c r="J240" s="241"/>
      <c r="K240" s="241"/>
      <c r="L240" s="246"/>
      <c r="M240" s="247"/>
      <c r="N240" s="248"/>
      <c r="O240" s="248"/>
      <c r="P240" s="248"/>
      <c r="Q240" s="248"/>
      <c r="R240" s="248"/>
      <c r="S240" s="248"/>
      <c r="T240" s="249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50" t="s">
        <v>141</v>
      </c>
      <c r="AU240" s="250" t="s">
        <v>86</v>
      </c>
      <c r="AV240" s="13" t="s">
        <v>86</v>
      </c>
      <c r="AW240" s="13" t="s">
        <v>4</v>
      </c>
      <c r="AX240" s="13" t="s">
        <v>84</v>
      </c>
      <c r="AY240" s="250" t="s">
        <v>131</v>
      </c>
    </row>
    <row r="241" s="2" customFormat="1" ht="37.8" customHeight="1">
      <c r="A241" s="39"/>
      <c r="B241" s="40"/>
      <c r="C241" s="221" t="s">
        <v>256</v>
      </c>
      <c r="D241" s="221" t="s">
        <v>133</v>
      </c>
      <c r="E241" s="222" t="s">
        <v>718</v>
      </c>
      <c r="F241" s="223" t="s">
        <v>719</v>
      </c>
      <c r="G241" s="224" t="s">
        <v>534</v>
      </c>
      <c r="H241" s="225">
        <v>4.0609999999999999</v>
      </c>
      <c r="I241" s="226"/>
      <c r="J241" s="227">
        <f>ROUND(I241*H241,2)</f>
        <v>0</v>
      </c>
      <c r="K241" s="228"/>
      <c r="L241" s="45"/>
      <c r="M241" s="229" t="s">
        <v>1</v>
      </c>
      <c r="N241" s="230" t="s">
        <v>41</v>
      </c>
      <c r="O241" s="92"/>
      <c r="P241" s="231">
        <f>O241*H241</f>
        <v>0</v>
      </c>
      <c r="Q241" s="231">
        <v>0</v>
      </c>
      <c r="R241" s="231">
        <f>Q241*H241</f>
        <v>0</v>
      </c>
      <c r="S241" s="231">
        <v>0</v>
      </c>
      <c r="T241" s="232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33" t="s">
        <v>531</v>
      </c>
      <c r="AT241" s="233" t="s">
        <v>133</v>
      </c>
      <c r="AU241" s="233" t="s">
        <v>86</v>
      </c>
      <c r="AY241" s="18" t="s">
        <v>131</v>
      </c>
      <c r="BE241" s="234">
        <f>IF(N241="základní",J241,0)</f>
        <v>0</v>
      </c>
      <c r="BF241" s="234">
        <f>IF(N241="snížená",J241,0)</f>
        <v>0</v>
      </c>
      <c r="BG241" s="234">
        <f>IF(N241="zákl. přenesená",J241,0)</f>
        <v>0</v>
      </c>
      <c r="BH241" s="234">
        <f>IF(N241="sníž. přenesená",J241,0)</f>
        <v>0</v>
      </c>
      <c r="BI241" s="234">
        <f>IF(N241="nulová",J241,0)</f>
        <v>0</v>
      </c>
      <c r="BJ241" s="18" t="s">
        <v>84</v>
      </c>
      <c r="BK241" s="234">
        <f>ROUND(I241*H241,2)</f>
        <v>0</v>
      </c>
      <c r="BL241" s="18" t="s">
        <v>531</v>
      </c>
      <c r="BM241" s="233" t="s">
        <v>720</v>
      </c>
    </row>
    <row r="242" s="2" customFormat="1">
      <c r="A242" s="39"/>
      <c r="B242" s="40"/>
      <c r="C242" s="41"/>
      <c r="D242" s="235" t="s">
        <v>139</v>
      </c>
      <c r="E242" s="41"/>
      <c r="F242" s="236" t="s">
        <v>721</v>
      </c>
      <c r="G242" s="41"/>
      <c r="H242" s="41"/>
      <c r="I242" s="237"/>
      <c r="J242" s="41"/>
      <c r="K242" s="41"/>
      <c r="L242" s="45"/>
      <c r="M242" s="238"/>
      <c r="N242" s="239"/>
      <c r="O242" s="92"/>
      <c r="P242" s="92"/>
      <c r="Q242" s="92"/>
      <c r="R242" s="92"/>
      <c r="S242" s="92"/>
      <c r="T242" s="93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T242" s="18" t="s">
        <v>139</v>
      </c>
      <c r="AU242" s="18" t="s">
        <v>86</v>
      </c>
    </row>
    <row r="243" s="2" customFormat="1" ht="24.15" customHeight="1">
      <c r="A243" s="39"/>
      <c r="B243" s="40"/>
      <c r="C243" s="221" t="s">
        <v>264</v>
      </c>
      <c r="D243" s="221" t="s">
        <v>133</v>
      </c>
      <c r="E243" s="222" t="s">
        <v>722</v>
      </c>
      <c r="F243" s="223" t="s">
        <v>723</v>
      </c>
      <c r="G243" s="224" t="s">
        <v>534</v>
      </c>
      <c r="H243" s="225">
        <v>28.84</v>
      </c>
      <c r="I243" s="226"/>
      <c r="J243" s="227">
        <f>ROUND(I243*H243,2)</f>
        <v>0</v>
      </c>
      <c r="K243" s="228"/>
      <c r="L243" s="45"/>
      <c r="M243" s="229" t="s">
        <v>1</v>
      </c>
      <c r="N243" s="230" t="s">
        <v>41</v>
      </c>
      <c r="O243" s="92"/>
      <c r="P243" s="231">
        <f>O243*H243</f>
        <v>0</v>
      </c>
      <c r="Q243" s="231">
        <v>0</v>
      </c>
      <c r="R243" s="231">
        <f>Q243*H243</f>
        <v>0</v>
      </c>
      <c r="S243" s="231">
        <v>0</v>
      </c>
      <c r="T243" s="232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33" t="s">
        <v>531</v>
      </c>
      <c r="AT243" s="233" t="s">
        <v>133</v>
      </c>
      <c r="AU243" s="233" t="s">
        <v>86</v>
      </c>
      <c r="AY243" s="18" t="s">
        <v>131</v>
      </c>
      <c r="BE243" s="234">
        <f>IF(N243="základní",J243,0)</f>
        <v>0</v>
      </c>
      <c r="BF243" s="234">
        <f>IF(N243="snížená",J243,0)</f>
        <v>0</v>
      </c>
      <c r="BG243" s="234">
        <f>IF(N243="zákl. přenesená",J243,0)</f>
        <v>0</v>
      </c>
      <c r="BH243" s="234">
        <f>IF(N243="sníž. přenesená",J243,0)</f>
        <v>0</v>
      </c>
      <c r="BI243" s="234">
        <f>IF(N243="nulová",J243,0)</f>
        <v>0</v>
      </c>
      <c r="BJ243" s="18" t="s">
        <v>84</v>
      </c>
      <c r="BK243" s="234">
        <f>ROUND(I243*H243,2)</f>
        <v>0</v>
      </c>
      <c r="BL243" s="18" t="s">
        <v>531</v>
      </c>
      <c r="BM243" s="233" t="s">
        <v>724</v>
      </c>
    </row>
    <row r="244" s="2" customFormat="1">
      <c r="A244" s="39"/>
      <c r="B244" s="40"/>
      <c r="C244" s="41"/>
      <c r="D244" s="235" t="s">
        <v>139</v>
      </c>
      <c r="E244" s="41"/>
      <c r="F244" s="236" t="s">
        <v>725</v>
      </c>
      <c r="G244" s="41"/>
      <c r="H244" s="41"/>
      <c r="I244" s="237"/>
      <c r="J244" s="41"/>
      <c r="K244" s="41"/>
      <c r="L244" s="45"/>
      <c r="M244" s="294"/>
      <c r="N244" s="295"/>
      <c r="O244" s="296"/>
      <c r="P244" s="296"/>
      <c r="Q244" s="296"/>
      <c r="R244" s="296"/>
      <c r="S244" s="296"/>
      <c r="T244" s="297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T244" s="18" t="s">
        <v>139</v>
      </c>
      <c r="AU244" s="18" t="s">
        <v>86</v>
      </c>
    </row>
    <row r="245" s="2" customFormat="1" ht="6.96" customHeight="1">
      <c r="A245" s="39"/>
      <c r="B245" s="67"/>
      <c r="C245" s="68"/>
      <c r="D245" s="68"/>
      <c r="E245" s="68"/>
      <c r="F245" s="68"/>
      <c r="G245" s="68"/>
      <c r="H245" s="68"/>
      <c r="I245" s="68"/>
      <c r="J245" s="68"/>
      <c r="K245" s="68"/>
      <c r="L245" s="45"/>
      <c r="M245" s="39"/>
      <c r="O245" s="39"/>
      <c r="P245" s="39"/>
      <c r="Q245" s="39"/>
      <c r="R245" s="39"/>
      <c r="S245" s="39"/>
      <c r="T245" s="39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</row>
  </sheetData>
  <sheetProtection sheet="1" autoFilter="0" formatColumns="0" formatRows="0" objects="1" scenarios="1" spinCount="100000" saltValue="8WsS3cKefyxS+sTIDWVrXtqgOohxBgwMAWvWEDsx5JdZPOK8Xp7D4ryzuZ+wj6eplyQOIKnBq2AvxtA8+T4NzA==" hashValue="y+iMfyz4as++wImXt86qsOEfdxP9JeBogJ4r5Vg067np6Q+LU7jjM604KK5k2RbwQFVZli7j3W1DEelnezhRIA==" algorithmName="SHA-512" password="CC35"/>
  <autoFilter ref="C120:K244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75.83203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38"/>
      <c r="C3" s="139"/>
      <c r="D3" s="139"/>
      <c r="E3" s="139"/>
      <c r="F3" s="139"/>
      <c r="G3" s="139"/>
      <c r="H3" s="21"/>
    </row>
    <row r="4" s="1" customFormat="1" ht="24.96" customHeight="1">
      <c r="B4" s="21"/>
      <c r="C4" s="140" t="s">
        <v>726</v>
      </c>
      <c r="H4" s="21"/>
    </row>
    <row r="5" s="1" customFormat="1" ht="12" customHeight="1">
      <c r="B5" s="21"/>
      <c r="C5" s="298" t="s">
        <v>13</v>
      </c>
      <c r="D5" s="149" t="s">
        <v>14</v>
      </c>
      <c r="E5" s="1"/>
      <c r="F5" s="1"/>
      <c r="H5" s="21"/>
    </row>
    <row r="6" s="1" customFormat="1" ht="36.96" customHeight="1">
      <c r="B6" s="21"/>
      <c r="C6" s="299" t="s">
        <v>16</v>
      </c>
      <c r="D6" s="300" t="s">
        <v>17</v>
      </c>
      <c r="E6" s="1"/>
      <c r="F6" s="1"/>
      <c r="H6" s="21"/>
    </row>
    <row r="7" s="1" customFormat="1" ht="16.5" customHeight="1">
      <c r="B7" s="21"/>
      <c r="C7" s="142" t="s">
        <v>22</v>
      </c>
      <c r="D7" s="146" t="str">
        <f>'Rekapitulace stavby'!AN8</f>
        <v>17. 1. 2025</v>
      </c>
      <c r="H7" s="21"/>
    </row>
    <row r="8" s="2" customFormat="1" ht="10.8" customHeight="1">
      <c r="A8" s="39"/>
      <c r="B8" s="45"/>
      <c r="C8" s="39"/>
      <c r="D8" s="39"/>
      <c r="E8" s="39"/>
      <c r="F8" s="39"/>
      <c r="G8" s="39"/>
      <c r="H8" s="45"/>
    </row>
    <row r="9" s="11" customFormat="1" ht="29.28" customHeight="1">
      <c r="A9" s="193"/>
      <c r="B9" s="301"/>
      <c r="C9" s="302" t="s">
        <v>57</v>
      </c>
      <c r="D9" s="303" t="s">
        <v>58</v>
      </c>
      <c r="E9" s="303" t="s">
        <v>118</v>
      </c>
      <c r="F9" s="304" t="s">
        <v>727</v>
      </c>
      <c r="G9" s="193"/>
      <c r="H9" s="301"/>
    </row>
    <row r="10" s="2" customFormat="1" ht="26.4" customHeight="1">
      <c r="A10" s="39"/>
      <c r="B10" s="45"/>
      <c r="C10" s="305" t="s">
        <v>81</v>
      </c>
      <c r="D10" s="305" t="s">
        <v>82</v>
      </c>
      <c r="E10" s="39"/>
      <c r="F10" s="39"/>
      <c r="G10" s="39"/>
      <c r="H10" s="45"/>
    </row>
    <row r="11" s="2" customFormat="1" ht="16.8" customHeight="1">
      <c r="A11" s="39"/>
      <c r="B11" s="45"/>
      <c r="C11" s="306" t="s">
        <v>90</v>
      </c>
      <c r="D11" s="307" t="s">
        <v>91</v>
      </c>
      <c r="E11" s="308" t="s">
        <v>1</v>
      </c>
      <c r="F11" s="309">
        <v>10.640000000000001</v>
      </c>
      <c r="G11" s="39"/>
      <c r="H11" s="45"/>
    </row>
    <row r="12" s="2" customFormat="1" ht="16.8" customHeight="1">
      <c r="A12" s="39"/>
      <c r="B12" s="45"/>
      <c r="C12" s="310" t="s">
        <v>1</v>
      </c>
      <c r="D12" s="310" t="s">
        <v>209</v>
      </c>
      <c r="E12" s="18" t="s">
        <v>1</v>
      </c>
      <c r="F12" s="311">
        <v>0</v>
      </c>
      <c r="G12" s="39"/>
      <c r="H12" s="45"/>
    </row>
    <row r="13" s="2" customFormat="1" ht="16.8" customHeight="1">
      <c r="A13" s="39"/>
      <c r="B13" s="45"/>
      <c r="C13" s="310" t="s">
        <v>1</v>
      </c>
      <c r="D13" s="310" t="s">
        <v>210</v>
      </c>
      <c r="E13" s="18" t="s">
        <v>1</v>
      </c>
      <c r="F13" s="311">
        <v>1.1200000000000001</v>
      </c>
      <c r="G13" s="39"/>
      <c r="H13" s="45"/>
    </row>
    <row r="14" s="2" customFormat="1" ht="16.8" customHeight="1">
      <c r="A14" s="39"/>
      <c r="B14" s="45"/>
      <c r="C14" s="310" t="s">
        <v>1</v>
      </c>
      <c r="D14" s="310" t="s">
        <v>211</v>
      </c>
      <c r="E14" s="18" t="s">
        <v>1</v>
      </c>
      <c r="F14" s="311">
        <v>3.3300000000000001</v>
      </c>
      <c r="G14" s="39"/>
      <c r="H14" s="45"/>
    </row>
    <row r="15" s="2" customFormat="1" ht="16.8" customHeight="1">
      <c r="A15" s="39"/>
      <c r="B15" s="45"/>
      <c r="C15" s="310" t="s">
        <v>1</v>
      </c>
      <c r="D15" s="310" t="s">
        <v>212</v>
      </c>
      <c r="E15" s="18" t="s">
        <v>1</v>
      </c>
      <c r="F15" s="311">
        <v>0</v>
      </c>
      <c r="G15" s="39"/>
      <c r="H15" s="45"/>
    </row>
    <row r="16" s="2" customFormat="1" ht="16.8" customHeight="1">
      <c r="A16" s="39"/>
      <c r="B16" s="45"/>
      <c r="C16" s="310" t="s">
        <v>1</v>
      </c>
      <c r="D16" s="310" t="s">
        <v>213</v>
      </c>
      <c r="E16" s="18" t="s">
        <v>1</v>
      </c>
      <c r="F16" s="311">
        <v>0</v>
      </c>
      <c r="G16" s="39"/>
      <c r="H16" s="45"/>
    </row>
    <row r="17" s="2" customFormat="1" ht="16.8" customHeight="1">
      <c r="A17" s="39"/>
      <c r="B17" s="45"/>
      <c r="C17" s="310" t="s">
        <v>1</v>
      </c>
      <c r="D17" s="310" t="s">
        <v>214</v>
      </c>
      <c r="E17" s="18" t="s">
        <v>1</v>
      </c>
      <c r="F17" s="311">
        <v>4.9500000000000002</v>
      </c>
      <c r="G17" s="39"/>
      <c r="H17" s="45"/>
    </row>
    <row r="18" s="2" customFormat="1" ht="16.8" customHeight="1">
      <c r="A18" s="39"/>
      <c r="B18" s="45"/>
      <c r="C18" s="310" t="s">
        <v>1</v>
      </c>
      <c r="D18" s="310" t="s">
        <v>215</v>
      </c>
      <c r="E18" s="18" t="s">
        <v>1</v>
      </c>
      <c r="F18" s="311">
        <v>0</v>
      </c>
      <c r="G18" s="39"/>
      <c r="H18" s="45"/>
    </row>
    <row r="19" s="2" customFormat="1" ht="16.8" customHeight="1">
      <c r="A19" s="39"/>
      <c r="B19" s="45"/>
      <c r="C19" s="310" t="s">
        <v>1</v>
      </c>
      <c r="D19" s="310" t="s">
        <v>216</v>
      </c>
      <c r="E19" s="18" t="s">
        <v>1</v>
      </c>
      <c r="F19" s="311">
        <v>1.24</v>
      </c>
      <c r="G19" s="39"/>
      <c r="H19" s="45"/>
    </row>
    <row r="20" s="2" customFormat="1" ht="16.8" customHeight="1">
      <c r="A20" s="39"/>
      <c r="B20" s="45"/>
      <c r="C20" s="310" t="s">
        <v>90</v>
      </c>
      <c r="D20" s="310" t="s">
        <v>152</v>
      </c>
      <c r="E20" s="18" t="s">
        <v>1</v>
      </c>
      <c r="F20" s="311">
        <v>10.640000000000001</v>
      </c>
      <c r="G20" s="39"/>
      <c r="H20" s="45"/>
    </row>
    <row r="21" s="2" customFormat="1" ht="16.8" customHeight="1">
      <c r="A21" s="39"/>
      <c r="B21" s="45"/>
      <c r="C21" s="312" t="s">
        <v>728</v>
      </c>
      <c r="D21" s="39"/>
      <c r="E21" s="39"/>
      <c r="F21" s="39"/>
      <c r="G21" s="39"/>
      <c r="H21" s="45"/>
    </row>
    <row r="22" s="2" customFormat="1">
      <c r="A22" s="39"/>
      <c r="B22" s="45"/>
      <c r="C22" s="310" t="s">
        <v>204</v>
      </c>
      <c r="D22" s="310" t="s">
        <v>205</v>
      </c>
      <c r="E22" s="18" t="s">
        <v>206</v>
      </c>
      <c r="F22" s="311">
        <v>10.640000000000001</v>
      </c>
      <c r="G22" s="39"/>
      <c r="H22" s="45"/>
    </row>
    <row r="23" s="2" customFormat="1">
      <c r="A23" s="39"/>
      <c r="B23" s="45"/>
      <c r="C23" s="310" t="s">
        <v>218</v>
      </c>
      <c r="D23" s="310" t="s">
        <v>219</v>
      </c>
      <c r="E23" s="18" t="s">
        <v>206</v>
      </c>
      <c r="F23" s="311">
        <v>10.640000000000001</v>
      </c>
      <c r="G23" s="39"/>
      <c r="H23" s="45"/>
    </row>
    <row r="24" s="2" customFormat="1">
      <c r="A24" s="39"/>
      <c r="B24" s="45"/>
      <c r="C24" s="310" t="s">
        <v>224</v>
      </c>
      <c r="D24" s="310" t="s">
        <v>225</v>
      </c>
      <c r="E24" s="18" t="s">
        <v>206</v>
      </c>
      <c r="F24" s="311">
        <v>202.16</v>
      </c>
      <c r="G24" s="39"/>
      <c r="H24" s="45"/>
    </row>
    <row r="25" s="2" customFormat="1">
      <c r="A25" s="39"/>
      <c r="B25" s="45"/>
      <c r="C25" s="310" t="s">
        <v>550</v>
      </c>
      <c r="D25" s="310" t="s">
        <v>551</v>
      </c>
      <c r="E25" s="18" t="s">
        <v>534</v>
      </c>
      <c r="F25" s="311">
        <v>1128.9670000000001</v>
      </c>
      <c r="G25" s="39"/>
      <c r="H25" s="45"/>
    </row>
    <row r="26" s="2" customFormat="1" ht="7.44" customHeight="1">
      <c r="A26" s="39"/>
      <c r="B26" s="172"/>
      <c r="C26" s="173"/>
      <c r="D26" s="173"/>
      <c r="E26" s="173"/>
      <c r="F26" s="173"/>
      <c r="G26" s="173"/>
      <c r="H26" s="45"/>
    </row>
    <row r="27" s="2" customFormat="1">
      <c r="A27" s="39"/>
      <c r="B27" s="39"/>
      <c r="C27" s="39"/>
      <c r="D27" s="39"/>
      <c r="E27" s="39"/>
      <c r="F27" s="39"/>
      <c r="G27" s="39"/>
      <c r="H27" s="39"/>
    </row>
  </sheetData>
  <sheetProtection sheet="1" formatColumns="0" formatRows="0" objects="1" scenarios="1" spinCount="100000" saltValue="lMuI1sXW6DvPzEqO9iOndcr/sFNun7ler9+szNmHuqX8Wq4kqgXM4uT6lDhfRld/lUala7gq34pNAlpEKUfBnw==" hashValue="h7HrDVEWW4WH+nifgA85Cr3YSu0WRL3ruRMPKsdHADD5m2Dnr+Xmg3UuYAS11FXwKazwSShOqy+JGjZkrlQ7rg==" algorithmName="SHA-512" password="CC35"/>
  <mergeCells count="2">
    <mergeCell ref="D5:F5"/>
    <mergeCell ref="D6:F6"/>
  </mergeCells>
  <pageSetup paperSize="9" orientation="portrait" blackAndWhite="1" fitToHeight="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PC-PETR-NEW\Administrator</dc:creator>
  <cp:lastModifiedBy>PC-PETR-NEW\Administrator</cp:lastModifiedBy>
  <dcterms:created xsi:type="dcterms:W3CDTF">2025-01-20T05:35:58Z</dcterms:created>
  <dcterms:modified xsi:type="dcterms:W3CDTF">2025-01-20T05:36:01Z</dcterms:modified>
</cp:coreProperties>
</file>