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07 - Mikulov - rekon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'2022-07 - Mikulov - rekon...'!$C$124:$K$313</definedName>
    <definedName name="_xlnm.Print_Area" localSheetId="1">'2022-07 - Mikulov - rekon...'!$C$4:$J$76,'2022-07 - Mikulov - rekon...'!$C$82:$J$108,'2022-07 - Mikulov - rekon...'!$C$114:$J$313</definedName>
    <definedName name="_xlnm.Print_Area" localSheetId="2">'Seznam figur'!$C$4:$G$28</definedName>
    <definedName name="_xlnm.Print_Titles" localSheetId="0">'Rekapitulace stavby'!$92:$92</definedName>
    <definedName name="_xlnm.Print_Titles" localSheetId="1">'2022-07 - Mikulov - rekon...'!$124:$124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<sst xmlns="http://schemas.openxmlformats.org/spreadsheetml/2006/main" count="1982" uniqueCount="457">
  <si>
    <t>Export Komplet</t>
  </si>
  <si>
    <t/>
  </si>
  <si>
    <t>2.0</t>
  </si>
  <si>
    <t>ZAMOK</t>
  </si>
  <si>
    <t>False</t>
  </si>
  <si>
    <t>{d04dc0ef-cc81-46f5-aa95-52cf3d611120}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</si>
  <si>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</si>
  <si>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</si>
  <si>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</si>
  <si>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</si>
  <si>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</si>
  <si>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</si>
  <si>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</si>
  <si>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</si>
  <si>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</si>
  <si>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</si>
  <si>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</si>
  <si>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Mikulov - rekonstrukce MK ul. Erbenova</t>
  </si>
  <si>
    <t>KSO:</t>
  </si>
  <si>
    <t>CC-CZ:</t>
  </si>
  <si>
    <t>Místo:</t>
  </si>
  <si>
    <t>Mikulov</t>
  </si>
  <si>
    <t>Datum:</t>
  </si>
  <si>
    <t>23. 8. 2022</t>
  </si>
  <si>
    <t>Zadavatel:</t>
  </si>
  <si>
    <t>IČ:</t>
  </si>
  <si>
    <t>Město Mikulov</t>
  </si>
  <si>
    <t>DIČ:</t>
  </si>
  <si>
    <t>Uchazeč:</t>
  </si>
  <si>
    <t>Vyplň údaj</t>
  </si>
  <si>
    <t>Projektant:</t>
  </si>
  <si>
    <t>Projekce DS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</si>
  <si>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</si>
  <si>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</si>
  <si>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</si>
  <si>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</si>
  <si>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</si>
  <si>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</si>
  <si>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</si>
  <si>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</si>
  <si>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</si>
  <si>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</si>
  <si>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</si>
  <si>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</si>
  <si>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</si>
  <si>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</si>
  <si>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</si>
  <si>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</si>
  <si>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</si>
  <si>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</si>
  <si>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</si>
  <si>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</si>
  <si>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</si>
  <si>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</si>
  <si>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</si>
  <si>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</si>
  <si>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</si>
  <si>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</si>
  <si>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</si>
  <si>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</si>
  <si>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</si>
  <si>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</si>
  <si>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</si>
  <si>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</si>
  <si>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</si>
  <si>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</si>
  <si>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</si>
  <si>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</si>
  <si>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</si>
  <si>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</si>
  <si>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</si>
  <si>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</si>
  <si>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</si>
  <si>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</si>
  <si>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</si>
  <si>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</si>
  <si>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</si>
  <si>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</si>
  <si>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</si>
  <si>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</si>
  <si>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</si>
  <si>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</si>
  <si>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</si>
  <si>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zásyp</t>
  </si>
  <si>
    <t>zásyp za obrubou</t>
  </si>
  <si>
    <t>1,312</t>
  </si>
  <si>
    <t>2</t>
  </si>
  <si>
    <t>odkopávka</t>
  </si>
  <si>
    <t>90,865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</si>
  <si>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</si>
  <si>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</si>
  <si>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</si>
  <si>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</si>
  <si>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</si>
  <si>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</si>
  <si>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</si>
  <si>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</si>
  <si>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</si>
  <si>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</si>
  <si>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</si>
  <si>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</si>
  <si>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</si>
  <si>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</si>
  <si>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</si>
  <si>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</si>
  <si>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</si>
  <si>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</si>
  <si>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</si>
  <si>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</si>
  <si>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</si>
  <si>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</si>
  <si>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</si>
  <si>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</si>
  <si>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</si>
  <si>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</si>
  <si>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</si>
  <si>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</si>
  <si>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</si>
  <si>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</si>
  <si>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</si>
  <si>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</si>
  <si>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</si>
  <si>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</si>
  <si>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</si>
  <si>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</si>
  <si>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</si>
  <si>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</si>
  <si>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m2 - bude zpětně použito</t>
  </si>
  <si>
    <t>m2</t>
  </si>
  <si>
    <t>4</t>
  </si>
  <si>
    <t>-1348469104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</si>
  <si>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</si>
  <si>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</si>
  <si>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VV</t>
  </si>
  <si>
    <t>1,6+1,7</t>
  </si>
  <si>
    <t>113106143</t>
  </si>
  <si>
    <t>Rozebrání dlažeb z kamenných dlaždic komunikací pro pěší strojně pl přes 50 m2</t>
  </si>
  <si>
    <t>323254811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</si>
  <si>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</si>
  <si>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3</t>
  </si>
  <si>
    <t>113106144</t>
  </si>
  <si>
    <t>Rozebrání dlažeb ze zámkových dlaždic komunikací pro pěší strojně pl přes 50 m2</t>
  </si>
  <si>
    <t>-2125091537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</si>
  <si>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</si>
  <si>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143,2+7,6</t>
  </si>
  <si>
    <t>113107162</t>
  </si>
  <si>
    <t>Odstranění podkladu z kameniva drceného tl přes 100 do 200 mm strojně pl přes 50 do 200 m2</t>
  </si>
  <si>
    <t>629367213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</si>
  <si>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</si>
  <si>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"chodník" 143,2+10,7+7,6</t>
  </si>
  <si>
    <t>"předzahrádka" 0,6*9,8</t>
  </si>
  <si>
    <t>Součet</t>
  </si>
  <si>
    <t>5</t>
  </si>
  <si>
    <t>113107223</t>
  </si>
  <si>
    <t>Odstranění podkladu z kameniva drceného tl přes 200 do 300 mm strojně pl přes 200 m2</t>
  </si>
  <si>
    <t>-628254321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</si>
  <si>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</si>
  <si>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6</t>
  </si>
  <si>
    <t>113107331</t>
  </si>
  <si>
    <t>Odstranění podkladu z betonu prostého tl přes 100 do 150 mm strojně pl do 50 m2</t>
  </si>
  <si>
    <t>-1836088476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</si>
  <si>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</si>
  <si>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"betonové sjezdy" 3,4+31,6+1,5+1,2+0,9</t>
  </si>
  <si>
    <t>"bet. schod" 0,4</t>
  </si>
  <si>
    <t>7</t>
  </si>
  <si>
    <t>113154223</t>
  </si>
  <si>
    <t>Frézování živičného krytu tl 50 mm pruh š přes 0,5 do 1 m pl přes 500 do 1000 m2 bez překážek v trase</t>
  </si>
  <si>
    <t>-604417753</t>
  </si>
  <si>
    <t>Frézování živičného podkladu nebo krytu  s naložením na dopravní prostředek plochy přes 500 do 1 000 m2 bez překážek v trase pruhu šířky do 1 m, tloušťky vrstvy 50 mm</t>
  </si>
  <si>
    <t>"obrusná vrstva" 529,5+185,4</t>
  </si>
  <si>
    <t>"podkladní vrstva" 529,5</t>
  </si>
  <si>
    <t>8</t>
  </si>
  <si>
    <t>113201112</t>
  </si>
  <si>
    <t>Vytrhání obrub silničních ležatých</t>
  </si>
  <si>
    <t>m</t>
  </si>
  <si>
    <t>477945198</t>
  </si>
  <si>
    <t>Vytrhání obrub  s vybouráním lože, s přemístěním hmot na skládku na vzdálenost do 3 m nebo s naložením na dopravní prostředek silničních ležatých</t>
  </si>
  <si>
    <t>"ve sjezdech" 3+3+1,5+3,5+4,0+1,0+6,5</t>
  </si>
  <si>
    <t>9</t>
  </si>
  <si>
    <t>113202111</t>
  </si>
  <si>
    <t>Vytrhání obrub krajníků obrubníků stojatých</t>
  </si>
  <si>
    <t>-1456279471</t>
  </si>
  <si>
    <t>Vytrhání obrub  s vybouráním lože, s přemístěním hmot na skládku na vzdálenost do 3 m nebo s naložením na dopravní prostředek z krajníků nebo obrubníků stojatých</t>
  </si>
  <si>
    <t>58,5+91,9</t>
  </si>
  <si>
    <t>10</t>
  </si>
  <si>
    <t>122251103</t>
  </si>
  <si>
    <t>Odkopávky a prokopávky nezapažené v hornině třídy těžitelnosti I skupiny 3 objem do 100 m3 strojně</t>
  </si>
  <si>
    <t>m3</t>
  </si>
  <si>
    <t>-1535710634</t>
  </si>
  <si>
    <t>Odkopávky a prokopávky nezapažené strojně v hornině třídy těžitelnosti I skupiny 3 přes 50 do 100 m3</t>
  </si>
  <si>
    <t>"vozovka" 529,5*0,15</t>
  </si>
  <si>
    <t>"chodník" 143,2*0,05</t>
  </si>
  <si>
    <t>"bet. sjezdy ke garážím" (3,4+31,6+1,5+1,2)*0,1</t>
  </si>
  <si>
    <t>"nezpevněná plocha před garážemi" 3,4*0,15</t>
  </si>
  <si>
    <t>11</t>
  </si>
  <si>
    <t>162751117</t>
  </si>
  <si>
    <t>Vodorovné přemístění přes 9 000 do 10000 m výkopku/sypaniny z horniny třídy těžitelnosti I skupiny 1 až 3</t>
  </si>
  <si>
    <t>1450823760</t>
  </si>
  <si>
    <t>Vodorovné přemístění výkopku nebo sypaniny po suchu na obvyklém dopravním prostředku, bez naložení výkopku, avšak se složením bez rozhrnutí z horniny třídy těžitelnosti I skupiny 1 až 3 na vzdálenost přes 9 000 do 10 000 m - recyklační centrum Hrušovany nad Jevišovkou, 25 km</t>
  </si>
  <si>
    <t>-zásyp</t>
  </si>
  <si>
    <t>12</t>
  </si>
  <si>
    <t>162751119</t>
  </si>
  <si>
    <t>Příplatek k vodorovnému přemístění výkopku/sypaniny z horniny třídy těžitelnosti I skupiny 1 až 3 ZKD 1000 m přes 10000 m</t>
  </si>
  <si>
    <t>770293266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</si>
  <si>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</si>
  <si>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89,553*15 'Přepočtené koeficientem množství</t>
  </si>
  <si>
    <t>13</t>
  </si>
  <si>
    <t>174251101</t>
  </si>
  <si>
    <t>Zásyp jam, šachet rýh nebo kolem objektů sypaninou bez zhutnění</t>
  </si>
  <si>
    <t>1571295435</t>
  </si>
  <si>
    <t>Zásyp sypaninou z jakékoliv horniny strojně s uložením výkopku ve vrstvách bez zhutnění jam, šachet, rýh nebo kolem objektů v těchto vykopávkách</t>
  </si>
  <si>
    <t>"zásyp za obrubou" 0,04*32,8</t>
  </si>
  <si>
    <t>14</t>
  </si>
  <si>
    <t>181951112</t>
  </si>
  <si>
    <t>Úprava pláně v hornině třídy těžitelnosti I skupiny 1 až 3 se zhutněním strojně</t>
  </si>
  <si>
    <t>1961135142</t>
  </si>
  <si>
    <t>Úprava pláně vyrovnáním výškových rozdílů strojně v hornině třídy těžitelnosti I, skupiny 1 až 3 se zhutněním</t>
  </si>
  <si>
    <t>"vozovka" 529,5</t>
  </si>
  <si>
    <t>"chodníky" 136,63+20,4</t>
  </si>
  <si>
    <t>"garáže" 31,3</t>
  </si>
  <si>
    <t>717,83*1,1 'Přepočtené koeficientem množství</t>
  </si>
  <si>
    <t>Komunikace pozemní</t>
  </si>
  <si>
    <t>567122111</t>
  </si>
  <si>
    <t>Podklad ze směsi stmelené cementem SC C 8/10 (KSC I) tl 120 mm</t>
  </si>
  <si>
    <t>-438749828</t>
  </si>
  <si>
    <t>Podklad ze směsi stmelené cementem SC bez dilatačních spár, s rozprostřením a zhutněním SC C 8/10 (KSC I), po zhutnění tl. 120 mm</t>
  </si>
  <si>
    <t>"chodník-sjezdy" 20,4</t>
  </si>
  <si>
    <t>16</t>
  </si>
  <si>
    <t>569931132</t>
  </si>
  <si>
    <t>Zpevnění krajnic asfaltovým recyklátem tl 100 mm</t>
  </si>
  <si>
    <t>-1913885309</t>
  </si>
  <si>
    <t>Zpevnění krajnic nebo komunikací pro pěší  s rozprostřením a zhutněním, po zhutnění asfaltovým recyklátem tl. 100 mm</t>
  </si>
  <si>
    <t>0,5*(39,9+51,5)</t>
  </si>
  <si>
    <t>17</t>
  </si>
  <si>
    <t>577144121</t>
  </si>
  <si>
    <t>Asfaltový beton vrstva obrusná ACO 11 (ABS) tř. I tl 50 mm š přes 3 m z nemodifikovaného asfaltu</t>
  </si>
  <si>
    <t>-2107988316</t>
  </si>
  <si>
    <t>Asfaltový beton vrstva obrusná ACO 11 (ABS)  s rozprostřením a se zhutněním z nemodifikovaného asfaltu v pruhu šířky přes 3 m tř. I, po zhutnění tl. 50 mm</t>
  </si>
  <si>
    <t>529,5+185,4</t>
  </si>
  <si>
    <t>18</t>
  </si>
  <si>
    <t>573231108</t>
  </si>
  <si>
    <t>Postřik živičný spojovací ze silniční emulze v množství 0,50 kg/m2</t>
  </si>
  <si>
    <t>276875697</t>
  </si>
  <si>
    <t>Postřik spojovací PS bez posypu kamenivem ze silniční emulze, v množství 0,50 kg/m2</t>
  </si>
  <si>
    <t>19</t>
  </si>
  <si>
    <t>565155121</t>
  </si>
  <si>
    <t>Asfaltový beton vrstva podkladní ACP 16 (obalované kamenivo OKS) tl 70 mm š přes 3 m</t>
  </si>
  <si>
    <t>107858490</t>
  </si>
  <si>
    <t>Asfaltový beton vrstva podkladní ACP 16 (obalované kamenivo střednězrnné - OKS)  s rozprostřením a zhutněním v pruhu šířky přes 3 m, po zhutnění tl. 70 mm</t>
  </si>
  <si>
    <t>20</t>
  </si>
  <si>
    <t>564851111</t>
  </si>
  <si>
    <t>Podklad ze štěrkodrtě ŠD plochy přes 100 m2 tl 150 mm</t>
  </si>
  <si>
    <t>1542390439</t>
  </si>
  <si>
    <t>Podklad ze štěrkodrti ŠD s rozprostřením a zhutněním plochy přes 100 m2, po zhutnění tl. 150 mm</t>
  </si>
  <si>
    <t>"vozovka" 529,5*1,1</t>
  </si>
  <si>
    <t>"chodník-sjezdy" 20,4*1,1</t>
  </si>
  <si>
    <t>564861111</t>
  </si>
  <si>
    <t>Podklad ze štěrkodrtě ŠD plochy přes 100 m2 tl 200 mm</t>
  </si>
  <si>
    <t>-660836950</t>
  </si>
  <si>
    <t>Podklad ze štěrkodrti ŠD s rozprostřením a zhutněním plochy přes 100 m2, po zhutnění tl. 200 mm</t>
  </si>
  <si>
    <t>"vozovka" 529,5*1,15</t>
  </si>
  <si>
    <t>"chodník" (136,63+20,4)*1,1</t>
  </si>
  <si>
    <t>22</t>
  </si>
  <si>
    <t>581121311</t>
  </si>
  <si>
    <t>Kryt cementobetonový vozovek skupiny CB III tl 150 mm</t>
  </si>
  <si>
    <t>-953233410</t>
  </si>
  <si>
    <t>Kryt cementobetonový silničních komunikací  skupiny CB III tl. 150 mm</t>
  </si>
  <si>
    <t>"sjezdy ke garážím" 31,3</t>
  </si>
  <si>
    <t>"zapravení sjezdu" 0,9</t>
  </si>
  <si>
    <t>23</t>
  </si>
  <si>
    <t>596211110</t>
  </si>
  <si>
    <t>Kladení zámkové dlažby komunikací pro pěší ručně tl 60 mm skupiny A pl do 50 m2 - zpětná pokládka</t>
  </si>
  <si>
    <t>-677432933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</si>
  <si>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</si>
  <si>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24</t>
  </si>
  <si>
    <t>596211112</t>
  </si>
  <si>
    <t>Kladení zámkové dlažby komunikací pro pěší ručně tl 60 mm skupiny A pl přes 100 do 300 m2</t>
  </si>
  <si>
    <t>-1111018367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</si>
  <si>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</si>
  <si>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25</t>
  </si>
  <si>
    <t>M</t>
  </si>
  <si>
    <t>59245018</t>
  </si>
  <si>
    <t>dlažba tvar obdélník betonová 200x100x60mm přírodní</t>
  </si>
  <si>
    <t>-1134201343</t>
  </si>
  <si>
    <t>131,6*1,02 'Přepočtené koeficientem množství</t>
  </si>
  <si>
    <t>26</t>
  </si>
  <si>
    <t>59245006</t>
  </si>
  <si>
    <t>dlažba tvar obdélník betonová pro nevidomé 200x100x60mm barevná</t>
  </si>
  <si>
    <t>-1355923896</t>
  </si>
  <si>
    <t>0,64+0,64+0,66+1,24+1,85</t>
  </si>
  <si>
    <t>5,03*1,03 'Přepočtené koeficientem množství</t>
  </si>
  <si>
    <t>27</t>
  </si>
  <si>
    <t>596211210</t>
  </si>
  <si>
    <t>Kladení zámkové dlažby komunikací pro pěší ručně tl 80 mm skupiny A pl do 50 m2</t>
  </si>
  <si>
    <t>51913567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</si>
  <si>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</si>
  <si>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28</t>
  </si>
  <si>
    <t>59245020</t>
  </si>
  <si>
    <t>dlažba tvar obdélník betonová 200x100x80mm přírodní</t>
  </si>
  <si>
    <t>1794712292</t>
  </si>
  <si>
    <t>"sjezdy" 5,6+3,9+6,1</t>
  </si>
  <si>
    <t>15,6*1,03 'Přepočtené koeficientem množství</t>
  </si>
  <si>
    <t>29</t>
  </si>
  <si>
    <t>59245226</t>
  </si>
  <si>
    <t>dlažba tvar obdélník betonová pro nevidomé 200x100x80mm barevná</t>
  </si>
  <si>
    <t>1459689128</t>
  </si>
  <si>
    <t>1,4+1,4+2,0</t>
  </si>
  <si>
    <t>4,8*1,03 'Přepočtené koeficientem množství</t>
  </si>
  <si>
    <t>30</t>
  </si>
  <si>
    <t>564801112</t>
  </si>
  <si>
    <t>Lože z drti 4/8 plochy přes 100 m2 tl 40 mm</t>
  </si>
  <si>
    <t>-1935508031</t>
  </si>
  <si>
    <t>Lože z drti 4/8 plochy přes 100 m2 tl 40 mm s rozprostřením a zhutněním plochy přes 100 m2, po zhutnění tl. 40 mm</t>
  </si>
  <si>
    <t>136,63+20,4</t>
  </si>
  <si>
    <t>31</t>
  </si>
  <si>
    <t>599141111</t>
  </si>
  <si>
    <t>Vyplnění spár mezi silničními dílci živičnou zálivkou</t>
  </si>
  <si>
    <t>1398766115</t>
  </si>
  <si>
    <t>Vyplnění spár mezi silničními dílci jakékoliv tloušťky  živičnou zálivkou</t>
  </si>
  <si>
    <t>15,2+6,7</t>
  </si>
  <si>
    <t>Trubní vedení</t>
  </si>
  <si>
    <t>32</t>
  </si>
  <si>
    <t>899231111</t>
  </si>
  <si>
    <t>Výšková úprava uličního vstupu nebo vpusti nebo krycího hrnce</t>
  </si>
  <si>
    <t>kus</t>
  </si>
  <si>
    <t>-292855847</t>
  </si>
  <si>
    <t>Ostatní konstrukce a práce, bourání</t>
  </si>
  <si>
    <t>33</t>
  </si>
  <si>
    <t>916131213</t>
  </si>
  <si>
    <t>Osazení silničního obrubníku betonového stojatého s boční opěrou do lože z betonu prostého</t>
  </si>
  <si>
    <t>-541211386</t>
  </si>
  <si>
    <t>Osazení silničního obrubníku betonového se zřízením lože, s vyplněním a zatřením spár cementovou maltou stojatého s boční opěrou z betonu prostého, do lože z betonu prostého</t>
  </si>
  <si>
    <t>34</t>
  </si>
  <si>
    <t>59217030</t>
  </si>
  <si>
    <t>obrubník betonový silniční přechodový 1000x150x150-250mm</t>
  </si>
  <si>
    <t>-594574028</t>
  </si>
  <si>
    <t>"6xL, 6xP" 6+6</t>
  </si>
  <si>
    <t>35</t>
  </si>
  <si>
    <t>59217029</t>
  </si>
  <si>
    <t>obrubník betonový silniční nájezdový 1000x150x150mm</t>
  </si>
  <si>
    <t>2123189370</t>
  </si>
  <si>
    <t>2,6+3,0+1,5+3,5+3,5+5,0+23,3+1+0,9</t>
  </si>
  <si>
    <t>36</t>
  </si>
  <si>
    <t>59217031</t>
  </si>
  <si>
    <t>obrubník betonový silniční 1000x150x250mm</t>
  </si>
  <si>
    <t>-920097130</t>
  </si>
  <si>
    <t>19,2+16,3+9,8+23,1+13,4+39,2</t>
  </si>
  <si>
    <t>37</t>
  </si>
  <si>
    <t>919735112</t>
  </si>
  <si>
    <t>Řezání stávajícího živičného krytu hl přes 50 do 100 mm</t>
  </si>
  <si>
    <t>-1323570234</t>
  </si>
  <si>
    <t>Řezání stávajícího živičného krytu nebo podkladu  hloubky přes 50 do 100 mm</t>
  </si>
  <si>
    <t>38</t>
  </si>
  <si>
    <t>935113111</t>
  </si>
  <si>
    <t>Osazení odvodňovacího polymerbetonového žlabu s krycím roštem šířky do 200 mm</t>
  </si>
  <si>
    <t>-2108033257</t>
  </si>
  <si>
    <t>Osazení odvodňovacího žlabu s krycím roštem  polymerbetonového šířky do 200 mm</t>
  </si>
  <si>
    <t>1,8+1,8+1,8+1,7+3,0+0,85+0,9+0,9</t>
  </si>
  <si>
    <t>39</t>
  </si>
  <si>
    <t>56241001</t>
  </si>
  <si>
    <t>žlab PE vyztužený skelnými vlákny zátěž A15-D 400kN světlá š 100mm</t>
  </si>
  <si>
    <t>1840567144</t>
  </si>
  <si>
    <t>40</t>
  </si>
  <si>
    <t>966005111</t>
  </si>
  <si>
    <t>Rozebrání a odstranění zábradlí se sloupky osazenými s betonovými patkami</t>
  </si>
  <si>
    <t>126983690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</si>
  <si>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</si>
  <si>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997</t>
  </si>
  <si>
    <t>Přesun sutě</t>
  </si>
  <si>
    <t>41</t>
  </si>
  <si>
    <t>997221551</t>
  </si>
  <si>
    <t>Vodorovná doprava suti a vybouraných hmot do 1 km</t>
  </si>
  <si>
    <t>t</t>
  </si>
  <si>
    <t>1095320828</t>
  </si>
  <si>
    <t>Vodorovná doprava suti a vybouraných hmot bez naložení, ale se složením a s hrubým urovnáním, na vzdálenost do 1 km - recyklační centrum Hrušovany nad Jevišovkou, 25 km</t>
  </si>
  <si>
    <t>42</t>
  </si>
  <si>
    <t>997221559</t>
  </si>
  <si>
    <t>Příplatek ZKD 1 km u vodorovné dopravy suti a vybouraných hmot</t>
  </si>
  <si>
    <t>1033881389</t>
  </si>
  <si>
    <t>Vodorovná doprava suti a vybouraných hmot bez naložení, ale se složením a s hrubým urovnáním Příplatek k ceně za každý další i započatý 1 km přes 1 km</t>
  </si>
  <si>
    <t>516,41*24 'Přepočtené koeficientem množství</t>
  </si>
  <si>
    <t>43</t>
  </si>
  <si>
    <t>997221861</t>
  </si>
  <si>
    <t>Poplatek za uložení stavebního odpadu na recyklační skládce (skládkovné) z prostého betonu pod kódem 17 01 01</t>
  </si>
  <si>
    <t>1969335996</t>
  </si>
  <si>
    <t>Poplatek za uložení stavebního odpadu na recyklační skládce (skládkovné) z prostého betonu zatříděného do Katalogu odpadů pod kódem 17 01 01</t>
  </si>
  <si>
    <t>2,515+39,208+12,675+6,525+30,832+0,03</t>
  </si>
  <si>
    <t>44</t>
  </si>
  <si>
    <t>997221873</t>
  </si>
  <si>
    <t>Poplatek za uložení stavebního odpadu na recyklační skládce (skládkovné) zeminy a kamení zatříděného do Katalogu odpadů pod kódem 17 05 04</t>
  </si>
  <si>
    <t>-227081175</t>
  </si>
  <si>
    <t>"kamenivo" 48,540+232,98</t>
  </si>
  <si>
    <t>"zemina" (odkopávka-zásyp)*1,75</t>
  </si>
  <si>
    <t>45</t>
  </si>
  <si>
    <t>997221875</t>
  </si>
  <si>
    <t>Poplatek za uložení stavebního odpadu na recyklační skládce (skládkovné) asfaltového bez obsahu dehtu zatříděného do Katalogu odpadů pod kódem 17 03 02</t>
  </si>
  <si>
    <t>510482561</t>
  </si>
  <si>
    <t>143,106</t>
  </si>
  <si>
    <t>998</t>
  </si>
  <si>
    <t>Přesun hmot</t>
  </si>
  <si>
    <t>46</t>
  </si>
  <si>
    <t>998225111</t>
  </si>
  <si>
    <t>Přesun hmot pro pozemní komunikace s krytem živičným</t>
  </si>
  <si>
    <t>-1713053014</t>
  </si>
  <si>
    <t>Přesun hmot pro komunikace s krytem živičným  dopravní vzdálenost do 200 m jakékoliv délky objektu</t>
  </si>
  <si>
    <t>PSV</t>
  </si>
  <si>
    <t>Práce a dodávky PSV</t>
  </si>
  <si>
    <t>711</t>
  </si>
  <si>
    <t>Izolace proti vodě, vlhkosti a plynům</t>
  </si>
  <si>
    <t>47</t>
  </si>
  <si>
    <t>711161273</t>
  </si>
  <si>
    <t>Provedení izolace proti zemní vlhkosti svislé z nopové fólie</t>
  </si>
  <si>
    <t>526699980</t>
  </si>
  <si>
    <t>Provedení izolace proti zemní vlhkosti nopovou fólií na ploše svislé S z nopové fólie</t>
  </si>
  <si>
    <t>0,3*108,9</t>
  </si>
  <si>
    <t>48</t>
  </si>
  <si>
    <t>28323005</t>
  </si>
  <si>
    <t>fólie profilovaná (nopová) drenážní HDPE s výškou nopů 8mm</t>
  </si>
  <si>
    <t>-608677925</t>
  </si>
  <si>
    <t>32,67*1,221 'Přepočtené koeficientem množství</t>
  </si>
  <si>
    <t>VRN</t>
  </si>
  <si>
    <t>Vedlejší rozpočtové náklady</t>
  </si>
  <si>
    <t>VRN1</t>
  </si>
  <si>
    <t>Průzkumné, geodetické a projektové práce</t>
  </si>
  <si>
    <t>49</t>
  </si>
  <si>
    <t>012103000</t>
  </si>
  <si>
    <t>Geodetické práce před výstavbou - vytyčení inž. sítí a stavby</t>
  </si>
  <si>
    <t>…</t>
  </si>
  <si>
    <t>1024</t>
  </si>
  <si>
    <t>1880051590</t>
  </si>
  <si>
    <t>Geodetické práce před výstavbou - vytyčení inž. sítí</t>
  </si>
  <si>
    <t>50</t>
  </si>
  <si>
    <t>012303000</t>
  </si>
  <si>
    <t>Geodetické práce po výstavbě - zaměření dokončeného díla</t>
  </si>
  <si>
    <t>446738328</t>
  </si>
  <si>
    <t>51</t>
  </si>
  <si>
    <t>013254000</t>
  </si>
  <si>
    <t>Dokumentace skutečného provedení stavby</t>
  </si>
  <si>
    <t>-1318233064</t>
  </si>
  <si>
    <t>VRN3</t>
  </si>
  <si>
    <t>Zařízení staveniště</t>
  </si>
  <si>
    <t>52</t>
  </si>
  <si>
    <t>030001000</t>
  </si>
  <si>
    <t>-1618584640</t>
  </si>
  <si>
    <t>53</t>
  </si>
  <si>
    <t>034303000</t>
  </si>
  <si>
    <t>Dopravní značení na staveništi</t>
  </si>
  <si>
    <t>406718796</t>
  </si>
  <si>
    <t>VRN4</t>
  </si>
  <si>
    <t>Inženýrská činnost</t>
  </si>
  <si>
    <t>54</t>
  </si>
  <si>
    <t>043103000</t>
  </si>
  <si>
    <t>Zkoušky bez rozlišení</t>
  </si>
  <si>
    <t>1483802884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</si>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</sst>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2022/07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Mikulov - rekonstrukce MK ul. Erbenova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Mikulov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23. 8. 2022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Mikulov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Projekce DS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16.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'2022-07 - Mikulov - rekon...'!J28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'2022-07 - Mikulov - rekon...'!P125</f>
        <v>0</v>
      </c>
      <c r="AV95" s="126">
        <f>'2022-07 - Mikulov - rekon...'!J31</f>
        <v>0</v>
      </c>
      <c r="AW95" s="126">
        <f>'2022-07 - Mikulov - rekon...'!J32</f>
        <v>0</v>
      </c>
      <c r="AX95" s="126">
        <f>'2022-07 - Mikulov - rekon...'!J33</f>
        <v>0</v>
      </c>
      <c r="AY95" s="126">
        <f>'2022-07 - Mikulov - rekon...'!J34</f>
        <v>0</v>
      </c>
      <c r="AZ95" s="126">
        <f>'2022-07 - Mikulov - rekon...'!F31</f>
        <v>0</v>
      </c>
      <c r="BA95" s="126">
        <f>'2022-07 - Mikulov - rekon...'!F32</f>
        <v>0</v>
      </c>
      <c r="BB95" s="126">
        <f>'2022-07 - Mikulov - rekon...'!F33</f>
        <v>0</v>
      </c>
      <c r="BC95" s="126">
        <f>'2022-07 - Mikulov - rekon...'!F34</f>
        <v>0</v>
      </c>
      <c r="BD95" s="128">
        <f>'2022-07 - Mikulov - rekon...'!F35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-07 - Mikulov - reko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  <c r="AZ2" s="130" t="s">
        <v>83</v>
      </c>
      <c r="BA2" s="130" t="s">
        <v>84</v>
      </c>
      <c r="BB2" s="130" t="s">
        <v>1</v>
      </c>
      <c r="BC2" s="130" t="s">
        <v>85</v>
      </c>
      <c r="BD2" s="130" t="s">
        <v>86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86</v>
      </c>
      <c r="AZ3" s="130" t="s">
        <v>87</v>
      </c>
      <c r="BA3" s="130" t="s">
        <v>87</v>
      </c>
      <c r="BB3" s="130" t="s">
        <v>1</v>
      </c>
      <c r="BC3" s="130" t="s">
        <v>88</v>
      </c>
      <c r="BD3" s="130" t="s">
        <v>86</v>
      </c>
    </row>
    <row r="4" spans="2:46" s="1" customFormat="1" ht="24.95" customHeight="1">
      <c r="B4" s="19"/>
      <c r="D4" s="133" t="s">
        <v>89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5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6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5" t="s">
        <v>18</v>
      </c>
      <c r="E9" s="37"/>
      <c r="F9" s="137" t="s">
        <v>1</v>
      </c>
      <c r="G9" s="37"/>
      <c r="H9" s="37"/>
      <c r="I9" s="135" t="s">
        <v>19</v>
      </c>
      <c r="J9" s="137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5" t="s">
        <v>20</v>
      </c>
      <c r="E10" s="37"/>
      <c r="F10" s="137" t="s">
        <v>21</v>
      </c>
      <c r="G10" s="37"/>
      <c r="H10" s="37"/>
      <c r="I10" s="135" t="s">
        <v>22</v>
      </c>
      <c r="J10" s="138" t="str">
        <f>'Rekapitulace stavby'!AN8</f>
        <v>23. 8. 2022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24</v>
      </c>
      <c r="E12" s="37"/>
      <c r="F12" s="37"/>
      <c r="G12" s="37"/>
      <c r="H12" s="37"/>
      <c r="I12" s="135" t="s">
        <v>25</v>
      </c>
      <c r="J12" s="137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7" t="s">
        <v>26</v>
      </c>
      <c r="F13" s="37"/>
      <c r="G13" s="37"/>
      <c r="H13" s="37"/>
      <c r="I13" s="135" t="s">
        <v>27</v>
      </c>
      <c r="J13" s="137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5" t="s">
        <v>28</v>
      </c>
      <c r="E15" s="37"/>
      <c r="F15" s="37"/>
      <c r="G15" s="37"/>
      <c r="H15" s="37"/>
      <c r="I15" s="135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7"/>
      <c r="G16" s="137"/>
      <c r="H16" s="137"/>
      <c r="I16" s="135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5" t="s">
        <v>30</v>
      </c>
      <c r="E18" s="37"/>
      <c r="F18" s="37"/>
      <c r="G18" s="37"/>
      <c r="H18" s="37"/>
      <c r="I18" s="135" t="s">
        <v>25</v>
      </c>
      <c r="J18" s="137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7" t="s">
        <v>31</v>
      </c>
      <c r="F19" s="37"/>
      <c r="G19" s="37"/>
      <c r="H19" s="37"/>
      <c r="I19" s="135" t="s">
        <v>27</v>
      </c>
      <c r="J19" s="137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5" t="s">
        <v>33</v>
      </c>
      <c r="E21" s="37"/>
      <c r="F21" s="37"/>
      <c r="G21" s="37"/>
      <c r="H21" s="37"/>
      <c r="I21" s="135" t="s">
        <v>25</v>
      </c>
      <c r="J21" s="137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7" t="str">
        <f>IF('Rekapitulace stavby'!E20="","",'Rekapitulace stavby'!E20)</f>
        <v xml:space="preserve"> </v>
      </c>
      <c r="F22" s="37"/>
      <c r="G22" s="37"/>
      <c r="H22" s="37"/>
      <c r="I22" s="135" t="s">
        <v>27</v>
      </c>
      <c r="J22" s="137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5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4" t="s">
        <v>36</v>
      </c>
      <c r="E28" s="37"/>
      <c r="F28" s="37"/>
      <c r="G28" s="37"/>
      <c r="H28" s="37"/>
      <c r="I28" s="37"/>
      <c r="J28" s="145">
        <f>ROUND(J125,2)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3"/>
      <c r="E29" s="143"/>
      <c r="F29" s="143"/>
      <c r="G29" s="143"/>
      <c r="H29" s="143"/>
      <c r="I29" s="143"/>
      <c r="J29" s="143"/>
      <c r="K29" s="14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6" t="s">
        <v>38</v>
      </c>
      <c r="G30" s="37"/>
      <c r="H30" s="37"/>
      <c r="I30" s="146" t="s">
        <v>37</v>
      </c>
      <c r="J30" s="146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7" t="s">
        <v>40</v>
      </c>
      <c r="E31" s="135" t="s">
        <v>41</v>
      </c>
      <c r="F31" s="148">
        <f>ROUND((SUM(BE125:BE313)),2)</f>
        <v>0</v>
      </c>
      <c r="G31" s="37"/>
      <c r="H31" s="37"/>
      <c r="I31" s="149">
        <v>0.21</v>
      </c>
      <c r="J31" s="148">
        <f>ROUND(((SUM(BE125:BE313))*I31),2)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5" t="s">
        <v>42</v>
      </c>
      <c r="F32" s="148">
        <f>ROUND((SUM(BF125:BF313)),2)</f>
        <v>0</v>
      </c>
      <c r="G32" s="37"/>
      <c r="H32" s="37"/>
      <c r="I32" s="149">
        <v>0.15</v>
      </c>
      <c r="J32" s="148">
        <f>ROUND(((SUM(BF125:BF313))*I32),2)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5" t="s">
        <v>43</v>
      </c>
      <c r="F33" s="148">
        <f>ROUND((SUM(BG125:BG313)),2)</f>
        <v>0</v>
      </c>
      <c r="G33" s="37"/>
      <c r="H33" s="37"/>
      <c r="I33" s="149">
        <v>0.21</v>
      </c>
      <c r="J33" s="148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5" t="s">
        <v>44</v>
      </c>
      <c r="F34" s="148">
        <f>ROUND((SUM(BH125:BH313)),2)</f>
        <v>0</v>
      </c>
      <c r="G34" s="37"/>
      <c r="H34" s="37"/>
      <c r="I34" s="149">
        <v>0.15</v>
      </c>
      <c r="J34" s="148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45</v>
      </c>
      <c r="F35" s="148">
        <f>ROUND((SUM(BI125:BI313)),2)</f>
        <v>0</v>
      </c>
      <c r="G35" s="37"/>
      <c r="H35" s="37"/>
      <c r="I35" s="149">
        <v>0</v>
      </c>
      <c r="J35" s="148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Mikulov - rekonstrukce MK ul. Erbenova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Mikulov</v>
      </c>
      <c r="G87" s="39"/>
      <c r="H87" s="39"/>
      <c r="I87" s="31" t="s">
        <v>22</v>
      </c>
      <c r="J87" s="78" t="str">
        <f>IF(J10="","",J10)</f>
        <v>23. 8. 2022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Mikulov</v>
      </c>
      <c r="G89" s="39"/>
      <c r="H89" s="39"/>
      <c r="I89" s="31" t="s">
        <v>30</v>
      </c>
      <c r="J89" s="35" t="str">
        <f>E19</f>
        <v>Projekce DS s.r.o.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8" t="s">
        <v>91</v>
      </c>
      <c r="D92" s="169"/>
      <c r="E92" s="169"/>
      <c r="F92" s="169"/>
      <c r="G92" s="169"/>
      <c r="H92" s="169"/>
      <c r="I92" s="169"/>
      <c r="J92" s="170" t="s">
        <v>92</v>
      </c>
      <c r="K92" s="16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1" t="s">
        <v>93</v>
      </c>
      <c r="D94" s="39"/>
      <c r="E94" s="39"/>
      <c r="F94" s="39"/>
      <c r="G94" s="39"/>
      <c r="H94" s="39"/>
      <c r="I94" s="39"/>
      <c r="J94" s="109">
        <f>J125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94</v>
      </c>
    </row>
    <row r="95" spans="1:31" s="9" customFormat="1" ht="24.95" customHeight="1">
      <c r="A95" s="9"/>
      <c r="B95" s="172"/>
      <c r="C95" s="173"/>
      <c r="D95" s="174" t="s">
        <v>95</v>
      </c>
      <c r="E95" s="175"/>
      <c r="F95" s="175"/>
      <c r="G95" s="175"/>
      <c r="H95" s="175"/>
      <c r="I95" s="175"/>
      <c r="J95" s="176">
        <f>J126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96</v>
      </c>
      <c r="E96" s="181"/>
      <c r="F96" s="181"/>
      <c r="G96" s="181"/>
      <c r="H96" s="181"/>
      <c r="I96" s="181"/>
      <c r="J96" s="182">
        <f>J127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97</v>
      </c>
      <c r="E97" s="181"/>
      <c r="F97" s="181"/>
      <c r="G97" s="181"/>
      <c r="H97" s="181"/>
      <c r="I97" s="181"/>
      <c r="J97" s="182">
        <f>J187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98</v>
      </c>
      <c r="E98" s="181"/>
      <c r="F98" s="181"/>
      <c r="G98" s="181"/>
      <c r="H98" s="181"/>
      <c r="I98" s="181"/>
      <c r="J98" s="182">
        <f>J245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99</v>
      </c>
      <c r="E99" s="181"/>
      <c r="F99" s="181"/>
      <c r="G99" s="181"/>
      <c r="H99" s="181"/>
      <c r="I99" s="181"/>
      <c r="J99" s="182">
        <f>J248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100</v>
      </c>
      <c r="E100" s="181"/>
      <c r="F100" s="181"/>
      <c r="G100" s="181"/>
      <c r="H100" s="181"/>
      <c r="I100" s="181"/>
      <c r="J100" s="182">
        <f>J270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101</v>
      </c>
      <c r="E101" s="181"/>
      <c r="F101" s="181"/>
      <c r="G101" s="181"/>
      <c r="H101" s="181"/>
      <c r="I101" s="181"/>
      <c r="J101" s="182">
        <f>J287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102</v>
      </c>
      <c r="E102" s="175"/>
      <c r="F102" s="175"/>
      <c r="G102" s="175"/>
      <c r="H102" s="175"/>
      <c r="I102" s="175"/>
      <c r="J102" s="176">
        <f>J290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103</v>
      </c>
      <c r="E103" s="181"/>
      <c r="F103" s="181"/>
      <c r="G103" s="181"/>
      <c r="H103" s="181"/>
      <c r="I103" s="181"/>
      <c r="J103" s="182">
        <f>J291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2"/>
      <c r="C104" s="173"/>
      <c r="D104" s="174" t="s">
        <v>104</v>
      </c>
      <c r="E104" s="175"/>
      <c r="F104" s="175"/>
      <c r="G104" s="175"/>
      <c r="H104" s="175"/>
      <c r="I104" s="175"/>
      <c r="J104" s="176">
        <f>J298</f>
        <v>0</v>
      </c>
      <c r="K104" s="173"/>
      <c r="L104" s="17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8"/>
      <c r="C105" s="179"/>
      <c r="D105" s="180" t="s">
        <v>105</v>
      </c>
      <c r="E105" s="181"/>
      <c r="F105" s="181"/>
      <c r="G105" s="181"/>
      <c r="H105" s="181"/>
      <c r="I105" s="181"/>
      <c r="J105" s="182">
        <f>J299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106</v>
      </c>
      <c r="E106" s="181"/>
      <c r="F106" s="181"/>
      <c r="G106" s="181"/>
      <c r="H106" s="181"/>
      <c r="I106" s="181"/>
      <c r="J106" s="182">
        <f>J306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107</v>
      </c>
      <c r="E107" s="181"/>
      <c r="F107" s="181"/>
      <c r="G107" s="181"/>
      <c r="H107" s="181"/>
      <c r="I107" s="181"/>
      <c r="J107" s="182">
        <f>J311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108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E7</f>
        <v>Mikulov - rekonstrukce MK ul. Erbenova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F10</f>
        <v>Mikulov</v>
      </c>
      <c r="G119" s="39"/>
      <c r="H119" s="39"/>
      <c r="I119" s="31" t="s">
        <v>22</v>
      </c>
      <c r="J119" s="78" t="str">
        <f>IF(J10="","",J10)</f>
        <v>23. 8. 2022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E13</f>
        <v>Město Mikulov</v>
      </c>
      <c r="G121" s="39"/>
      <c r="H121" s="39"/>
      <c r="I121" s="31" t="s">
        <v>30</v>
      </c>
      <c r="J121" s="35" t="str">
        <f>E19</f>
        <v>Projekce DS s.r.o.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28</v>
      </c>
      <c r="D122" s="39"/>
      <c r="E122" s="39"/>
      <c r="F122" s="26" t="str">
        <f>IF(E16="","",E16)</f>
        <v>Vyplň údaj</v>
      </c>
      <c r="G122" s="39"/>
      <c r="H122" s="39"/>
      <c r="I122" s="31" t="s">
        <v>33</v>
      </c>
      <c r="J122" s="35" t="str">
        <f>E22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84"/>
      <c r="B124" s="185"/>
      <c r="C124" s="186" t="s">
        <v>109</v>
      </c>
      <c r="D124" s="187" t="s">
        <v>61</v>
      </c>
      <c r="E124" s="187" t="s">
        <v>57</v>
      </c>
      <c r="F124" s="187" t="s">
        <v>58</v>
      </c>
      <c r="G124" s="187" t="s">
        <v>110</v>
      </c>
      <c r="H124" s="187" t="s">
        <v>111</v>
      </c>
      <c r="I124" s="187" t="s">
        <v>112</v>
      </c>
      <c r="J124" s="188" t="s">
        <v>92</v>
      </c>
      <c r="K124" s="189" t="s">
        <v>113</v>
      </c>
      <c r="L124" s="190"/>
      <c r="M124" s="99" t="s">
        <v>1</v>
      </c>
      <c r="N124" s="100" t="s">
        <v>40</v>
      </c>
      <c r="O124" s="100" t="s">
        <v>114</v>
      </c>
      <c r="P124" s="100" t="s">
        <v>115</v>
      </c>
      <c r="Q124" s="100" t="s">
        <v>116</v>
      </c>
      <c r="R124" s="100" t="s">
        <v>117</v>
      </c>
      <c r="S124" s="100" t="s">
        <v>118</v>
      </c>
      <c r="T124" s="101" t="s">
        <v>119</v>
      </c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pans="1:63" s="2" customFormat="1" ht="22.8" customHeight="1">
      <c r="A125" s="37"/>
      <c r="B125" s="38"/>
      <c r="C125" s="106" t="s">
        <v>120</v>
      </c>
      <c r="D125" s="39"/>
      <c r="E125" s="39"/>
      <c r="F125" s="39"/>
      <c r="G125" s="39"/>
      <c r="H125" s="39"/>
      <c r="I125" s="39"/>
      <c r="J125" s="191">
        <f>BK125</f>
        <v>0</v>
      </c>
      <c r="K125" s="39"/>
      <c r="L125" s="43"/>
      <c r="M125" s="102"/>
      <c r="N125" s="192"/>
      <c r="O125" s="103"/>
      <c r="P125" s="193">
        <f>P126+P290+P298</f>
        <v>0</v>
      </c>
      <c r="Q125" s="103"/>
      <c r="R125" s="193">
        <f>R126+R290+R298</f>
        <v>889.2572689</v>
      </c>
      <c r="S125" s="103"/>
      <c r="T125" s="194">
        <f>T126+T290+T298</f>
        <v>516.41045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75</v>
      </c>
      <c r="AU125" s="16" t="s">
        <v>94</v>
      </c>
      <c r="BK125" s="195">
        <f>BK126+BK290+BK298</f>
        <v>0</v>
      </c>
    </row>
    <row r="126" spans="1:63" s="12" customFormat="1" ht="25.9" customHeight="1">
      <c r="A126" s="12"/>
      <c r="B126" s="196"/>
      <c r="C126" s="197"/>
      <c r="D126" s="198" t="s">
        <v>75</v>
      </c>
      <c r="E126" s="199" t="s">
        <v>121</v>
      </c>
      <c r="F126" s="199" t="s">
        <v>122</v>
      </c>
      <c r="G126" s="197"/>
      <c r="H126" s="197"/>
      <c r="I126" s="200"/>
      <c r="J126" s="201">
        <f>BK126</f>
        <v>0</v>
      </c>
      <c r="K126" s="197"/>
      <c r="L126" s="202"/>
      <c r="M126" s="203"/>
      <c r="N126" s="204"/>
      <c r="O126" s="204"/>
      <c r="P126" s="205">
        <f>P127+P187+P245+P248+P270+P287</f>
        <v>0</v>
      </c>
      <c r="Q126" s="204"/>
      <c r="R126" s="205">
        <f>R127+R187+R245+R248+R270+R287</f>
        <v>889.2439951</v>
      </c>
      <c r="S126" s="204"/>
      <c r="T126" s="206">
        <f>T127+T187+T245+T248+T270+T287</f>
        <v>516.41045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81</v>
      </c>
      <c r="AT126" s="208" t="s">
        <v>75</v>
      </c>
      <c r="AU126" s="208" t="s">
        <v>76</v>
      </c>
      <c r="AY126" s="207" t="s">
        <v>123</v>
      </c>
      <c r="BK126" s="209">
        <f>BK127+BK187+BK245+BK248+BK270+BK287</f>
        <v>0</v>
      </c>
    </row>
    <row r="127" spans="1:63" s="12" customFormat="1" ht="22.8" customHeight="1">
      <c r="A127" s="12"/>
      <c r="B127" s="196"/>
      <c r="C127" s="197"/>
      <c r="D127" s="198" t="s">
        <v>75</v>
      </c>
      <c r="E127" s="210" t="s">
        <v>81</v>
      </c>
      <c r="F127" s="210" t="s">
        <v>124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SUM(P128:P186)</f>
        <v>0</v>
      </c>
      <c r="Q127" s="204"/>
      <c r="R127" s="205">
        <f>SUM(R128:R186)</f>
        <v>0.062220000000000004</v>
      </c>
      <c r="S127" s="204"/>
      <c r="T127" s="206">
        <f>SUM(T128:T186)</f>
        <v>516.3806999999999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81</v>
      </c>
      <c r="AT127" s="208" t="s">
        <v>75</v>
      </c>
      <c r="AU127" s="208" t="s">
        <v>81</v>
      </c>
      <c r="AY127" s="207" t="s">
        <v>123</v>
      </c>
      <c r="BK127" s="209">
        <f>SUM(BK128:BK186)</f>
        <v>0</v>
      </c>
    </row>
    <row r="128" spans="1:65" s="2" customFormat="1" ht="33" customHeight="1">
      <c r="A128" s="37"/>
      <c r="B128" s="38"/>
      <c r="C128" s="212" t="s">
        <v>81</v>
      </c>
      <c r="D128" s="212" t="s">
        <v>125</v>
      </c>
      <c r="E128" s="213" t="s">
        <v>126</v>
      </c>
      <c r="F128" s="214" t="s">
        <v>127</v>
      </c>
      <c r="G128" s="215" t="s">
        <v>128</v>
      </c>
      <c r="H128" s="216">
        <v>3.3</v>
      </c>
      <c r="I128" s="217"/>
      <c r="J128" s="218">
        <f>ROUND(I128*H128,2)</f>
        <v>0</v>
      </c>
      <c r="K128" s="219"/>
      <c r="L128" s="43"/>
      <c r="M128" s="220" t="s">
        <v>1</v>
      </c>
      <c r="N128" s="221" t="s">
        <v>41</v>
      </c>
      <c r="O128" s="90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4" t="s">
        <v>129</v>
      </c>
      <c r="AT128" s="224" t="s">
        <v>125</v>
      </c>
      <c r="AU128" s="224" t="s">
        <v>86</v>
      </c>
      <c r="AY128" s="16" t="s">
        <v>123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6" t="s">
        <v>81</v>
      </c>
      <c r="BK128" s="225">
        <f>ROUND(I128*H128,2)</f>
        <v>0</v>
      </c>
      <c r="BL128" s="16" t="s">
        <v>129</v>
      </c>
      <c r="BM128" s="224" t="s">
        <v>130</v>
      </c>
    </row>
    <row r="129" spans="1:47" s="2" customFormat="1" ht="12">
      <c r="A129" s="37"/>
      <c r="B129" s="38"/>
      <c r="C129" s="39"/>
      <c r="D129" s="226" t="s">
        <v>131</v>
      </c>
      <c r="E129" s="39"/>
      <c r="F129" s="227" t="s">
        <v>132</v>
      </c>
      <c r="G129" s="39"/>
      <c r="H129" s="39"/>
      <c r="I129" s="228"/>
      <c r="J129" s="39"/>
      <c r="K129" s="39"/>
      <c r="L129" s="43"/>
      <c r="M129" s="229"/>
      <c r="N129" s="230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131</v>
      </c>
      <c r="AU129" s="16" t="s">
        <v>86</v>
      </c>
    </row>
    <row r="130" spans="1:51" s="13" customFormat="1" ht="12">
      <c r="A130" s="13"/>
      <c r="B130" s="231"/>
      <c r="C130" s="232"/>
      <c r="D130" s="226" t="s">
        <v>133</v>
      </c>
      <c r="E130" s="233" t="s">
        <v>1</v>
      </c>
      <c r="F130" s="234" t="s">
        <v>134</v>
      </c>
      <c r="G130" s="232"/>
      <c r="H130" s="235">
        <v>3.3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133</v>
      </c>
      <c r="AU130" s="241" t="s">
        <v>86</v>
      </c>
      <c r="AV130" s="13" t="s">
        <v>86</v>
      </c>
      <c r="AW130" s="13" t="s">
        <v>32</v>
      </c>
      <c r="AX130" s="13" t="s">
        <v>81</v>
      </c>
      <c r="AY130" s="241" t="s">
        <v>123</v>
      </c>
    </row>
    <row r="131" spans="1:65" s="2" customFormat="1" ht="24.15" customHeight="1">
      <c r="A131" s="37"/>
      <c r="B131" s="38"/>
      <c r="C131" s="212" t="s">
        <v>86</v>
      </c>
      <c r="D131" s="212" t="s">
        <v>125</v>
      </c>
      <c r="E131" s="213" t="s">
        <v>135</v>
      </c>
      <c r="F131" s="214" t="s">
        <v>136</v>
      </c>
      <c r="G131" s="215" t="s">
        <v>128</v>
      </c>
      <c r="H131" s="216">
        <v>10.7</v>
      </c>
      <c r="I131" s="217"/>
      <c r="J131" s="218">
        <f>ROUND(I131*H131,2)</f>
        <v>0</v>
      </c>
      <c r="K131" s="219"/>
      <c r="L131" s="43"/>
      <c r="M131" s="220" t="s">
        <v>1</v>
      </c>
      <c r="N131" s="221" t="s">
        <v>41</v>
      </c>
      <c r="O131" s="90"/>
      <c r="P131" s="222">
        <f>O131*H131</f>
        <v>0</v>
      </c>
      <c r="Q131" s="222">
        <v>0</v>
      </c>
      <c r="R131" s="222">
        <f>Q131*H131</f>
        <v>0</v>
      </c>
      <c r="S131" s="222">
        <v>0.235</v>
      </c>
      <c r="T131" s="223">
        <f>S131*H131</f>
        <v>2.5144999999999995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4" t="s">
        <v>129</v>
      </c>
      <c r="AT131" s="224" t="s">
        <v>125</v>
      </c>
      <c r="AU131" s="224" t="s">
        <v>86</v>
      </c>
      <c r="AY131" s="16" t="s">
        <v>123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6" t="s">
        <v>81</v>
      </c>
      <c r="BK131" s="225">
        <f>ROUND(I131*H131,2)</f>
        <v>0</v>
      </c>
      <c r="BL131" s="16" t="s">
        <v>129</v>
      </c>
      <c r="BM131" s="224" t="s">
        <v>137</v>
      </c>
    </row>
    <row r="132" spans="1:47" s="2" customFormat="1" ht="12">
      <c r="A132" s="37"/>
      <c r="B132" s="38"/>
      <c r="C132" s="39"/>
      <c r="D132" s="226" t="s">
        <v>131</v>
      </c>
      <c r="E132" s="39"/>
      <c r="F132" s="227" t="s">
        <v>138</v>
      </c>
      <c r="G132" s="39"/>
      <c r="H132" s="39"/>
      <c r="I132" s="228"/>
      <c r="J132" s="39"/>
      <c r="K132" s="39"/>
      <c r="L132" s="43"/>
      <c r="M132" s="229"/>
      <c r="N132" s="23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131</v>
      </c>
      <c r="AU132" s="16" t="s">
        <v>86</v>
      </c>
    </row>
    <row r="133" spans="1:65" s="2" customFormat="1" ht="24.15" customHeight="1">
      <c r="A133" s="37"/>
      <c r="B133" s="38"/>
      <c r="C133" s="212" t="s">
        <v>139</v>
      </c>
      <c r="D133" s="212" t="s">
        <v>125</v>
      </c>
      <c r="E133" s="213" t="s">
        <v>140</v>
      </c>
      <c r="F133" s="214" t="s">
        <v>141</v>
      </c>
      <c r="G133" s="215" t="s">
        <v>128</v>
      </c>
      <c r="H133" s="216">
        <v>150.8</v>
      </c>
      <c r="I133" s="217"/>
      <c r="J133" s="218">
        <f>ROUND(I133*H133,2)</f>
        <v>0</v>
      </c>
      <c r="K133" s="219"/>
      <c r="L133" s="43"/>
      <c r="M133" s="220" t="s">
        <v>1</v>
      </c>
      <c r="N133" s="221" t="s">
        <v>41</v>
      </c>
      <c r="O133" s="90"/>
      <c r="P133" s="222">
        <f>O133*H133</f>
        <v>0</v>
      </c>
      <c r="Q133" s="222">
        <v>0</v>
      </c>
      <c r="R133" s="222">
        <f>Q133*H133</f>
        <v>0</v>
      </c>
      <c r="S133" s="222">
        <v>0.26</v>
      </c>
      <c r="T133" s="223">
        <f>S133*H133</f>
        <v>39.208000000000006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4" t="s">
        <v>129</v>
      </c>
      <c r="AT133" s="224" t="s">
        <v>125</v>
      </c>
      <c r="AU133" s="224" t="s">
        <v>86</v>
      </c>
      <c r="AY133" s="16" t="s">
        <v>123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6" t="s">
        <v>81</v>
      </c>
      <c r="BK133" s="225">
        <f>ROUND(I133*H133,2)</f>
        <v>0</v>
      </c>
      <c r="BL133" s="16" t="s">
        <v>129</v>
      </c>
      <c r="BM133" s="224" t="s">
        <v>142</v>
      </c>
    </row>
    <row r="134" spans="1:47" s="2" customFormat="1" ht="12">
      <c r="A134" s="37"/>
      <c r="B134" s="38"/>
      <c r="C134" s="39"/>
      <c r="D134" s="226" t="s">
        <v>131</v>
      </c>
      <c r="E134" s="39"/>
      <c r="F134" s="227" t="s">
        <v>143</v>
      </c>
      <c r="G134" s="39"/>
      <c r="H134" s="39"/>
      <c r="I134" s="228"/>
      <c r="J134" s="39"/>
      <c r="K134" s="39"/>
      <c r="L134" s="43"/>
      <c r="M134" s="229"/>
      <c r="N134" s="23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131</v>
      </c>
      <c r="AU134" s="16" t="s">
        <v>86</v>
      </c>
    </row>
    <row r="135" spans="1:51" s="13" customFormat="1" ht="12">
      <c r="A135" s="13"/>
      <c r="B135" s="231"/>
      <c r="C135" s="232"/>
      <c r="D135" s="226" t="s">
        <v>133</v>
      </c>
      <c r="E135" s="233" t="s">
        <v>1</v>
      </c>
      <c r="F135" s="234" t="s">
        <v>144</v>
      </c>
      <c r="G135" s="232"/>
      <c r="H135" s="235">
        <v>150.8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133</v>
      </c>
      <c r="AU135" s="241" t="s">
        <v>86</v>
      </c>
      <c r="AV135" s="13" t="s">
        <v>86</v>
      </c>
      <c r="AW135" s="13" t="s">
        <v>32</v>
      </c>
      <c r="AX135" s="13" t="s">
        <v>81</v>
      </c>
      <c r="AY135" s="241" t="s">
        <v>123</v>
      </c>
    </row>
    <row r="136" spans="1:65" s="2" customFormat="1" ht="33" customHeight="1">
      <c r="A136" s="37"/>
      <c r="B136" s="38"/>
      <c r="C136" s="212" t="s">
        <v>129</v>
      </c>
      <c r="D136" s="212" t="s">
        <v>125</v>
      </c>
      <c r="E136" s="213" t="s">
        <v>145</v>
      </c>
      <c r="F136" s="214" t="s">
        <v>146</v>
      </c>
      <c r="G136" s="215" t="s">
        <v>128</v>
      </c>
      <c r="H136" s="216">
        <v>167.38</v>
      </c>
      <c r="I136" s="217"/>
      <c r="J136" s="218">
        <f>ROUND(I136*H136,2)</f>
        <v>0</v>
      </c>
      <c r="K136" s="219"/>
      <c r="L136" s="43"/>
      <c r="M136" s="220" t="s">
        <v>1</v>
      </c>
      <c r="N136" s="221" t="s">
        <v>41</v>
      </c>
      <c r="O136" s="90"/>
      <c r="P136" s="222">
        <f>O136*H136</f>
        <v>0</v>
      </c>
      <c r="Q136" s="222">
        <v>0</v>
      </c>
      <c r="R136" s="222">
        <f>Q136*H136</f>
        <v>0</v>
      </c>
      <c r="S136" s="222">
        <v>0.29</v>
      </c>
      <c r="T136" s="223">
        <f>S136*H136</f>
        <v>48.5402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4" t="s">
        <v>129</v>
      </c>
      <c r="AT136" s="224" t="s">
        <v>125</v>
      </c>
      <c r="AU136" s="224" t="s">
        <v>86</v>
      </c>
      <c r="AY136" s="16" t="s">
        <v>123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6" t="s">
        <v>81</v>
      </c>
      <c r="BK136" s="225">
        <f>ROUND(I136*H136,2)</f>
        <v>0</v>
      </c>
      <c r="BL136" s="16" t="s">
        <v>129</v>
      </c>
      <c r="BM136" s="224" t="s">
        <v>147</v>
      </c>
    </row>
    <row r="137" spans="1:47" s="2" customFormat="1" ht="12">
      <c r="A137" s="37"/>
      <c r="B137" s="38"/>
      <c r="C137" s="39"/>
      <c r="D137" s="226" t="s">
        <v>131</v>
      </c>
      <c r="E137" s="39"/>
      <c r="F137" s="227" t="s">
        <v>148</v>
      </c>
      <c r="G137" s="39"/>
      <c r="H137" s="39"/>
      <c r="I137" s="228"/>
      <c r="J137" s="39"/>
      <c r="K137" s="39"/>
      <c r="L137" s="43"/>
      <c r="M137" s="229"/>
      <c r="N137" s="23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131</v>
      </c>
      <c r="AU137" s="16" t="s">
        <v>86</v>
      </c>
    </row>
    <row r="138" spans="1:51" s="13" customFormat="1" ht="12">
      <c r="A138" s="13"/>
      <c r="B138" s="231"/>
      <c r="C138" s="232"/>
      <c r="D138" s="226" t="s">
        <v>133</v>
      </c>
      <c r="E138" s="233" t="s">
        <v>1</v>
      </c>
      <c r="F138" s="234" t="s">
        <v>149</v>
      </c>
      <c r="G138" s="232"/>
      <c r="H138" s="235">
        <v>161.5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133</v>
      </c>
      <c r="AU138" s="241" t="s">
        <v>86</v>
      </c>
      <c r="AV138" s="13" t="s">
        <v>86</v>
      </c>
      <c r="AW138" s="13" t="s">
        <v>32</v>
      </c>
      <c r="AX138" s="13" t="s">
        <v>76</v>
      </c>
      <c r="AY138" s="241" t="s">
        <v>123</v>
      </c>
    </row>
    <row r="139" spans="1:51" s="13" customFormat="1" ht="12">
      <c r="A139" s="13"/>
      <c r="B139" s="231"/>
      <c r="C139" s="232"/>
      <c r="D139" s="226" t="s">
        <v>133</v>
      </c>
      <c r="E139" s="233" t="s">
        <v>1</v>
      </c>
      <c r="F139" s="234" t="s">
        <v>150</v>
      </c>
      <c r="G139" s="232"/>
      <c r="H139" s="235">
        <v>5.88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133</v>
      </c>
      <c r="AU139" s="241" t="s">
        <v>86</v>
      </c>
      <c r="AV139" s="13" t="s">
        <v>86</v>
      </c>
      <c r="AW139" s="13" t="s">
        <v>32</v>
      </c>
      <c r="AX139" s="13" t="s">
        <v>76</v>
      </c>
      <c r="AY139" s="241" t="s">
        <v>123</v>
      </c>
    </row>
    <row r="140" spans="1:51" s="14" customFormat="1" ht="12">
      <c r="A140" s="14"/>
      <c r="B140" s="242"/>
      <c r="C140" s="243"/>
      <c r="D140" s="226" t="s">
        <v>133</v>
      </c>
      <c r="E140" s="244" t="s">
        <v>1</v>
      </c>
      <c r="F140" s="245" t="s">
        <v>151</v>
      </c>
      <c r="G140" s="243"/>
      <c r="H140" s="246">
        <v>167.38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133</v>
      </c>
      <c r="AU140" s="252" t="s">
        <v>86</v>
      </c>
      <c r="AV140" s="14" t="s">
        <v>129</v>
      </c>
      <c r="AW140" s="14" t="s">
        <v>32</v>
      </c>
      <c r="AX140" s="14" t="s">
        <v>81</v>
      </c>
      <c r="AY140" s="252" t="s">
        <v>123</v>
      </c>
    </row>
    <row r="141" spans="1:65" s="2" customFormat="1" ht="24.15" customHeight="1">
      <c r="A141" s="37"/>
      <c r="B141" s="38"/>
      <c r="C141" s="212" t="s">
        <v>152</v>
      </c>
      <c r="D141" s="212" t="s">
        <v>125</v>
      </c>
      <c r="E141" s="213" t="s">
        <v>153</v>
      </c>
      <c r="F141" s="214" t="s">
        <v>154</v>
      </c>
      <c r="G141" s="215" t="s">
        <v>128</v>
      </c>
      <c r="H141" s="216">
        <v>529.5</v>
      </c>
      <c r="I141" s="217"/>
      <c r="J141" s="218">
        <f>ROUND(I141*H141,2)</f>
        <v>0</v>
      </c>
      <c r="K141" s="219"/>
      <c r="L141" s="43"/>
      <c r="M141" s="220" t="s">
        <v>1</v>
      </c>
      <c r="N141" s="221" t="s">
        <v>41</v>
      </c>
      <c r="O141" s="90"/>
      <c r="P141" s="222">
        <f>O141*H141</f>
        <v>0</v>
      </c>
      <c r="Q141" s="222">
        <v>0</v>
      </c>
      <c r="R141" s="222">
        <f>Q141*H141</f>
        <v>0</v>
      </c>
      <c r="S141" s="222">
        <v>0.44</v>
      </c>
      <c r="T141" s="223">
        <f>S141*H141</f>
        <v>232.98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4" t="s">
        <v>129</v>
      </c>
      <c r="AT141" s="224" t="s">
        <v>125</v>
      </c>
      <c r="AU141" s="224" t="s">
        <v>86</v>
      </c>
      <c r="AY141" s="16" t="s">
        <v>123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6" t="s">
        <v>81</v>
      </c>
      <c r="BK141" s="225">
        <f>ROUND(I141*H141,2)</f>
        <v>0</v>
      </c>
      <c r="BL141" s="16" t="s">
        <v>129</v>
      </c>
      <c r="BM141" s="224" t="s">
        <v>155</v>
      </c>
    </row>
    <row r="142" spans="1:47" s="2" customFormat="1" ht="12">
      <c r="A142" s="37"/>
      <c r="B142" s="38"/>
      <c r="C142" s="39"/>
      <c r="D142" s="226" t="s">
        <v>131</v>
      </c>
      <c r="E142" s="39"/>
      <c r="F142" s="227" t="s">
        <v>156</v>
      </c>
      <c r="G142" s="39"/>
      <c r="H142" s="39"/>
      <c r="I142" s="228"/>
      <c r="J142" s="39"/>
      <c r="K142" s="39"/>
      <c r="L142" s="43"/>
      <c r="M142" s="229"/>
      <c r="N142" s="23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131</v>
      </c>
      <c r="AU142" s="16" t="s">
        <v>86</v>
      </c>
    </row>
    <row r="143" spans="1:65" s="2" customFormat="1" ht="24.15" customHeight="1">
      <c r="A143" s="37"/>
      <c r="B143" s="38"/>
      <c r="C143" s="212" t="s">
        <v>157</v>
      </c>
      <c r="D143" s="212" t="s">
        <v>125</v>
      </c>
      <c r="E143" s="213" t="s">
        <v>158</v>
      </c>
      <c r="F143" s="214" t="s">
        <v>159</v>
      </c>
      <c r="G143" s="215" t="s">
        <v>128</v>
      </c>
      <c r="H143" s="216">
        <v>39</v>
      </c>
      <c r="I143" s="217"/>
      <c r="J143" s="218">
        <f>ROUND(I143*H143,2)</f>
        <v>0</v>
      </c>
      <c r="K143" s="219"/>
      <c r="L143" s="43"/>
      <c r="M143" s="220" t="s">
        <v>1</v>
      </c>
      <c r="N143" s="221" t="s">
        <v>41</v>
      </c>
      <c r="O143" s="90"/>
      <c r="P143" s="222">
        <f>O143*H143</f>
        <v>0</v>
      </c>
      <c r="Q143" s="222">
        <v>0</v>
      </c>
      <c r="R143" s="222">
        <f>Q143*H143</f>
        <v>0</v>
      </c>
      <c r="S143" s="222">
        <v>0.325</v>
      </c>
      <c r="T143" s="223">
        <f>S143*H143</f>
        <v>12.675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4" t="s">
        <v>129</v>
      </c>
      <c r="AT143" s="224" t="s">
        <v>125</v>
      </c>
      <c r="AU143" s="224" t="s">
        <v>86</v>
      </c>
      <c r="AY143" s="16" t="s">
        <v>123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6" t="s">
        <v>81</v>
      </c>
      <c r="BK143" s="225">
        <f>ROUND(I143*H143,2)</f>
        <v>0</v>
      </c>
      <c r="BL143" s="16" t="s">
        <v>129</v>
      </c>
      <c r="BM143" s="224" t="s">
        <v>160</v>
      </c>
    </row>
    <row r="144" spans="1:47" s="2" customFormat="1" ht="12">
      <c r="A144" s="37"/>
      <c r="B144" s="38"/>
      <c r="C144" s="39"/>
      <c r="D144" s="226" t="s">
        <v>131</v>
      </c>
      <c r="E144" s="39"/>
      <c r="F144" s="227" t="s">
        <v>161</v>
      </c>
      <c r="G144" s="39"/>
      <c r="H144" s="39"/>
      <c r="I144" s="228"/>
      <c r="J144" s="39"/>
      <c r="K144" s="39"/>
      <c r="L144" s="43"/>
      <c r="M144" s="229"/>
      <c r="N144" s="23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131</v>
      </c>
      <c r="AU144" s="16" t="s">
        <v>86</v>
      </c>
    </row>
    <row r="145" spans="1:51" s="13" customFormat="1" ht="12">
      <c r="A145" s="13"/>
      <c r="B145" s="231"/>
      <c r="C145" s="232"/>
      <c r="D145" s="226" t="s">
        <v>133</v>
      </c>
      <c r="E145" s="233" t="s">
        <v>1</v>
      </c>
      <c r="F145" s="234" t="s">
        <v>162</v>
      </c>
      <c r="G145" s="232"/>
      <c r="H145" s="235">
        <v>38.6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133</v>
      </c>
      <c r="AU145" s="241" t="s">
        <v>86</v>
      </c>
      <c r="AV145" s="13" t="s">
        <v>86</v>
      </c>
      <c r="AW145" s="13" t="s">
        <v>32</v>
      </c>
      <c r="AX145" s="13" t="s">
        <v>76</v>
      </c>
      <c r="AY145" s="241" t="s">
        <v>123</v>
      </c>
    </row>
    <row r="146" spans="1:51" s="13" customFormat="1" ht="12">
      <c r="A146" s="13"/>
      <c r="B146" s="231"/>
      <c r="C146" s="232"/>
      <c r="D146" s="226" t="s">
        <v>133</v>
      </c>
      <c r="E146" s="233" t="s">
        <v>1</v>
      </c>
      <c r="F146" s="234" t="s">
        <v>163</v>
      </c>
      <c r="G146" s="232"/>
      <c r="H146" s="235">
        <v>0.4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133</v>
      </c>
      <c r="AU146" s="241" t="s">
        <v>86</v>
      </c>
      <c r="AV146" s="13" t="s">
        <v>86</v>
      </c>
      <c r="AW146" s="13" t="s">
        <v>32</v>
      </c>
      <c r="AX146" s="13" t="s">
        <v>76</v>
      </c>
      <c r="AY146" s="241" t="s">
        <v>123</v>
      </c>
    </row>
    <row r="147" spans="1:51" s="14" customFormat="1" ht="12">
      <c r="A147" s="14"/>
      <c r="B147" s="242"/>
      <c r="C147" s="243"/>
      <c r="D147" s="226" t="s">
        <v>133</v>
      </c>
      <c r="E147" s="244" t="s">
        <v>1</v>
      </c>
      <c r="F147" s="245" t="s">
        <v>151</v>
      </c>
      <c r="G147" s="243"/>
      <c r="H147" s="246">
        <v>39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133</v>
      </c>
      <c r="AU147" s="252" t="s">
        <v>86</v>
      </c>
      <c r="AV147" s="14" t="s">
        <v>129</v>
      </c>
      <c r="AW147" s="14" t="s">
        <v>32</v>
      </c>
      <c r="AX147" s="14" t="s">
        <v>81</v>
      </c>
      <c r="AY147" s="252" t="s">
        <v>123</v>
      </c>
    </row>
    <row r="148" spans="1:65" s="2" customFormat="1" ht="33" customHeight="1">
      <c r="A148" s="37"/>
      <c r="B148" s="38"/>
      <c r="C148" s="212" t="s">
        <v>164</v>
      </c>
      <c r="D148" s="212" t="s">
        <v>125</v>
      </c>
      <c r="E148" s="213" t="s">
        <v>165</v>
      </c>
      <c r="F148" s="214" t="s">
        <v>166</v>
      </c>
      <c r="G148" s="215" t="s">
        <v>128</v>
      </c>
      <c r="H148" s="216">
        <v>1244.4</v>
      </c>
      <c r="I148" s="217"/>
      <c r="J148" s="218">
        <f>ROUND(I148*H148,2)</f>
        <v>0</v>
      </c>
      <c r="K148" s="219"/>
      <c r="L148" s="43"/>
      <c r="M148" s="220" t="s">
        <v>1</v>
      </c>
      <c r="N148" s="221" t="s">
        <v>41</v>
      </c>
      <c r="O148" s="90"/>
      <c r="P148" s="222">
        <f>O148*H148</f>
        <v>0</v>
      </c>
      <c r="Q148" s="222">
        <v>5E-05</v>
      </c>
      <c r="R148" s="222">
        <f>Q148*H148</f>
        <v>0.062220000000000004</v>
      </c>
      <c r="S148" s="222">
        <v>0.115</v>
      </c>
      <c r="T148" s="223">
        <f>S148*H148</f>
        <v>143.10600000000002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129</v>
      </c>
      <c r="AT148" s="224" t="s">
        <v>125</v>
      </c>
      <c r="AU148" s="224" t="s">
        <v>86</v>
      </c>
      <c r="AY148" s="16" t="s">
        <v>123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81</v>
      </c>
      <c r="BK148" s="225">
        <f>ROUND(I148*H148,2)</f>
        <v>0</v>
      </c>
      <c r="BL148" s="16" t="s">
        <v>129</v>
      </c>
      <c r="BM148" s="224" t="s">
        <v>167</v>
      </c>
    </row>
    <row r="149" spans="1:47" s="2" customFormat="1" ht="12">
      <c r="A149" s="37"/>
      <c r="B149" s="38"/>
      <c r="C149" s="39"/>
      <c r="D149" s="226" t="s">
        <v>131</v>
      </c>
      <c r="E149" s="39"/>
      <c r="F149" s="227" t="s">
        <v>168</v>
      </c>
      <c r="G149" s="39"/>
      <c r="H149" s="39"/>
      <c r="I149" s="228"/>
      <c r="J149" s="39"/>
      <c r="K149" s="39"/>
      <c r="L149" s="43"/>
      <c r="M149" s="229"/>
      <c r="N149" s="23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131</v>
      </c>
      <c r="AU149" s="16" t="s">
        <v>86</v>
      </c>
    </row>
    <row r="150" spans="1:51" s="13" customFormat="1" ht="12">
      <c r="A150" s="13"/>
      <c r="B150" s="231"/>
      <c r="C150" s="232"/>
      <c r="D150" s="226" t="s">
        <v>133</v>
      </c>
      <c r="E150" s="233" t="s">
        <v>1</v>
      </c>
      <c r="F150" s="234" t="s">
        <v>169</v>
      </c>
      <c r="G150" s="232"/>
      <c r="H150" s="235">
        <v>714.9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133</v>
      </c>
      <c r="AU150" s="241" t="s">
        <v>86</v>
      </c>
      <c r="AV150" s="13" t="s">
        <v>86</v>
      </c>
      <c r="AW150" s="13" t="s">
        <v>32</v>
      </c>
      <c r="AX150" s="13" t="s">
        <v>76</v>
      </c>
      <c r="AY150" s="241" t="s">
        <v>123</v>
      </c>
    </row>
    <row r="151" spans="1:51" s="13" customFormat="1" ht="12">
      <c r="A151" s="13"/>
      <c r="B151" s="231"/>
      <c r="C151" s="232"/>
      <c r="D151" s="226" t="s">
        <v>133</v>
      </c>
      <c r="E151" s="233" t="s">
        <v>1</v>
      </c>
      <c r="F151" s="234" t="s">
        <v>170</v>
      </c>
      <c r="G151" s="232"/>
      <c r="H151" s="235">
        <v>529.5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133</v>
      </c>
      <c r="AU151" s="241" t="s">
        <v>86</v>
      </c>
      <c r="AV151" s="13" t="s">
        <v>86</v>
      </c>
      <c r="AW151" s="13" t="s">
        <v>32</v>
      </c>
      <c r="AX151" s="13" t="s">
        <v>76</v>
      </c>
      <c r="AY151" s="241" t="s">
        <v>123</v>
      </c>
    </row>
    <row r="152" spans="1:51" s="14" customFormat="1" ht="12">
      <c r="A152" s="14"/>
      <c r="B152" s="242"/>
      <c r="C152" s="243"/>
      <c r="D152" s="226" t="s">
        <v>133</v>
      </c>
      <c r="E152" s="244" t="s">
        <v>1</v>
      </c>
      <c r="F152" s="245" t="s">
        <v>151</v>
      </c>
      <c r="G152" s="243"/>
      <c r="H152" s="246">
        <v>1244.4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133</v>
      </c>
      <c r="AU152" s="252" t="s">
        <v>86</v>
      </c>
      <c r="AV152" s="14" t="s">
        <v>129</v>
      </c>
      <c r="AW152" s="14" t="s">
        <v>32</v>
      </c>
      <c r="AX152" s="14" t="s">
        <v>81</v>
      </c>
      <c r="AY152" s="252" t="s">
        <v>123</v>
      </c>
    </row>
    <row r="153" spans="1:65" s="2" customFormat="1" ht="16.5" customHeight="1">
      <c r="A153" s="37"/>
      <c r="B153" s="38"/>
      <c r="C153" s="212" t="s">
        <v>171</v>
      </c>
      <c r="D153" s="212" t="s">
        <v>125</v>
      </c>
      <c r="E153" s="213" t="s">
        <v>172</v>
      </c>
      <c r="F153" s="214" t="s">
        <v>173</v>
      </c>
      <c r="G153" s="215" t="s">
        <v>174</v>
      </c>
      <c r="H153" s="216">
        <v>22.5</v>
      </c>
      <c r="I153" s="217"/>
      <c r="J153" s="218">
        <f>ROUND(I153*H153,2)</f>
        <v>0</v>
      </c>
      <c r="K153" s="219"/>
      <c r="L153" s="43"/>
      <c r="M153" s="220" t="s">
        <v>1</v>
      </c>
      <c r="N153" s="221" t="s">
        <v>41</v>
      </c>
      <c r="O153" s="90"/>
      <c r="P153" s="222">
        <f>O153*H153</f>
        <v>0</v>
      </c>
      <c r="Q153" s="222">
        <v>0</v>
      </c>
      <c r="R153" s="222">
        <f>Q153*H153</f>
        <v>0</v>
      </c>
      <c r="S153" s="222">
        <v>0.29</v>
      </c>
      <c r="T153" s="223">
        <f>S153*H153</f>
        <v>6.5249999999999995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4" t="s">
        <v>129</v>
      </c>
      <c r="AT153" s="224" t="s">
        <v>125</v>
      </c>
      <c r="AU153" s="224" t="s">
        <v>86</v>
      </c>
      <c r="AY153" s="16" t="s">
        <v>123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6" t="s">
        <v>81</v>
      </c>
      <c r="BK153" s="225">
        <f>ROUND(I153*H153,2)</f>
        <v>0</v>
      </c>
      <c r="BL153" s="16" t="s">
        <v>129</v>
      </c>
      <c r="BM153" s="224" t="s">
        <v>175</v>
      </c>
    </row>
    <row r="154" spans="1:47" s="2" customFormat="1" ht="12">
      <c r="A154" s="37"/>
      <c r="B154" s="38"/>
      <c r="C154" s="39"/>
      <c r="D154" s="226" t="s">
        <v>131</v>
      </c>
      <c r="E154" s="39"/>
      <c r="F154" s="227" t="s">
        <v>176</v>
      </c>
      <c r="G154" s="39"/>
      <c r="H154" s="39"/>
      <c r="I154" s="228"/>
      <c r="J154" s="39"/>
      <c r="K154" s="39"/>
      <c r="L154" s="43"/>
      <c r="M154" s="229"/>
      <c r="N154" s="230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131</v>
      </c>
      <c r="AU154" s="16" t="s">
        <v>86</v>
      </c>
    </row>
    <row r="155" spans="1:51" s="13" customFormat="1" ht="12">
      <c r="A155" s="13"/>
      <c r="B155" s="231"/>
      <c r="C155" s="232"/>
      <c r="D155" s="226" t="s">
        <v>133</v>
      </c>
      <c r="E155" s="233" t="s">
        <v>1</v>
      </c>
      <c r="F155" s="234" t="s">
        <v>177</v>
      </c>
      <c r="G155" s="232"/>
      <c r="H155" s="235">
        <v>22.5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133</v>
      </c>
      <c r="AU155" s="241" t="s">
        <v>86</v>
      </c>
      <c r="AV155" s="13" t="s">
        <v>86</v>
      </c>
      <c r="AW155" s="13" t="s">
        <v>32</v>
      </c>
      <c r="AX155" s="13" t="s">
        <v>81</v>
      </c>
      <c r="AY155" s="241" t="s">
        <v>123</v>
      </c>
    </row>
    <row r="156" spans="1:65" s="2" customFormat="1" ht="16.5" customHeight="1">
      <c r="A156" s="37"/>
      <c r="B156" s="38"/>
      <c r="C156" s="212" t="s">
        <v>178</v>
      </c>
      <c r="D156" s="212" t="s">
        <v>125</v>
      </c>
      <c r="E156" s="213" t="s">
        <v>179</v>
      </c>
      <c r="F156" s="214" t="s">
        <v>180</v>
      </c>
      <c r="G156" s="215" t="s">
        <v>174</v>
      </c>
      <c r="H156" s="216">
        <v>150.4</v>
      </c>
      <c r="I156" s="217"/>
      <c r="J156" s="218">
        <f>ROUND(I156*H156,2)</f>
        <v>0</v>
      </c>
      <c r="K156" s="219"/>
      <c r="L156" s="43"/>
      <c r="M156" s="220" t="s">
        <v>1</v>
      </c>
      <c r="N156" s="221" t="s">
        <v>41</v>
      </c>
      <c r="O156" s="90"/>
      <c r="P156" s="222">
        <f>O156*H156</f>
        <v>0</v>
      </c>
      <c r="Q156" s="222">
        <v>0</v>
      </c>
      <c r="R156" s="222">
        <f>Q156*H156</f>
        <v>0</v>
      </c>
      <c r="S156" s="222">
        <v>0.205</v>
      </c>
      <c r="T156" s="223">
        <f>S156*H156</f>
        <v>30.832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129</v>
      </c>
      <c r="AT156" s="224" t="s">
        <v>125</v>
      </c>
      <c r="AU156" s="224" t="s">
        <v>86</v>
      </c>
      <c r="AY156" s="16" t="s">
        <v>123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81</v>
      </c>
      <c r="BK156" s="225">
        <f>ROUND(I156*H156,2)</f>
        <v>0</v>
      </c>
      <c r="BL156" s="16" t="s">
        <v>129</v>
      </c>
      <c r="BM156" s="224" t="s">
        <v>181</v>
      </c>
    </row>
    <row r="157" spans="1:47" s="2" customFormat="1" ht="12">
      <c r="A157" s="37"/>
      <c r="B157" s="38"/>
      <c r="C157" s="39"/>
      <c r="D157" s="226" t="s">
        <v>131</v>
      </c>
      <c r="E157" s="39"/>
      <c r="F157" s="227" t="s">
        <v>182</v>
      </c>
      <c r="G157" s="39"/>
      <c r="H157" s="39"/>
      <c r="I157" s="228"/>
      <c r="J157" s="39"/>
      <c r="K157" s="39"/>
      <c r="L157" s="43"/>
      <c r="M157" s="229"/>
      <c r="N157" s="23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131</v>
      </c>
      <c r="AU157" s="16" t="s">
        <v>86</v>
      </c>
    </row>
    <row r="158" spans="1:51" s="13" customFormat="1" ht="12">
      <c r="A158" s="13"/>
      <c r="B158" s="231"/>
      <c r="C158" s="232"/>
      <c r="D158" s="226" t="s">
        <v>133</v>
      </c>
      <c r="E158" s="233" t="s">
        <v>1</v>
      </c>
      <c r="F158" s="234" t="s">
        <v>183</v>
      </c>
      <c r="G158" s="232"/>
      <c r="H158" s="235">
        <v>150.4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133</v>
      </c>
      <c r="AU158" s="241" t="s">
        <v>86</v>
      </c>
      <c r="AV158" s="13" t="s">
        <v>86</v>
      </c>
      <c r="AW158" s="13" t="s">
        <v>32</v>
      </c>
      <c r="AX158" s="13" t="s">
        <v>81</v>
      </c>
      <c r="AY158" s="241" t="s">
        <v>123</v>
      </c>
    </row>
    <row r="159" spans="1:65" s="2" customFormat="1" ht="33" customHeight="1">
      <c r="A159" s="37"/>
      <c r="B159" s="38"/>
      <c r="C159" s="212" t="s">
        <v>184</v>
      </c>
      <c r="D159" s="212" t="s">
        <v>125</v>
      </c>
      <c r="E159" s="213" t="s">
        <v>185</v>
      </c>
      <c r="F159" s="214" t="s">
        <v>186</v>
      </c>
      <c r="G159" s="215" t="s">
        <v>187</v>
      </c>
      <c r="H159" s="216">
        <v>90.865</v>
      </c>
      <c r="I159" s="217"/>
      <c r="J159" s="218">
        <f>ROUND(I159*H159,2)</f>
        <v>0</v>
      </c>
      <c r="K159" s="219"/>
      <c r="L159" s="43"/>
      <c r="M159" s="220" t="s">
        <v>1</v>
      </c>
      <c r="N159" s="221" t="s">
        <v>41</v>
      </c>
      <c r="O159" s="90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4" t="s">
        <v>129</v>
      </c>
      <c r="AT159" s="224" t="s">
        <v>125</v>
      </c>
      <c r="AU159" s="224" t="s">
        <v>86</v>
      </c>
      <c r="AY159" s="16" t="s">
        <v>123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6" t="s">
        <v>81</v>
      </c>
      <c r="BK159" s="225">
        <f>ROUND(I159*H159,2)</f>
        <v>0</v>
      </c>
      <c r="BL159" s="16" t="s">
        <v>129</v>
      </c>
      <c r="BM159" s="224" t="s">
        <v>188</v>
      </c>
    </row>
    <row r="160" spans="1:47" s="2" customFormat="1" ht="12">
      <c r="A160" s="37"/>
      <c r="B160" s="38"/>
      <c r="C160" s="39"/>
      <c r="D160" s="226" t="s">
        <v>131</v>
      </c>
      <c r="E160" s="39"/>
      <c r="F160" s="227" t="s">
        <v>189</v>
      </c>
      <c r="G160" s="39"/>
      <c r="H160" s="39"/>
      <c r="I160" s="228"/>
      <c r="J160" s="39"/>
      <c r="K160" s="39"/>
      <c r="L160" s="43"/>
      <c r="M160" s="229"/>
      <c r="N160" s="230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131</v>
      </c>
      <c r="AU160" s="16" t="s">
        <v>86</v>
      </c>
    </row>
    <row r="161" spans="1:51" s="13" customFormat="1" ht="12">
      <c r="A161" s="13"/>
      <c r="B161" s="231"/>
      <c r="C161" s="232"/>
      <c r="D161" s="226" t="s">
        <v>133</v>
      </c>
      <c r="E161" s="233" t="s">
        <v>1</v>
      </c>
      <c r="F161" s="234" t="s">
        <v>190</v>
      </c>
      <c r="G161" s="232"/>
      <c r="H161" s="235">
        <v>79.425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133</v>
      </c>
      <c r="AU161" s="241" t="s">
        <v>86</v>
      </c>
      <c r="AV161" s="13" t="s">
        <v>86</v>
      </c>
      <c r="AW161" s="13" t="s">
        <v>32</v>
      </c>
      <c r="AX161" s="13" t="s">
        <v>76</v>
      </c>
      <c r="AY161" s="241" t="s">
        <v>123</v>
      </c>
    </row>
    <row r="162" spans="1:51" s="13" customFormat="1" ht="12">
      <c r="A162" s="13"/>
      <c r="B162" s="231"/>
      <c r="C162" s="232"/>
      <c r="D162" s="226" t="s">
        <v>133</v>
      </c>
      <c r="E162" s="233" t="s">
        <v>1</v>
      </c>
      <c r="F162" s="234" t="s">
        <v>191</v>
      </c>
      <c r="G162" s="232"/>
      <c r="H162" s="235">
        <v>7.16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133</v>
      </c>
      <c r="AU162" s="241" t="s">
        <v>86</v>
      </c>
      <c r="AV162" s="13" t="s">
        <v>86</v>
      </c>
      <c r="AW162" s="13" t="s">
        <v>32</v>
      </c>
      <c r="AX162" s="13" t="s">
        <v>76</v>
      </c>
      <c r="AY162" s="241" t="s">
        <v>123</v>
      </c>
    </row>
    <row r="163" spans="1:51" s="13" customFormat="1" ht="12">
      <c r="A163" s="13"/>
      <c r="B163" s="231"/>
      <c r="C163" s="232"/>
      <c r="D163" s="226" t="s">
        <v>133</v>
      </c>
      <c r="E163" s="233" t="s">
        <v>1</v>
      </c>
      <c r="F163" s="234" t="s">
        <v>192</v>
      </c>
      <c r="G163" s="232"/>
      <c r="H163" s="235">
        <v>3.77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133</v>
      </c>
      <c r="AU163" s="241" t="s">
        <v>86</v>
      </c>
      <c r="AV163" s="13" t="s">
        <v>86</v>
      </c>
      <c r="AW163" s="13" t="s">
        <v>32</v>
      </c>
      <c r="AX163" s="13" t="s">
        <v>76</v>
      </c>
      <c r="AY163" s="241" t="s">
        <v>123</v>
      </c>
    </row>
    <row r="164" spans="1:51" s="13" customFormat="1" ht="12">
      <c r="A164" s="13"/>
      <c r="B164" s="231"/>
      <c r="C164" s="232"/>
      <c r="D164" s="226" t="s">
        <v>133</v>
      </c>
      <c r="E164" s="233" t="s">
        <v>1</v>
      </c>
      <c r="F164" s="234" t="s">
        <v>193</v>
      </c>
      <c r="G164" s="232"/>
      <c r="H164" s="235">
        <v>0.51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133</v>
      </c>
      <c r="AU164" s="241" t="s">
        <v>86</v>
      </c>
      <c r="AV164" s="13" t="s">
        <v>86</v>
      </c>
      <c r="AW164" s="13" t="s">
        <v>32</v>
      </c>
      <c r="AX164" s="13" t="s">
        <v>76</v>
      </c>
      <c r="AY164" s="241" t="s">
        <v>123</v>
      </c>
    </row>
    <row r="165" spans="1:51" s="14" customFormat="1" ht="12">
      <c r="A165" s="14"/>
      <c r="B165" s="242"/>
      <c r="C165" s="243"/>
      <c r="D165" s="226" t="s">
        <v>133</v>
      </c>
      <c r="E165" s="244" t="s">
        <v>87</v>
      </c>
      <c r="F165" s="245" t="s">
        <v>151</v>
      </c>
      <c r="G165" s="243"/>
      <c r="H165" s="246">
        <v>90.865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133</v>
      </c>
      <c r="AU165" s="252" t="s">
        <v>86</v>
      </c>
      <c r="AV165" s="14" t="s">
        <v>129</v>
      </c>
      <c r="AW165" s="14" t="s">
        <v>32</v>
      </c>
      <c r="AX165" s="14" t="s">
        <v>81</v>
      </c>
      <c r="AY165" s="252" t="s">
        <v>123</v>
      </c>
    </row>
    <row r="166" spans="1:65" s="2" customFormat="1" ht="37.8" customHeight="1">
      <c r="A166" s="37"/>
      <c r="B166" s="38"/>
      <c r="C166" s="212" t="s">
        <v>194</v>
      </c>
      <c r="D166" s="212" t="s">
        <v>125</v>
      </c>
      <c r="E166" s="213" t="s">
        <v>195</v>
      </c>
      <c r="F166" s="214" t="s">
        <v>196</v>
      </c>
      <c r="G166" s="215" t="s">
        <v>187</v>
      </c>
      <c r="H166" s="216">
        <v>89.553</v>
      </c>
      <c r="I166" s="217"/>
      <c r="J166" s="218">
        <f>ROUND(I166*H166,2)</f>
        <v>0</v>
      </c>
      <c r="K166" s="219"/>
      <c r="L166" s="43"/>
      <c r="M166" s="220" t="s">
        <v>1</v>
      </c>
      <c r="N166" s="221" t="s">
        <v>41</v>
      </c>
      <c r="O166" s="90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4" t="s">
        <v>129</v>
      </c>
      <c r="AT166" s="224" t="s">
        <v>125</v>
      </c>
      <c r="AU166" s="224" t="s">
        <v>86</v>
      </c>
      <c r="AY166" s="16" t="s">
        <v>123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6" t="s">
        <v>81</v>
      </c>
      <c r="BK166" s="225">
        <f>ROUND(I166*H166,2)</f>
        <v>0</v>
      </c>
      <c r="BL166" s="16" t="s">
        <v>129</v>
      </c>
      <c r="BM166" s="224" t="s">
        <v>197</v>
      </c>
    </row>
    <row r="167" spans="1:47" s="2" customFormat="1" ht="12">
      <c r="A167" s="37"/>
      <c r="B167" s="38"/>
      <c r="C167" s="39"/>
      <c r="D167" s="226" t="s">
        <v>131</v>
      </c>
      <c r="E167" s="39"/>
      <c r="F167" s="227" t="s">
        <v>198</v>
      </c>
      <c r="G167" s="39"/>
      <c r="H167" s="39"/>
      <c r="I167" s="228"/>
      <c r="J167" s="39"/>
      <c r="K167" s="39"/>
      <c r="L167" s="43"/>
      <c r="M167" s="229"/>
      <c r="N167" s="23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131</v>
      </c>
      <c r="AU167" s="16" t="s">
        <v>86</v>
      </c>
    </row>
    <row r="168" spans="1:51" s="13" customFormat="1" ht="12">
      <c r="A168" s="13"/>
      <c r="B168" s="231"/>
      <c r="C168" s="232"/>
      <c r="D168" s="226" t="s">
        <v>133</v>
      </c>
      <c r="E168" s="233" t="s">
        <v>1</v>
      </c>
      <c r="F168" s="234" t="s">
        <v>87</v>
      </c>
      <c r="G168" s="232"/>
      <c r="H168" s="235">
        <v>90.865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133</v>
      </c>
      <c r="AU168" s="241" t="s">
        <v>86</v>
      </c>
      <c r="AV168" s="13" t="s">
        <v>86</v>
      </c>
      <c r="AW168" s="13" t="s">
        <v>32</v>
      </c>
      <c r="AX168" s="13" t="s">
        <v>76</v>
      </c>
      <c r="AY168" s="241" t="s">
        <v>123</v>
      </c>
    </row>
    <row r="169" spans="1:51" s="13" customFormat="1" ht="12">
      <c r="A169" s="13"/>
      <c r="B169" s="231"/>
      <c r="C169" s="232"/>
      <c r="D169" s="226" t="s">
        <v>133</v>
      </c>
      <c r="E169" s="233" t="s">
        <v>1</v>
      </c>
      <c r="F169" s="234" t="s">
        <v>199</v>
      </c>
      <c r="G169" s="232"/>
      <c r="H169" s="235">
        <v>-1.312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133</v>
      </c>
      <c r="AU169" s="241" t="s">
        <v>86</v>
      </c>
      <c r="AV169" s="13" t="s">
        <v>86</v>
      </c>
      <c r="AW169" s="13" t="s">
        <v>32</v>
      </c>
      <c r="AX169" s="13" t="s">
        <v>76</v>
      </c>
      <c r="AY169" s="241" t="s">
        <v>123</v>
      </c>
    </row>
    <row r="170" spans="1:51" s="14" customFormat="1" ht="12">
      <c r="A170" s="14"/>
      <c r="B170" s="242"/>
      <c r="C170" s="243"/>
      <c r="D170" s="226" t="s">
        <v>133</v>
      </c>
      <c r="E170" s="244" t="s">
        <v>1</v>
      </c>
      <c r="F170" s="245" t="s">
        <v>151</v>
      </c>
      <c r="G170" s="243"/>
      <c r="H170" s="246">
        <v>89.553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133</v>
      </c>
      <c r="AU170" s="252" t="s">
        <v>86</v>
      </c>
      <c r="AV170" s="14" t="s">
        <v>129</v>
      </c>
      <c r="AW170" s="14" t="s">
        <v>32</v>
      </c>
      <c r="AX170" s="14" t="s">
        <v>81</v>
      </c>
      <c r="AY170" s="252" t="s">
        <v>123</v>
      </c>
    </row>
    <row r="171" spans="1:65" s="2" customFormat="1" ht="37.8" customHeight="1">
      <c r="A171" s="37"/>
      <c r="B171" s="38"/>
      <c r="C171" s="212" t="s">
        <v>200</v>
      </c>
      <c r="D171" s="212" t="s">
        <v>125</v>
      </c>
      <c r="E171" s="213" t="s">
        <v>201</v>
      </c>
      <c r="F171" s="214" t="s">
        <v>202</v>
      </c>
      <c r="G171" s="215" t="s">
        <v>187</v>
      </c>
      <c r="H171" s="216">
        <v>1343.295</v>
      </c>
      <c r="I171" s="217"/>
      <c r="J171" s="218">
        <f>ROUND(I171*H171,2)</f>
        <v>0</v>
      </c>
      <c r="K171" s="219"/>
      <c r="L171" s="43"/>
      <c r="M171" s="220" t="s">
        <v>1</v>
      </c>
      <c r="N171" s="221" t="s">
        <v>41</v>
      </c>
      <c r="O171" s="90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4" t="s">
        <v>129</v>
      </c>
      <c r="AT171" s="224" t="s">
        <v>125</v>
      </c>
      <c r="AU171" s="224" t="s">
        <v>86</v>
      </c>
      <c r="AY171" s="16" t="s">
        <v>123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81</v>
      </c>
      <c r="BK171" s="225">
        <f>ROUND(I171*H171,2)</f>
        <v>0</v>
      </c>
      <c r="BL171" s="16" t="s">
        <v>129</v>
      </c>
      <c r="BM171" s="224" t="s">
        <v>203</v>
      </c>
    </row>
    <row r="172" spans="1:47" s="2" customFormat="1" ht="12">
      <c r="A172" s="37"/>
      <c r="B172" s="38"/>
      <c r="C172" s="39"/>
      <c r="D172" s="226" t="s">
        <v>131</v>
      </c>
      <c r="E172" s="39"/>
      <c r="F172" s="227" t="s">
        <v>204</v>
      </c>
      <c r="G172" s="39"/>
      <c r="H172" s="39"/>
      <c r="I172" s="228"/>
      <c r="J172" s="39"/>
      <c r="K172" s="39"/>
      <c r="L172" s="43"/>
      <c r="M172" s="229"/>
      <c r="N172" s="230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131</v>
      </c>
      <c r="AU172" s="16" t="s">
        <v>86</v>
      </c>
    </row>
    <row r="173" spans="1:51" s="13" customFormat="1" ht="12">
      <c r="A173" s="13"/>
      <c r="B173" s="231"/>
      <c r="C173" s="232"/>
      <c r="D173" s="226" t="s">
        <v>133</v>
      </c>
      <c r="E173" s="233" t="s">
        <v>1</v>
      </c>
      <c r="F173" s="234" t="s">
        <v>87</v>
      </c>
      <c r="G173" s="232"/>
      <c r="H173" s="235">
        <v>90.865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133</v>
      </c>
      <c r="AU173" s="241" t="s">
        <v>86</v>
      </c>
      <c r="AV173" s="13" t="s">
        <v>86</v>
      </c>
      <c r="AW173" s="13" t="s">
        <v>32</v>
      </c>
      <c r="AX173" s="13" t="s">
        <v>76</v>
      </c>
      <c r="AY173" s="241" t="s">
        <v>123</v>
      </c>
    </row>
    <row r="174" spans="1:51" s="13" customFormat="1" ht="12">
      <c r="A174" s="13"/>
      <c r="B174" s="231"/>
      <c r="C174" s="232"/>
      <c r="D174" s="226" t="s">
        <v>133</v>
      </c>
      <c r="E174" s="233" t="s">
        <v>1</v>
      </c>
      <c r="F174" s="234" t="s">
        <v>199</v>
      </c>
      <c r="G174" s="232"/>
      <c r="H174" s="235">
        <v>-1.312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133</v>
      </c>
      <c r="AU174" s="241" t="s">
        <v>86</v>
      </c>
      <c r="AV174" s="13" t="s">
        <v>86</v>
      </c>
      <c r="AW174" s="13" t="s">
        <v>32</v>
      </c>
      <c r="AX174" s="13" t="s">
        <v>76</v>
      </c>
      <c r="AY174" s="241" t="s">
        <v>123</v>
      </c>
    </row>
    <row r="175" spans="1:51" s="14" customFormat="1" ht="12">
      <c r="A175" s="14"/>
      <c r="B175" s="242"/>
      <c r="C175" s="243"/>
      <c r="D175" s="226" t="s">
        <v>133</v>
      </c>
      <c r="E175" s="244" t="s">
        <v>1</v>
      </c>
      <c r="F175" s="245" t="s">
        <v>151</v>
      </c>
      <c r="G175" s="243"/>
      <c r="H175" s="246">
        <v>89.553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133</v>
      </c>
      <c r="AU175" s="252" t="s">
        <v>86</v>
      </c>
      <c r="AV175" s="14" t="s">
        <v>129</v>
      </c>
      <c r="AW175" s="14" t="s">
        <v>32</v>
      </c>
      <c r="AX175" s="14" t="s">
        <v>81</v>
      </c>
      <c r="AY175" s="252" t="s">
        <v>123</v>
      </c>
    </row>
    <row r="176" spans="1:51" s="13" customFormat="1" ht="12">
      <c r="A176" s="13"/>
      <c r="B176" s="231"/>
      <c r="C176" s="232"/>
      <c r="D176" s="226" t="s">
        <v>133</v>
      </c>
      <c r="E176" s="232"/>
      <c r="F176" s="234" t="s">
        <v>205</v>
      </c>
      <c r="G176" s="232"/>
      <c r="H176" s="235">
        <v>1343.295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133</v>
      </c>
      <c r="AU176" s="241" t="s">
        <v>86</v>
      </c>
      <c r="AV176" s="13" t="s">
        <v>86</v>
      </c>
      <c r="AW176" s="13" t="s">
        <v>4</v>
      </c>
      <c r="AX176" s="13" t="s">
        <v>81</v>
      </c>
      <c r="AY176" s="241" t="s">
        <v>123</v>
      </c>
    </row>
    <row r="177" spans="1:65" s="2" customFormat="1" ht="24.15" customHeight="1">
      <c r="A177" s="37"/>
      <c r="B177" s="38"/>
      <c r="C177" s="212" t="s">
        <v>206</v>
      </c>
      <c r="D177" s="212" t="s">
        <v>125</v>
      </c>
      <c r="E177" s="213" t="s">
        <v>207</v>
      </c>
      <c r="F177" s="214" t="s">
        <v>208</v>
      </c>
      <c r="G177" s="215" t="s">
        <v>187</v>
      </c>
      <c r="H177" s="216">
        <v>1.312</v>
      </c>
      <c r="I177" s="217"/>
      <c r="J177" s="218">
        <f>ROUND(I177*H177,2)</f>
        <v>0</v>
      </c>
      <c r="K177" s="219"/>
      <c r="L177" s="43"/>
      <c r="M177" s="220" t="s">
        <v>1</v>
      </c>
      <c r="N177" s="221" t="s">
        <v>41</v>
      </c>
      <c r="O177" s="90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4" t="s">
        <v>129</v>
      </c>
      <c r="AT177" s="224" t="s">
        <v>125</v>
      </c>
      <c r="AU177" s="224" t="s">
        <v>86</v>
      </c>
      <c r="AY177" s="16" t="s">
        <v>123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6" t="s">
        <v>81</v>
      </c>
      <c r="BK177" s="225">
        <f>ROUND(I177*H177,2)</f>
        <v>0</v>
      </c>
      <c r="BL177" s="16" t="s">
        <v>129</v>
      </c>
      <c r="BM177" s="224" t="s">
        <v>209</v>
      </c>
    </row>
    <row r="178" spans="1:47" s="2" customFormat="1" ht="12">
      <c r="A178" s="37"/>
      <c r="B178" s="38"/>
      <c r="C178" s="39"/>
      <c r="D178" s="226" t="s">
        <v>131</v>
      </c>
      <c r="E178" s="39"/>
      <c r="F178" s="227" t="s">
        <v>210</v>
      </c>
      <c r="G178" s="39"/>
      <c r="H178" s="39"/>
      <c r="I178" s="228"/>
      <c r="J178" s="39"/>
      <c r="K178" s="39"/>
      <c r="L178" s="43"/>
      <c r="M178" s="229"/>
      <c r="N178" s="230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131</v>
      </c>
      <c r="AU178" s="16" t="s">
        <v>86</v>
      </c>
    </row>
    <row r="179" spans="1:51" s="13" customFormat="1" ht="12">
      <c r="A179" s="13"/>
      <c r="B179" s="231"/>
      <c r="C179" s="232"/>
      <c r="D179" s="226" t="s">
        <v>133</v>
      </c>
      <c r="E179" s="233" t="s">
        <v>83</v>
      </c>
      <c r="F179" s="234" t="s">
        <v>211</v>
      </c>
      <c r="G179" s="232"/>
      <c r="H179" s="235">
        <v>1.312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133</v>
      </c>
      <c r="AU179" s="241" t="s">
        <v>86</v>
      </c>
      <c r="AV179" s="13" t="s">
        <v>86</v>
      </c>
      <c r="AW179" s="13" t="s">
        <v>32</v>
      </c>
      <c r="AX179" s="13" t="s">
        <v>81</v>
      </c>
      <c r="AY179" s="241" t="s">
        <v>123</v>
      </c>
    </row>
    <row r="180" spans="1:65" s="2" customFormat="1" ht="24.15" customHeight="1">
      <c r="A180" s="37"/>
      <c r="B180" s="38"/>
      <c r="C180" s="212" t="s">
        <v>212</v>
      </c>
      <c r="D180" s="212" t="s">
        <v>125</v>
      </c>
      <c r="E180" s="213" t="s">
        <v>213</v>
      </c>
      <c r="F180" s="214" t="s">
        <v>214</v>
      </c>
      <c r="G180" s="215" t="s">
        <v>128</v>
      </c>
      <c r="H180" s="216">
        <v>789.613</v>
      </c>
      <c r="I180" s="217"/>
      <c r="J180" s="218">
        <f>ROUND(I180*H180,2)</f>
        <v>0</v>
      </c>
      <c r="K180" s="219"/>
      <c r="L180" s="43"/>
      <c r="M180" s="220" t="s">
        <v>1</v>
      </c>
      <c r="N180" s="221" t="s">
        <v>41</v>
      </c>
      <c r="O180" s="90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4" t="s">
        <v>129</v>
      </c>
      <c r="AT180" s="224" t="s">
        <v>125</v>
      </c>
      <c r="AU180" s="224" t="s">
        <v>86</v>
      </c>
      <c r="AY180" s="16" t="s">
        <v>123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6" t="s">
        <v>81</v>
      </c>
      <c r="BK180" s="225">
        <f>ROUND(I180*H180,2)</f>
        <v>0</v>
      </c>
      <c r="BL180" s="16" t="s">
        <v>129</v>
      </c>
      <c r="BM180" s="224" t="s">
        <v>215</v>
      </c>
    </row>
    <row r="181" spans="1:47" s="2" customFormat="1" ht="12">
      <c r="A181" s="37"/>
      <c r="B181" s="38"/>
      <c r="C181" s="39"/>
      <c r="D181" s="226" t="s">
        <v>131</v>
      </c>
      <c r="E181" s="39"/>
      <c r="F181" s="227" t="s">
        <v>216</v>
      </c>
      <c r="G181" s="39"/>
      <c r="H181" s="39"/>
      <c r="I181" s="228"/>
      <c r="J181" s="39"/>
      <c r="K181" s="39"/>
      <c r="L181" s="43"/>
      <c r="M181" s="229"/>
      <c r="N181" s="230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131</v>
      </c>
      <c r="AU181" s="16" t="s">
        <v>86</v>
      </c>
    </row>
    <row r="182" spans="1:51" s="13" customFormat="1" ht="12">
      <c r="A182" s="13"/>
      <c r="B182" s="231"/>
      <c r="C182" s="232"/>
      <c r="D182" s="226" t="s">
        <v>133</v>
      </c>
      <c r="E182" s="233" t="s">
        <v>1</v>
      </c>
      <c r="F182" s="234" t="s">
        <v>217</v>
      </c>
      <c r="G182" s="232"/>
      <c r="H182" s="235">
        <v>529.5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133</v>
      </c>
      <c r="AU182" s="241" t="s">
        <v>86</v>
      </c>
      <c r="AV182" s="13" t="s">
        <v>86</v>
      </c>
      <c r="AW182" s="13" t="s">
        <v>32</v>
      </c>
      <c r="AX182" s="13" t="s">
        <v>76</v>
      </c>
      <c r="AY182" s="241" t="s">
        <v>123</v>
      </c>
    </row>
    <row r="183" spans="1:51" s="13" customFormat="1" ht="12">
      <c r="A183" s="13"/>
      <c r="B183" s="231"/>
      <c r="C183" s="232"/>
      <c r="D183" s="226" t="s">
        <v>133</v>
      </c>
      <c r="E183" s="233" t="s">
        <v>1</v>
      </c>
      <c r="F183" s="234" t="s">
        <v>218</v>
      </c>
      <c r="G183" s="232"/>
      <c r="H183" s="235">
        <v>157.03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133</v>
      </c>
      <c r="AU183" s="241" t="s">
        <v>86</v>
      </c>
      <c r="AV183" s="13" t="s">
        <v>86</v>
      </c>
      <c r="AW183" s="13" t="s">
        <v>32</v>
      </c>
      <c r="AX183" s="13" t="s">
        <v>76</v>
      </c>
      <c r="AY183" s="241" t="s">
        <v>123</v>
      </c>
    </row>
    <row r="184" spans="1:51" s="13" customFormat="1" ht="12">
      <c r="A184" s="13"/>
      <c r="B184" s="231"/>
      <c r="C184" s="232"/>
      <c r="D184" s="226" t="s">
        <v>133</v>
      </c>
      <c r="E184" s="233" t="s">
        <v>1</v>
      </c>
      <c r="F184" s="234" t="s">
        <v>219</v>
      </c>
      <c r="G184" s="232"/>
      <c r="H184" s="235">
        <v>31.3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133</v>
      </c>
      <c r="AU184" s="241" t="s">
        <v>86</v>
      </c>
      <c r="AV184" s="13" t="s">
        <v>86</v>
      </c>
      <c r="AW184" s="13" t="s">
        <v>32</v>
      </c>
      <c r="AX184" s="13" t="s">
        <v>76</v>
      </c>
      <c r="AY184" s="241" t="s">
        <v>123</v>
      </c>
    </row>
    <row r="185" spans="1:51" s="14" customFormat="1" ht="12">
      <c r="A185" s="14"/>
      <c r="B185" s="242"/>
      <c r="C185" s="243"/>
      <c r="D185" s="226" t="s">
        <v>133</v>
      </c>
      <c r="E185" s="244" t="s">
        <v>1</v>
      </c>
      <c r="F185" s="245" t="s">
        <v>151</v>
      </c>
      <c r="G185" s="243"/>
      <c r="H185" s="246">
        <v>717.8299999999999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133</v>
      </c>
      <c r="AU185" s="252" t="s">
        <v>86</v>
      </c>
      <c r="AV185" s="14" t="s">
        <v>129</v>
      </c>
      <c r="AW185" s="14" t="s">
        <v>32</v>
      </c>
      <c r="AX185" s="14" t="s">
        <v>81</v>
      </c>
      <c r="AY185" s="252" t="s">
        <v>123</v>
      </c>
    </row>
    <row r="186" spans="1:51" s="13" customFormat="1" ht="12">
      <c r="A186" s="13"/>
      <c r="B186" s="231"/>
      <c r="C186" s="232"/>
      <c r="D186" s="226" t="s">
        <v>133</v>
      </c>
      <c r="E186" s="232"/>
      <c r="F186" s="234" t="s">
        <v>220</v>
      </c>
      <c r="G186" s="232"/>
      <c r="H186" s="235">
        <v>789.613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133</v>
      </c>
      <c r="AU186" s="241" t="s">
        <v>86</v>
      </c>
      <c r="AV186" s="13" t="s">
        <v>86</v>
      </c>
      <c r="AW186" s="13" t="s">
        <v>4</v>
      </c>
      <c r="AX186" s="13" t="s">
        <v>81</v>
      </c>
      <c r="AY186" s="241" t="s">
        <v>123</v>
      </c>
    </row>
    <row r="187" spans="1:63" s="12" customFormat="1" ht="22.8" customHeight="1">
      <c r="A187" s="12"/>
      <c r="B187" s="196"/>
      <c r="C187" s="197"/>
      <c r="D187" s="198" t="s">
        <v>75</v>
      </c>
      <c r="E187" s="210" t="s">
        <v>152</v>
      </c>
      <c r="F187" s="210" t="s">
        <v>221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SUM(P188:P244)</f>
        <v>0</v>
      </c>
      <c r="Q187" s="204"/>
      <c r="R187" s="205">
        <f>SUM(R188:R244)</f>
        <v>838.0423876</v>
      </c>
      <c r="S187" s="204"/>
      <c r="T187" s="206">
        <f>SUM(T188:T244)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81</v>
      </c>
      <c r="AT187" s="208" t="s">
        <v>75</v>
      </c>
      <c r="AU187" s="208" t="s">
        <v>81</v>
      </c>
      <c r="AY187" s="207" t="s">
        <v>123</v>
      </c>
      <c r="BK187" s="209">
        <f>SUM(BK188:BK244)</f>
        <v>0</v>
      </c>
    </row>
    <row r="188" spans="1:65" s="2" customFormat="1" ht="24.15" customHeight="1">
      <c r="A188" s="37"/>
      <c r="B188" s="38"/>
      <c r="C188" s="212" t="s">
        <v>8</v>
      </c>
      <c r="D188" s="212" t="s">
        <v>125</v>
      </c>
      <c r="E188" s="213" t="s">
        <v>222</v>
      </c>
      <c r="F188" s="214" t="s">
        <v>223</v>
      </c>
      <c r="G188" s="215" t="s">
        <v>128</v>
      </c>
      <c r="H188" s="216">
        <v>20.4</v>
      </c>
      <c r="I188" s="217"/>
      <c r="J188" s="218">
        <f>ROUND(I188*H188,2)</f>
        <v>0</v>
      </c>
      <c r="K188" s="219"/>
      <c r="L188" s="43"/>
      <c r="M188" s="220" t="s">
        <v>1</v>
      </c>
      <c r="N188" s="221" t="s">
        <v>41</v>
      </c>
      <c r="O188" s="90"/>
      <c r="P188" s="222">
        <f>O188*H188</f>
        <v>0</v>
      </c>
      <c r="Q188" s="222">
        <v>0.30651</v>
      </c>
      <c r="R188" s="222">
        <f>Q188*H188</f>
        <v>6.252803999999999</v>
      </c>
      <c r="S188" s="222">
        <v>0</v>
      </c>
      <c r="T188" s="22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4" t="s">
        <v>129</v>
      </c>
      <c r="AT188" s="224" t="s">
        <v>125</v>
      </c>
      <c r="AU188" s="224" t="s">
        <v>86</v>
      </c>
      <c r="AY188" s="16" t="s">
        <v>123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6" t="s">
        <v>81</v>
      </c>
      <c r="BK188" s="225">
        <f>ROUND(I188*H188,2)</f>
        <v>0</v>
      </c>
      <c r="BL188" s="16" t="s">
        <v>129</v>
      </c>
      <c r="BM188" s="224" t="s">
        <v>224</v>
      </c>
    </row>
    <row r="189" spans="1:47" s="2" customFormat="1" ht="12">
      <c r="A189" s="37"/>
      <c r="B189" s="38"/>
      <c r="C189" s="39"/>
      <c r="D189" s="226" t="s">
        <v>131</v>
      </c>
      <c r="E189" s="39"/>
      <c r="F189" s="227" t="s">
        <v>225</v>
      </c>
      <c r="G189" s="39"/>
      <c r="H189" s="39"/>
      <c r="I189" s="228"/>
      <c r="J189" s="39"/>
      <c r="K189" s="39"/>
      <c r="L189" s="43"/>
      <c r="M189" s="229"/>
      <c r="N189" s="230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131</v>
      </c>
      <c r="AU189" s="16" t="s">
        <v>86</v>
      </c>
    </row>
    <row r="190" spans="1:51" s="13" customFormat="1" ht="12">
      <c r="A190" s="13"/>
      <c r="B190" s="231"/>
      <c r="C190" s="232"/>
      <c r="D190" s="226" t="s">
        <v>133</v>
      </c>
      <c r="E190" s="233" t="s">
        <v>1</v>
      </c>
      <c r="F190" s="234" t="s">
        <v>226</v>
      </c>
      <c r="G190" s="232"/>
      <c r="H190" s="235">
        <v>20.4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133</v>
      </c>
      <c r="AU190" s="241" t="s">
        <v>86</v>
      </c>
      <c r="AV190" s="13" t="s">
        <v>86</v>
      </c>
      <c r="AW190" s="13" t="s">
        <v>32</v>
      </c>
      <c r="AX190" s="13" t="s">
        <v>81</v>
      </c>
      <c r="AY190" s="241" t="s">
        <v>123</v>
      </c>
    </row>
    <row r="191" spans="1:65" s="2" customFormat="1" ht="21.75" customHeight="1">
      <c r="A191" s="37"/>
      <c r="B191" s="38"/>
      <c r="C191" s="212" t="s">
        <v>227</v>
      </c>
      <c r="D191" s="212" t="s">
        <v>125</v>
      </c>
      <c r="E191" s="213" t="s">
        <v>228</v>
      </c>
      <c r="F191" s="214" t="s">
        <v>229</v>
      </c>
      <c r="G191" s="215" t="s">
        <v>128</v>
      </c>
      <c r="H191" s="216">
        <v>45.7</v>
      </c>
      <c r="I191" s="217"/>
      <c r="J191" s="218">
        <f>ROUND(I191*H191,2)</f>
        <v>0</v>
      </c>
      <c r="K191" s="219"/>
      <c r="L191" s="43"/>
      <c r="M191" s="220" t="s">
        <v>1</v>
      </c>
      <c r="N191" s="221" t="s">
        <v>41</v>
      </c>
      <c r="O191" s="90"/>
      <c r="P191" s="222">
        <f>O191*H191</f>
        <v>0</v>
      </c>
      <c r="Q191" s="222">
        <v>0.216</v>
      </c>
      <c r="R191" s="222">
        <f>Q191*H191</f>
        <v>9.8712</v>
      </c>
      <c r="S191" s="222">
        <v>0</v>
      </c>
      <c r="T191" s="22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4" t="s">
        <v>129</v>
      </c>
      <c r="AT191" s="224" t="s">
        <v>125</v>
      </c>
      <c r="AU191" s="224" t="s">
        <v>86</v>
      </c>
      <c r="AY191" s="16" t="s">
        <v>123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6" t="s">
        <v>81</v>
      </c>
      <c r="BK191" s="225">
        <f>ROUND(I191*H191,2)</f>
        <v>0</v>
      </c>
      <c r="BL191" s="16" t="s">
        <v>129</v>
      </c>
      <c r="BM191" s="224" t="s">
        <v>230</v>
      </c>
    </row>
    <row r="192" spans="1:47" s="2" customFormat="1" ht="12">
      <c r="A192" s="37"/>
      <c r="B192" s="38"/>
      <c r="C192" s="39"/>
      <c r="D192" s="226" t="s">
        <v>131</v>
      </c>
      <c r="E192" s="39"/>
      <c r="F192" s="227" t="s">
        <v>231</v>
      </c>
      <c r="G192" s="39"/>
      <c r="H192" s="39"/>
      <c r="I192" s="228"/>
      <c r="J192" s="39"/>
      <c r="K192" s="39"/>
      <c r="L192" s="43"/>
      <c r="M192" s="229"/>
      <c r="N192" s="23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131</v>
      </c>
      <c r="AU192" s="16" t="s">
        <v>86</v>
      </c>
    </row>
    <row r="193" spans="1:51" s="13" customFormat="1" ht="12">
      <c r="A193" s="13"/>
      <c r="B193" s="231"/>
      <c r="C193" s="232"/>
      <c r="D193" s="226" t="s">
        <v>133</v>
      </c>
      <c r="E193" s="233" t="s">
        <v>1</v>
      </c>
      <c r="F193" s="234" t="s">
        <v>232</v>
      </c>
      <c r="G193" s="232"/>
      <c r="H193" s="235">
        <v>45.7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133</v>
      </c>
      <c r="AU193" s="241" t="s">
        <v>86</v>
      </c>
      <c r="AV193" s="13" t="s">
        <v>86</v>
      </c>
      <c r="AW193" s="13" t="s">
        <v>32</v>
      </c>
      <c r="AX193" s="13" t="s">
        <v>81</v>
      </c>
      <c r="AY193" s="241" t="s">
        <v>123</v>
      </c>
    </row>
    <row r="194" spans="1:65" s="2" customFormat="1" ht="33" customHeight="1">
      <c r="A194" s="37"/>
      <c r="B194" s="38"/>
      <c r="C194" s="212" t="s">
        <v>233</v>
      </c>
      <c r="D194" s="212" t="s">
        <v>125</v>
      </c>
      <c r="E194" s="213" t="s">
        <v>234</v>
      </c>
      <c r="F194" s="214" t="s">
        <v>235</v>
      </c>
      <c r="G194" s="215" t="s">
        <v>128</v>
      </c>
      <c r="H194" s="216">
        <v>714.9</v>
      </c>
      <c r="I194" s="217"/>
      <c r="J194" s="218">
        <f>ROUND(I194*H194,2)</f>
        <v>0</v>
      </c>
      <c r="K194" s="219"/>
      <c r="L194" s="43"/>
      <c r="M194" s="220" t="s">
        <v>1</v>
      </c>
      <c r="N194" s="221" t="s">
        <v>41</v>
      </c>
      <c r="O194" s="90"/>
      <c r="P194" s="222">
        <f>O194*H194</f>
        <v>0</v>
      </c>
      <c r="Q194" s="222">
        <v>0.12966</v>
      </c>
      <c r="R194" s="222">
        <f>Q194*H194</f>
        <v>92.693934</v>
      </c>
      <c r="S194" s="222">
        <v>0</v>
      </c>
      <c r="T194" s="22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4" t="s">
        <v>129</v>
      </c>
      <c r="AT194" s="224" t="s">
        <v>125</v>
      </c>
      <c r="AU194" s="224" t="s">
        <v>86</v>
      </c>
      <c r="AY194" s="16" t="s">
        <v>123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6" t="s">
        <v>81</v>
      </c>
      <c r="BK194" s="225">
        <f>ROUND(I194*H194,2)</f>
        <v>0</v>
      </c>
      <c r="BL194" s="16" t="s">
        <v>129</v>
      </c>
      <c r="BM194" s="224" t="s">
        <v>236</v>
      </c>
    </row>
    <row r="195" spans="1:47" s="2" customFormat="1" ht="12">
      <c r="A195" s="37"/>
      <c r="B195" s="38"/>
      <c r="C195" s="39"/>
      <c r="D195" s="226" t="s">
        <v>131</v>
      </c>
      <c r="E195" s="39"/>
      <c r="F195" s="227" t="s">
        <v>237</v>
      </c>
      <c r="G195" s="39"/>
      <c r="H195" s="39"/>
      <c r="I195" s="228"/>
      <c r="J195" s="39"/>
      <c r="K195" s="39"/>
      <c r="L195" s="43"/>
      <c r="M195" s="229"/>
      <c r="N195" s="230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131</v>
      </c>
      <c r="AU195" s="16" t="s">
        <v>86</v>
      </c>
    </row>
    <row r="196" spans="1:51" s="13" customFormat="1" ht="12">
      <c r="A196" s="13"/>
      <c r="B196" s="231"/>
      <c r="C196" s="232"/>
      <c r="D196" s="226" t="s">
        <v>133</v>
      </c>
      <c r="E196" s="233" t="s">
        <v>1</v>
      </c>
      <c r="F196" s="234" t="s">
        <v>238</v>
      </c>
      <c r="G196" s="232"/>
      <c r="H196" s="235">
        <v>714.9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133</v>
      </c>
      <c r="AU196" s="241" t="s">
        <v>86</v>
      </c>
      <c r="AV196" s="13" t="s">
        <v>86</v>
      </c>
      <c r="AW196" s="13" t="s">
        <v>32</v>
      </c>
      <c r="AX196" s="13" t="s">
        <v>81</v>
      </c>
      <c r="AY196" s="241" t="s">
        <v>123</v>
      </c>
    </row>
    <row r="197" spans="1:65" s="2" customFormat="1" ht="24.15" customHeight="1">
      <c r="A197" s="37"/>
      <c r="B197" s="38"/>
      <c r="C197" s="212" t="s">
        <v>239</v>
      </c>
      <c r="D197" s="212" t="s">
        <v>125</v>
      </c>
      <c r="E197" s="213" t="s">
        <v>240</v>
      </c>
      <c r="F197" s="214" t="s">
        <v>241</v>
      </c>
      <c r="G197" s="215" t="s">
        <v>128</v>
      </c>
      <c r="H197" s="216">
        <v>714.9</v>
      </c>
      <c r="I197" s="217"/>
      <c r="J197" s="218">
        <f>ROUND(I197*H197,2)</f>
        <v>0</v>
      </c>
      <c r="K197" s="219"/>
      <c r="L197" s="43"/>
      <c r="M197" s="220" t="s">
        <v>1</v>
      </c>
      <c r="N197" s="221" t="s">
        <v>41</v>
      </c>
      <c r="O197" s="90"/>
      <c r="P197" s="222">
        <f>O197*H197</f>
        <v>0</v>
      </c>
      <c r="Q197" s="222">
        <v>0.00051</v>
      </c>
      <c r="R197" s="222">
        <f>Q197*H197</f>
        <v>0.364599</v>
      </c>
      <c r="S197" s="222">
        <v>0</v>
      </c>
      <c r="T197" s="22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4" t="s">
        <v>129</v>
      </c>
      <c r="AT197" s="224" t="s">
        <v>125</v>
      </c>
      <c r="AU197" s="224" t="s">
        <v>86</v>
      </c>
      <c r="AY197" s="16" t="s">
        <v>123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6" t="s">
        <v>81</v>
      </c>
      <c r="BK197" s="225">
        <f>ROUND(I197*H197,2)</f>
        <v>0</v>
      </c>
      <c r="BL197" s="16" t="s">
        <v>129</v>
      </c>
      <c r="BM197" s="224" t="s">
        <v>242</v>
      </c>
    </row>
    <row r="198" spans="1:47" s="2" customFormat="1" ht="12">
      <c r="A198" s="37"/>
      <c r="B198" s="38"/>
      <c r="C198" s="39"/>
      <c r="D198" s="226" t="s">
        <v>131</v>
      </c>
      <c r="E198" s="39"/>
      <c r="F198" s="227" t="s">
        <v>243</v>
      </c>
      <c r="G198" s="39"/>
      <c r="H198" s="39"/>
      <c r="I198" s="228"/>
      <c r="J198" s="39"/>
      <c r="K198" s="39"/>
      <c r="L198" s="43"/>
      <c r="M198" s="229"/>
      <c r="N198" s="23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131</v>
      </c>
      <c r="AU198" s="16" t="s">
        <v>86</v>
      </c>
    </row>
    <row r="199" spans="1:51" s="13" customFormat="1" ht="12">
      <c r="A199" s="13"/>
      <c r="B199" s="231"/>
      <c r="C199" s="232"/>
      <c r="D199" s="226" t="s">
        <v>133</v>
      </c>
      <c r="E199" s="233" t="s">
        <v>1</v>
      </c>
      <c r="F199" s="234" t="s">
        <v>238</v>
      </c>
      <c r="G199" s="232"/>
      <c r="H199" s="235">
        <v>714.9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1" t="s">
        <v>133</v>
      </c>
      <c r="AU199" s="241" t="s">
        <v>86</v>
      </c>
      <c r="AV199" s="13" t="s">
        <v>86</v>
      </c>
      <c r="AW199" s="13" t="s">
        <v>32</v>
      </c>
      <c r="AX199" s="13" t="s">
        <v>81</v>
      </c>
      <c r="AY199" s="241" t="s">
        <v>123</v>
      </c>
    </row>
    <row r="200" spans="1:65" s="2" customFormat="1" ht="33" customHeight="1">
      <c r="A200" s="37"/>
      <c r="B200" s="38"/>
      <c r="C200" s="212" t="s">
        <v>244</v>
      </c>
      <c r="D200" s="212" t="s">
        <v>125</v>
      </c>
      <c r="E200" s="213" t="s">
        <v>245</v>
      </c>
      <c r="F200" s="214" t="s">
        <v>246</v>
      </c>
      <c r="G200" s="215" t="s">
        <v>128</v>
      </c>
      <c r="H200" s="216">
        <v>529.5</v>
      </c>
      <c r="I200" s="217"/>
      <c r="J200" s="218">
        <f>ROUND(I200*H200,2)</f>
        <v>0</v>
      </c>
      <c r="K200" s="219"/>
      <c r="L200" s="43"/>
      <c r="M200" s="220" t="s">
        <v>1</v>
      </c>
      <c r="N200" s="221" t="s">
        <v>41</v>
      </c>
      <c r="O200" s="90"/>
      <c r="P200" s="222">
        <f>O200*H200</f>
        <v>0</v>
      </c>
      <c r="Q200" s="222">
        <v>0.18463</v>
      </c>
      <c r="R200" s="222">
        <f>Q200*H200</f>
        <v>97.761585</v>
      </c>
      <c r="S200" s="222">
        <v>0</v>
      </c>
      <c r="T200" s="22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4" t="s">
        <v>129</v>
      </c>
      <c r="AT200" s="224" t="s">
        <v>125</v>
      </c>
      <c r="AU200" s="224" t="s">
        <v>86</v>
      </c>
      <c r="AY200" s="16" t="s">
        <v>123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6" t="s">
        <v>81</v>
      </c>
      <c r="BK200" s="225">
        <f>ROUND(I200*H200,2)</f>
        <v>0</v>
      </c>
      <c r="BL200" s="16" t="s">
        <v>129</v>
      </c>
      <c r="BM200" s="224" t="s">
        <v>247</v>
      </c>
    </row>
    <row r="201" spans="1:47" s="2" customFormat="1" ht="12">
      <c r="A201" s="37"/>
      <c r="B201" s="38"/>
      <c r="C201" s="39"/>
      <c r="D201" s="226" t="s">
        <v>131</v>
      </c>
      <c r="E201" s="39"/>
      <c r="F201" s="227" t="s">
        <v>248</v>
      </c>
      <c r="G201" s="39"/>
      <c r="H201" s="39"/>
      <c r="I201" s="228"/>
      <c r="J201" s="39"/>
      <c r="K201" s="39"/>
      <c r="L201" s="43"/>
      <c r="M201" s="229"/>
      <c r="N201" s="230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131</v>
      </c>
      <c r="AU201" s="16" t="s">
        <v>86</v>
      </c>
    </row>
    <row r="202" spans="1:65" s="2" customFormat="1" ht="24.15" customHeight="1">
      <c r="A202" s="37"/>
      <c r="B202" s="38"/>
      <c r="C202" s="212" t="s">
        <v>249</v>
      </c>
      <c r="D202" s="212" t="s">
        <v>125</v>
      </c>
      <c r="E202" s="213" t="s">
        <v>250</v>
      </c>
      <c r="F202" s="214" t="s">
        <v>251</v>
      </c>
      <c r="G202" s="215" t="s">
        <v>128</v>
      </c>
      <c r="H202" s="216">
        <v>604.89</v>
      </c>
      <c r="I202" s="217"/>
      <c r="J202" s="218">
        <f>ROUND(I202*H202,2)</f>
        <v>0</v>
      </c>
      <c r="K202" s="219"/>
      <c r="L202" s="43"/>
      <c r="M202" s="220" t="s">
        <v>1</v>
      </c>
      <c r="N202" s="221" t="s">
        <v>41</v>
      </c>
      <c r="O202" s="90"/>
      <c r="P202" s="222">
        <f>O202*H202</f>
        <v>0</v>
      </c>
      <c r="Q202" s="222">
        <v>0.345</v>
      </c>
      <c r="R202" s="222">
        <f>Q202*H202</f>
        <v>208.68704999999997</v>
      </c>
      <c r="S202" s="222">
        <v>0</v>
      </c>
      <c r="T202" s="22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4" t="s">
        <v>129</v>
      </c>
      <c r="AT202" s="224" t="s">
        <v>125</v>
      </c>
      <c r="AU202" s="224" t="s">
        <v>86</v>
      </c>
      <c r="AY202" s="16" t="s">
        <v>123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6" t="s">
        <v>81</v>
      </c>
      <c r="BK202" s="225">
        <f>ROUND(I202*H202,2)</f>
        <v>0</v>
      </c>
      <c r="BL202" s="16" t="s">
        <v>129</v>
      </c>
      <c r="BM202" s="224" t="s">
        <v>252</v>
      </c>
    </row>
    <row r="203" spans="1:47" s="2" customFormat="1" ht="12">
      <c r="A203" s="37"/>
      <c r="B203" s="38"/>
      <c r="C203" s="39"/>
      <c r="D203" s="226" t="s">
        <v>131</v>
      </c>
      <c r="E203" s="39"/>
      <c r="F203" s="227" t="s">
        <v>253</v>
      </c>
      <c r="G203" s="39"/>
      <c r="H203" s="39"/>
      <c r="I203" s="228"/>
      <c r="J203" s="39"/>
      <c r="K203" s="39"/>
      <c r="L203" s="43"/>
      <c r="M203" s="229"/>
      <c r="N203" s="230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131</v>
      </c>
      <c r="AU203" s="16" t="s">
        <v>86</v>
      </c>
    </row>
    <row r="204" spans="1:51" s="13" customFormat="1" ht="12">
      <c r="A204" s="13"/>
      <c r="B204" s="231"/>
      <c r="C204" s="232"/>
      <c r="D204" s="226" t="s">
        <v>133</v>
      </c>
      <c r="E204" s="233" t="s">
        <v>1</v>
      </c>
      <c r="F204" s="234" t="s">
        <v>254</v>
      </c>
      <c r="G204" s="232"/>
      <c r="H204" s="235">
        <v>582.45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133</v>
      </c>
      <c r="AU204" s="241" t="s">
        <v>86</v>
      </c>
      <c r="AV204" s="13" t="s">
        <v>86</v>
      </c>
      <c r="AW204" s="13" t="s">
        <v>32</v>
      </c>
      <c r="AX204" s="13" t="s">
        <v>76</v>
      </c>
      <c r="AY204" s="241" t="s">
        <v>123</v>
      </c>
    </row>
    <row r="205" spans="1:51" s="13" customFormat="1" ht="12">
      <c r="A205" s="13"/>
      <c r="B205" s="231"/>
      <c r="C205" s="232"/>
      <c r="D205" s="226" t="s">
        <v>133</v>
      </c>
      <c r="E205" s="233" t="s">
        <v>1</v>
      </c>
      <c r="F205" s="234" t="s">
        <v>255</v>
      </c>
      <c r="G205" s="232"/>
      <c r="H205" s="235">
        <v>22.44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133</v>
      </c>
      <c r="AU205" s="241" t="s">
        <v>86</v>
      </c>
      <c r="AV205" s="13" t="s">
        <v>86</v>
      </c>
      <c r="AW205" s="13" t="s">
        <v>32</v>
      </c>
      <c r="AX205" s="13" t="s">
        <v>76</v>
      </c>
      <c r="AY205" s="241" t="s">
        <v>123</v>
      </c>
    </row>
    <row r="206" spans="1:51" s="14" customFormat="1" ht="12">
      <c r="A206" s="14"/>
      <c r="B206" s="242"/>
      <c r="C206" s="243"/>
      <c r="D206" s="226" t="s">
        <v>133</v>
      </c>
      <c r="E206" s="244" t="s">
        <v>1</v>
      </c>
      <c r="F206" s="245" t="s">
        <v>151</v>
      </c>
      <c r="G206" s="243"/>
      <c r="H206" s="246">
        <v>604.89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133</v>
      </c>
      <c r="AU206" s="252" t="s">
        <v>86</v>
      </c>
      <c r="AV206" s="14" t="s">
        <v>129</v>
      </c>
      <c r="AW206" s="14" t="s">
        <v>32</v>
      </c>
      <c r="AX206" s="14" t="s">
        <v>81</v>
      </c>
      <c r="AY206" s="252" t="s">
        <v>123</v>
      </c>
    </row>
    <row r="207" spans="1:65" s="2" customFormat="1" ht="24.15" customHeight="1">
      <c r="A207" s="37"/>
      <c r="B207" s="38"/>
      <c r="C207" s="212" t="s">
        <v>7</v>
      </c>
      <c r="D207" s="212" t="s">
        <v>125</v>
      </c>
      <c r="E207" s="213" t="s">
        <v>256</v>
      </c>
      <c r="F207" s="214" t="s">
        <v>257</v>
      </c>
      <c r="G207" s="215" t="s">
        <v>128</v>
      </c>
      <c r="H207" s="216">
        <v>781.658</v>
      </c>
      <c r="I207" s="217"/>
      <c r="J207" s="218">
        <f>ROUND(I207*H207,2)</f>
        <v>0</v>
      </c>
      <c r="K207" s="219"/>
      <c r="L207" s="43"/>
      <c r="M207" s="220" t="s">
        <v>1</v>
      </c>
      <c r="N207" s="221" t="s">
        <v>41</v>
      </c>
      <c r="O207" s="90"/>
      <c r="P207" s="222">
        <f>O207*H207</f>
        <v>0</v>
      </c>
      <c r="Q207" s="222">
        <v>0.46</v>
      </c>
      <c r="R207" s="222">
        <f>Q207*H207</f>
        <v>359.56268</v>
      </c>
      <c r="S207" s="222">
        <v>0</v>
      </c>
      <c r="T207" s="22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4" t="s">
        <v>129</v>
      </c>
      <c r="AT207" s="224" t="s">
        <v>125</v>
      </c>
      <c r="AU207" s="224" t="s">
        <v>86</v>
      </c>
      <c r="AY207" s="16" t="s">
        <v>123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6" t="s">
        <v>81</v>
      </c>
      <c r="BK207" s="225">
        <f>ROUND(I207*H207,2)</f>
        <v>0</v>
      </c>
      <c r="BL207" s="16" t="s">
        <v>129</v>
      </c>
      <c r="BM207" s="224" t="s">
        <v>258</v>
      </c>
    </row>
    <row r="208" spans="1:47" s="2" customFormat="1" ht="12">
      <c r="A208" s="37"/>
      <c r="B208" s="38"/>
      <c r="C208" s="39"/>
      <c r="D208" s="226" t="s">
        <v>131</v>
      </c>
      <c r="E208" s="39"/>
      <c r="F208" s="227" t="s">
        <v>259</v>
      </c>
      <c r="G208" s="39"/>
      <c r="H208" s="39"/>
      <c r="I208" s="228"/>
      <c r="J208" s="39"/>
      <c r="K208" s="39"/>
      <c r="L208" s="43"/>
      <c r="M208" s="229"/>
      <c r="N208" s="230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131</v>
      </c>
      <c r="AU208" s="16" t="s">
        <v>86</v>
      </c>
    </row>
    <row r="209" spans="1:51" s="13" customFormat="1" ht="12">
      <c r="A209" s="13"/>
      <c r="B209" s="231"/>
      <c r="C209" s="232"/>
      <c r="D209" s="226" t="s">
        <v>133</v>
      </c>
      <c r="E209" s="233" t="s">
        <v>1</v>
      </c>
      <c r="F209" s="234" t="s">
        <v>260</v>
      </c>
      <c r="G209" s="232"/>
      <c r="H209" s="235">
        <v>608.925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133</v>
      </c>
      <c r="AU209" s="241" t="s">
        <v>86</v>
      </c>
      <c r="AV209" s="13" t="s">
        <v>86</v>
      </c>
      <c r="AW209" s="13" t="s">
        <v>32</v>
      </c>
      <c r="AX209" s="13" t="s">
        <v>76</v>
      </c>
      <c r="AY209" s="241" t="s">
        <v>123</v>
      </c>
    </row>
    <row r="210" spans="1:51" s="13" customFormat="1" ht="12">
      <c r="A210" s="13"/>
      <c r="B210" s="231"/>
      <c r="C210" s="232"/>
      <c r="D210" s="226" t="s">
        <v>133</v>
      </c>
      <c r="E210" s="233" t="s">
        <v>1</v>
      </c>
      <c r="F210" s="234" t="s">
        <v>261</v>
      </c>
      <c r="G210" s="232"/>
      <c r="H210" s="235">
        <v>172.733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133</v>
      </c>
      <c r="AU210" s="241" t="s">
        <v>86</v>
      </c>
      <c r="AV210" s="13" t="s">
        <v>86</v>
      </c>
      <c r="AW210" s="13" t="s">
        <v>32</v>
      </c>
      <c r="AX210" s="13" t="s">
        <v>76</v>
      </c>
      <c r="AY210" s="241" t="s">
        <v>123</v>
      </c>
    </row>
    <row r="211" spans="1:51" s="14" customFormat="1" ht="12">
      <c r="A211" s="14"/>
      <c r="B211" s="242"/>
      <c r="C211" s="243"/>
      <c r="D211" s="226" t="s">
        <v>133</v>
      </c>
      <c r="E211" s="244" t="s">
        <v>1</v>
      </c>
      <c r="F211" s="245" t="s">
        <v>151</v>
      </c>
      <c r="G211" s="243"/>
      <c r="H211" s="246">
        <v>781.658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133</v>
      </c>
      <c r="AU211" s="252" t="s">
        <v>86</v>
      </c>
      <c r="AV211" s="14" t="s">
        <v>129</v>
      </c>
      <c r="AW211" s="14" t="s">
        <v>32</v>
      </c>
      <c r="AX211" s="14" t="s">
        <v>81</v>
      </c>
      <c r="AY211" s="252" t="s">
        <v>123</v>
      </c>
    </row>
    <row r="212" spans="1:65" s="2" customFormat="1" ht="21.75" customHeight="1">
      <c r="A212" s="37"/>
      <c r="B212" s="38"/>
      <c r="C212" s="212" t="s">
        <v>262</v>
      </c>
      <c r="D212" s="212" t="s">
        <v>125</v>
      </c>
      <c r="E212" s="213" t="s">
        <v>263</v>
      </c>
      <c r="F212" s="214" t="s">
        <v>264</v>
      </c>
      <c r="G212" s="215" t="s">
        <v>128</v>
      </c>
      <c r="H212" s="216">
        <v>32.2</v>
      </c>
      <c r="I212" s="217"/>
      <c r="J212" s="218">
        <f>ROUND(I212*H212,2)</f>
        <v>0</v>
      </c>
      <c r="K212" s="219"/>
      <c r="L212" s="43"/>
      <c r="M212" s="220" t="s">
        <v>1</v>
      </c>
      <c r="N212" s="221" t="s">
        <v>41</v>
      </c>
      <c r="O212" s="90"/>
      <c r="P212" s="222">
        <f>O212*H212</f>
        <v>0</v>
      </c>
      <c r="Q212" s="222">
        <v>0.37371</v>
      </c>
      <c r="R212" s="222">
        <f>Q212*H212</f>
        <v>12.033462</v>
      </c>
      <c r="S212" s="222">
        <v>0</v>
      </c>
      <c r="T212" s="22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4" t="s">
        <v>129</v>
      </c>
      <c r="AT212" s="224" t="s">
        <v>125</v>
      </c>
      <c r="AU212" s="224" t="s">
        <v>86</v>
      </c>
      <c r="AY212" s="16" t="s">
        <v>123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6" t="s">
        <v>81</v>
      </c>
      <c r="BK212" s="225">
        <f>ROUND(I212*H212,2)</f>
        <v>0</v>
      </c>
      <c r="BL212" s="16" t="s">
        <v>129</v>
      </c>
      <c r="BM212" s="224" t="s">
        <v>265</v>
      </c>
    </row>
    <row r="213" spans="1:47" s="2" customFormat="1" ht="12">
      <c r="A213" s="37"/>
      <c r="B213" s="38"/>
      <c r="C213" s="39"/>
      <c r="D213" s="226" t="s">
        <v>131</v>
      </c>
      <c r="E213" s="39"/>
      <c r="F213" s="227" t="s">
        <v>266</v>
      </c>
      <c r="G213" s="39"/>
      <c r="H213" s="39"/>
      <c r="I213" s="228"/>
      <c r="J213" s="39"/>
      <c r="K213" s="39"/>
      <c r="L213" s="43"/>
      <c r="M213" s="229"/>
      <c r="N213" s="230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131</v>
      </c>
      <c r="AU213" s="16" t="s">
        <v>86</v>
      </c>
    </row>
    <row r="214" spans="1:51" s="13" customFormat="1" ht="12">
      <c r="A214" s="13"/>
      <c r="B214" s="231"/>
      <c r="C214" s="232"/>
      <c r="D214" s="226" t="s">
        <v>133</v>
      </c>
      <c r="E214" s="233" t="s">
        <v>1</v>
      </c>
      <c r="F214" s="234" t="s">
        <v>267</v>
      </c>
      <c r="G214" s="232"/>
      <c r="H214" s="235">
        <v>31.3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133</v>
      </c>
      <c r="AU214" s="241" t="s">
        <v>86</v>
      </c>
      <c r="AV214" s="13" t="s">
        <v>86</v>
      </c>
      <c r="AW214" s="13" t="s">
        <v>32</v>
      </c>
      <c r="AX214" s="13" t="s">
        <v>76</v>
      </c>
      <c r="AY214" s="241" t="s">
        <v>123</v>
      </c>
    </row>
    <row r="215" spans="1:51" s="13" customFormat="1" ht="12">
      <c r="A215" s="13"/>
      <c r="B215" s="231"/>
      <c r="C215" s="232"/>
      <c r="D215" s="226" t="s">
        <v>133</v>
      </c>
      <c r="E215" s="233" t="s">
        <v>1</v>
      </c>
      <c r="F215" s="234" t="s">
        <v>268</v>
      </c>
      <c r="G215" s="232"/>
      <c r="H215" s="235">
        <v>0.9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133</v>
      </c>
      <c r="AU215" s="241" t="s">
        <v>86</v>
      </c>
      <c r="AV215" s="13" t="s">
        <v>86</v>
      </c>
      <c r="AW215" s="13" t="s">
        <v>32</v>
      </c>
      <c r="AX215" s="13" t="s">
        <v>76</v>
      </c>
      <c r="AY215" s="241" t="s">
        <v>123</v>
      </c>
    </row>
    <row r="216" spans="1:51" s="14" customFormat="1" ht="12">
      <c r="A216" s="14"/>
      <c r="B216" s="242"/>
      <c r="C216" s="243"/>
      <c r="D216" s="226" t="s">
        <v>133</v>
      </c>
      <c r="E216" s="244" t="s">
        <v>1</v>
      </c>
      <c r="F216" s="245" t="s">
        <v>151</v>
      </c>
      <c r="G216" s="243"/>
      <c r="H216" s="246">
        <v>32.2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133</v>
      </c>
      <c r="AU216" s="252" t="s">
        <v>86</v>
      </c>
      <c r="AV216" s="14" t="s">
        <v>129</v>
      </c>
      <c r="AW216" s="14" t="s">
        <v>32</v>
      </c>
      <c r="AX216" s="14" t="s">
        <v>81</v>
      </c>
      <c r="AY216" s="252" t="s">
        <v>123</v>
      </c>
    </row>
    <row r="217" spans="1:65" s="2" customFormat="1" ht="33" customHeight="1">
      <c r="A217" s="37"/>
      <c r="B217" s="38"/>
      <c r="C217" s="212" t="s">
        <v>269</v>
      </c>
      <c r="D217" s="212" t="s">
        <v>125</v>
      </c>
      <c r="E217" s="213" t="s">
        <v>270</v>
      </c>
      <c r="F217" s="214" t="s">
        <v>271</v>
      </c>
      <c r="G217" s="215" t="s">
        <v>128</v>
      </c>
      <c r="H217" s="216">
        <v>3.3</v>
      </c>
      <c r="I217" s="217"/>
      <c r="J217" s="218">
        <f>ROUND(I217*H217,2)</f>
        <v>0</v>
      </c>
      <c r="K217" s="219"/>
      <c r="L217" s="43"/>
      <c r="M217" s="220" t="s">
        <v>1</v>
      </c>
      <c r="N217" s="221" t="s">
        <v>41</v>
      </c>
      <c r="O217" s="90"/>
      <c r="P217" s="222">
        <f>O217*H217</f>
        <v>0</v>
      </c>
      <c r="Q217" s="222">
        <v>0.08922</v>
      </c>
      <c r="R217" s="222">
        <f>Q217*H217</f>
        <v>0.29442599999999997</v>
      </c>
      <c r="S217" s="222">
        <v>0</v>
      </c>
      <c r="T217" s="22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4" t="s">
        <v>129</v>
      </c>
      <c r="AT217" s="224" t="s">
        <v>125</v>
      </c>
      <c r="AU217" s="224" t="s">
        <v>86</v>
      </c>
      <c r="AY217" s="16" t="s">
        <v>123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6" t="s">
        <v>81</v>
      </c>
      <c r="BK217" s="225">
        <f>ROUND(I217*H217,2)</f>
        <v>0</v>
      </c>
      <c r="BL217" s="16" t="s">
        <v>129</v>
      </c>
      <c r="BM217" s="224" t="s">
        <v>272</v>
      </c>
    </row>
    <row r="218" spans="1:47" s="2" customFormat="1" ht="12">
      <c r="A218" s="37"/>
      <c r="B218" s="38"/>
      <c r="C218" s="39"/>
      <c r="D218" s="226" t="s">
        <v>131</v>
      </c>
      <c r="E218" s="39"/>
      <c r="F218" s="227" t="s">
        <v>273</v>
      </c>
      <c r="G218" s="39"/>
      <c r="H218" s="39"/>
      <c r="I218" s="228"/>
      <c r="J218" s="39"/>
      <c r="K218" s="39"/>
      <c r="L218" s="43"/>
      <c r="M218" s="229"/>
      <c r="N218" s="230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131</v>
      </c>
      <c r="AU218" s="16" t="s">
        <v>86</v>
      </c>
    </row>
    <row r="219" spans="1:51" s="13" customFormat="1" ht="12">
      <c r="A219" s="13"/>
      <c r="B219" s="231"/>
      <c r="C219" s="232"/>
      <c r="D219" s="226" t="s">
        <v>133</v>
      </c>
      <c r="E219" s="233" t="s">
        <v>1</v>
      </c>
      <c r="F219" s="234" t="s">
        <v>134</v>
      </c>
      <c r="G219" s="232"/>
      <c r="H219" s="235">
        <v>3.3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133</v>
      </c>
      <c r="AU219" s="241" t="s">
        <v>86</v>
      </c>
      <c r="AV219" s="13" t="s">
        <v>86</v>
      </c>
      <c r="AW219" s="13" t="s">
        <v>32</v>
      </c>
      <c r="AX219" s="13" t="s">
        <v>81</v>
      </c>
      <c r="AY219" s="241" t="s">
        <v>123</v>
      </c>
    </row>
    <row r="220" spans="1:65" s="2" customFormat="1" ht="33" customHeight="1">
      <c r="A220" s="37"/>
      <c r="B220" s="38"/>
      <c r="C220" s="212" t="s">
        <v>274</v>
      </c>
      <c r="D220" s="212" t="s">
        <v>125</v>
      </c>
      <c r="E220" s="213" t="s">
        <v>275</v>
      </c>
      <c r="F220" s="214" t="s">
        <v>276</v>
      </c>
      <c r="G220" s="215" t="s">
        <v>128</v>
      </c>
      <c r="H220" s="216">
        <v>136.63</v>
      </c>
      <c r="I220" s="217"/>
      <c r="J220" s="218">
        <f>ROUND(I220*H220,2)</f>
        <v>0</v>
      </c>
      <c r="K220" s="219"/>
      <c r="L220" s="43"/>
      <c r="M220" s="220" t="s">
        <v>1</v>
      </c>
      <c r="N220" s="221" t="s">
        <v>41</v>
      </c>
      <c r="O220" s="90"/>
      <c r="P220" s="222">
        <f>O220*H220</f>
        <v>0</v>
      </c>
      <c r="Q220" s="222">
        <v>0.08922</v>
      </c>
      <c r="R220" s="222">
        <f>Q220*H220</f>
        <v>12.1901286</v>
      </c>
      <c r="S220" s="222">
        <v>0</v>
      </c>
      <c r="T220" s="22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4" t="s">
        <v>129</v>
      </c>
      <c r="AT220" s="224" t="s">
        <v>125</v>
      </c>
      <c r="AU220" s="224" t="s">
        <v>86</v>
      </c>
      <c r="AY220" s="16" t="s">
        <v>123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6" t="s">
        <v>81</v>
      </c>
      <c r="BK220" s="225">
        <f>ROUND(I220*H220,2)</f>
        <v>0</v>
      </c>
      <c r="BL220" s="16" t="s">
        <v>129</v>
      </c>
      <c r="BM220" s="224" t="s">
        <v>277</v>
      </c>
    </row>
    <row r="221" spans="1:47" s="2" customFormat="1" ht="12">
      <c r="A221" s="37"/>
      <c r="B221" s="38"/>
      <c r="C221" s="39"/>
      <c r="D221" s="226" t="s">
        <v>131</v>
      </c>
      <c r="E221" s="39"/>
      <c r="F221" s="227" t="s">
        <v>278</v>
      </c>
      <c r="G221" s="39"/>
      <c r="H221" s="39"/>
      <c r="I221" s="228"/>
      <c r="J221" s="39"/>
      <c r="K221" s="39"/>
      <c r="L221" s="43"/>
      <c r="M221" s="229"/>
      <c r="N221" s="230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131</v>
      </c>
      <c r="AU221" s="16" t="s">
        <v>86</v>
      </c>
    </row>
    <row r="222" spans="1:65" s="2" customFormat="1" ht="21.75" customHeight="1">
      <c r="A222" s="37"/>
      <c r="B222" s="38"/>
      <c r="C222" s="253" t="s">
        <v>279</v>
      </c>
      <c r="D222" s="253" t="s">
        <v>280</v>
      </c>
      <c r="E222" s="254" t="s">
        <v>281</v>
      </c>
      <c r="F222" s="255" t="s">
        <v>282</v>
      </c>
      <c r="G222" s="256" t="s">
        <v>128</v>
      </c>
      <c r="H222" s="257">
        <v>134.232</v>
      </c>
      <c r="I222" s="258"/>
      <c r="J222" s="259">
        <f>ROUND(I222*H222,2)</f>
        <v>0</v>
      </c>
      <c r="K222" s="260"/>
      <c r="L222" s="261"/>
      <c r="M222" s="262" t="s">
        <v>1</v>
      </c>
      <c r="N222" s="263" t="s">
        <v>41</v>
      </c>
      <c r="O222" s="90"/>
      <c r="P222" s="222">
        <f>O222*H222</f>
        <v>0</v>
      </c>
      <c r="Q222" s="222">
        <v>0.131</v>
      </c>
      <c r="R222" s="222">
        <f>Q222*H222</f>
        <v>17.584392</v>
      </c>
      <c r="S222" s="222">
        <v>0</v>
      </c>
      <c r="T222" s="22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4" t="s">
        <v>171</v>
      </c>
      <c r="AT222" s="224" t="s">
        <v>280</v>
      </c>
      <c r="AU222" s="224" t="s">
        <v>86</v>
      </c>
      <c r="AY222" s="16" t="s">
        <v>123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6" t="s">
        <v>81</v>
      </c>
      <c r="BK222" s="225">
        <f>ROUND(I222*H222,2)</f>
        <v>0</v>
      </c>
      <c r="BL222" s="16" t="s">
        <v>129</v>
      </c>
      <c r="BM222" s="224" t="s">
        <v>283</v>
      </c>
    </row>
    <row r="223" spans="1:47" s="2" customFormat="1" ht="12">
      <c r="A223" s="37"/>
      <c r="B223" s="38"/>
      <c r="C223" s="39"/>
      <c r="D223" s="226" t="s">
        <v>131</v>
      </c>
      <c r="E223" s="39"/>
      <c r="F223" s="227" t="s">
        <v>282</v>
      </c>
      <c r="G223" s="39"/>
      <c r="H223" s="39"/>
      <c r="I223" s="228"/>
      <c r="J223" s="39"/>
      <c r="K223" s="39"/>
      <c r="L223" s="43"/>
      <c r="M223" s="229"/>
      <c r="N223" s="230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131</v>
      </c>
      <c r="AU223" s="16" t="s">
        <v>86</v>
      </c>
    </row>
    <row r="224" spans="1:51" s="13" customFormat="1" ht="12">
      <c r="A224" s="13"/>
      <c r="B224" s="231"/>
      <c r="C224" s="232"/>
      <c r="D224" s="226" t="s">
        <v>133</v>
      </c>
      <c r="E224" s="232"/>
      <c r="F224" s="234" t="s">
        <v>284</v>
      </c>
      <c r="G224" s="232"/>
      <c r="H224" s="235">
        <v>134.232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133</v>
      </c>
      <c r="AU224" s="241" t="s">
        <v>86</v>
      </c>
      <c r="AV224" s="13" t="s">
        <v>86</v>
      </c>
      <c r="AW224" s="13" t="s">
        <v>4</v>
      </c>
      <c r="AX224" s="13" t="s">
        <v>81</v>
      </c>
      <c r="AY224" s="241" t="s">
        <v>123</v>
      </c>
    </row>
    <row r="225" spans="1:65" s="2" customFormat="1" ht="24.15" customHeight="1">
      <c r="A225" s="37"/>
      <c r="B225" s="38"/>
      <c r="C225" s="253" t="s">
        <v>285</v>
      </c>
      <c r="D225" s="253" t="s">
        <v>280</v>
      </c>
      <c r="E225" s="254" t="s">
        <v>286</v>
      </c>
      <c r="F225" s="255" t="s">
        <v>287</v>
      </c>
      <c r="G225" s="256" t="s">
        <v>128</v>
      </c>
      <c r="H225" s="257">
        <v>5.181</v>
      </c>
      <c r="I225" s="258"/>
      <c r="J225" s="259">
        <f>ROUND(I225*H225,2)</f>
        <v>0</v>
      </c>
      <c r="K225" s="260"/>
      <c r="L225" s="261"/>
      <c r="M225" s="262" t="s">
        <v>1</v>
      </c>
      <c r="N225" s="263" t="s">
        <v>41</v>
      </c>
      <c r="O225" s="90"/>
      <c r="P225" s="222">
        <f>O225*H225</f>
        <v>0</v>
      </c>
      <c r="Q225" s="222">
        <v>0.131</v>
      </c>
      <c r="R225" s="222">
        <f>Q225*H225</f>
        <v>0.6787110000000001</v>
      </c>
      <c r="S225" s="222">
        <v>0</v>
      </c>
      <c r="T225" s="22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4" t="s">
        <v>171</v>
      </c>
      <c r="AT225" s="224" t="s">
        <v>280</v>
      </c>
      <c r="AU225" s="224" t="s">
        <v>86</v>
      </c>
      <c r="AY225" s="16" t="s">
        <v>123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6" t="s">
        <v>81</v>
      </c>
      <c r="BK225" s="225">
        <f>ROUND(I225*H225,2)</f>
        <v>0</v>
      </c>
      <c r="BL225" s="16" t="s">
        <v>129</v>
      </c>
      <c r="BM225" s="224" t="s">
        <v>288</v>
      </c>
    </row>
    <row r="226" spans="1:47" s="2" customFormat="1" ht="12">
      <c r="A226" s="37"/>
      <c r="B226" s="38"/>
      <c r="C226" s="39"/>
      <c r="D226" s="226" t="s">
        <v>131</v>
      </c>
      <c r="E226" s="39"/>
      <c r="F226" s="227" t="s">
        <v>287</v>
      </c>
      <c r="G226" s="39"/>
      <c r="H226" s="39"/>
      <c r="I226" s="228"/>
      <c r="J226" s="39"/>
      <c r="K226" s="39"/>
      <c r="L226" s="43"/>
      <c r="M226" s="229"/>
      <c r="N226" s="230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131</v>
      </c>
      <c r="AU226" s="16" t="s">
        <v>86</v>
      </c>
    </row>
    <row r="227" spans="1:51" s="13" customFormat="1" ht="12">
      <c r="A227" s="13"/>
      <c r="B227" s="231"/>
      <c r="C227" s="232"/>
      <c r="D227" s="226" t="s">
        <v>133</v>
      </c>
      <c r="E227" s="233" t="s">
        <v>1</v>
      </c>
      <c r="F227" s="234" t="s">
        <v>289</v>
      </c>
      <c r="G227" s="232"/>
      <c r="H227" s="235">
        <v>5.03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133</v>
      </c>
      <c r="AU227" s="241" t="s">
        <v>86</v>
      </c>
      <c r="AV227" s="13" t="s">
        <v>86</v>
      </c>
      <c r="AW227" s="13" t="s">
        <v>32</v>
      </c>
      <c r="AX227" s="13" t="s">
        <v>81</v>
      </c>
      <c r="AY227" s="241" t="s">
        <v>123</v>
      </c>
    </row>
    <row r="228" spans="1:51" s="13" customFormat="1" ht="12">
      <c r="A228" s="13"/>
      <c r="B228" s="231"/>
      <c r="C228" s="232"/>
      <c r="D228" s="226" t="s">
        <v>133</v>
      </c>
      <c r="E228" s="232"/>
      <c r="F228" s="234" t="s">
        <v>290</v>
      </c>
      <c r="G228" s="232"/>
      <c r="H228" s="235">
        <v>5.181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133</v>
      </c>
      <c r="AU228" s="241" t="s">
        <v>86</v>
      </c>
      <c r="AV228" s="13" t="s">
        <v>86</v>
      </c>
      <c r="AW228" s="13" t="s">
        <v>4</v>
      </c>
      <c r="AX228" s="13" t="s">
        <v>81</v>
      </c>
      <c r="AY228" s="241" t="s">
        <v>123</v>
      </c>
    </row>
    <row r="229" spans="1:65" s="2" customFormat="1" ht="24.15" customHeight="1">
      <c r="A229" s="37"/>
      <c r="B229" s="38"/>
      <c r="C229" s="212" t="s">
        <v>291</v>
      </c>
      <c r="D229" s="212" t="s">
        <v>125</v>
      </c>
      <c r="E229" s="213" t="s">
        <v>292</v>
      </c>
      <c r="F229" s="214" t="s">
        <v>293</v>
      </c>
      <c r="G229" s="215" t="s">
        <v>128</v>
      </c>
      <c r="H229" s="216">
        <v>20.4</v>
      </c>
      <c r="I229" s="217"/>
      <c r="J229" s="218">
        <f>ROUND(I229*H229,2)</f>
        <v>0</v>
      </c>
      <c r="K229" s="219"/>
      <c r="L229" s="43"/>
      <c r="M229" s="220" t="s">
        <v>1</v>
      </c>
      <c r="N229" s="221" t="s">
        <v>41</v>
      </c>
      <c r="O229" s="90"/>
      <c r="P229" s="222">
        <f>O229*H229</f>
        <v>0</v>
      </c>
      <c r="Q229" s="222">
        <v>0.09062</v>
      </c>
      <c r="R229" s="222">
        <f>Q229*H229</f>
        <v>1.848648</v>
      </c>
      <c r="S229" s="222">
        <v>0</v>
      </c>
      <c r="T229" s="223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4" t="s">
        <v>129</v>
      </c>
      <c r="AT229" s="224" t="s">
        <v>125</v>
      </c>
      <c r="AU229" s="224" t="s">
        <v>86</v>
      </c>
      <c r="AY229" s="16" t="s">
        <v>123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6" t="s">
        <v>81</v>
      </c>
      <c r="BK229" s="225">
        <f>ROUND(I229*H229,2)</f>
        <v>0</v>
      </c>
      <c r="BL229" s="16" t="s">
        <v>129</v>
      </c>
      <c r="BM229" s="224" t="s">
        <v>294</v>
      </c>
    </row>
    <row r="230" spans="1:47" s="2" customFormat="1" ht="12">
      <c r="A230" s="37"/>
      <c r="B230" s="38"/>
      <c r="C230" s="39"/>
      <c r="D230" s="226" t="s">
        <v>131</v>
      </c>
      <c r="E230" s="39"/>
      <c r="F230" s="227" t="s">
        <v>295</v>
      </c>
      <c r="G230" s="39"/>
      <c r="H230" s="39"/>
      <c r="I230" s="228"/>
      <c r="J230" s="39"/>
      <c r="K230" s="39"/>
      <c r="L230" s="43"/>
      <c r="M230" s="229"/>
      <c r="N230" s="23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131</v>
      </c>
      <c r="AU230" s="16" t="s">
        <v>86</v>
      </c>
    </row>
    <row r="231" spans="1:65" s="2" customFormat="1" ht="21.75" customHeight="1">
      <c r="A231" s="37"/>
      <c r="B231" s="38"/>
      <c r="C231" s="253" t="s">
        <v>296</v>
      </c>
      <c r="D231" s="253" t="s">
        <v>280</v>
      </c>
      <c r="E231" s="254" t="s">
        <v>297</v>
      </c>
      <c r="F231" s="255" t="s">
        <v>298</v>
      </c>
      <c r="G231" s="256" t="s">
        <v>128</v>
      </c>
      <c r="H231" s="257">
        <v>16.068</v>
      </c>
      <c r="I231" s="258"/>
      <c r="J231" s="259">
        <f>ROUND(I231*H231,2)</f>
        <v>0</v>
      </c>
      <c r="K231" s="260"/>
      <c r="L231" s="261"/>
      <c r="M231" s="262" t="s">
        <v>1</v>
      </c>
      <c r="N231" s="263" t="s">
        <v>41</v>
      </c>
      <c r="O231" s="90"/>
      <c r="P231" s="222">
        <f>O231*H231</f>
        <v>0</v>
      </c>
      <c r="Q231" s="222">
        <v>0.176</v>
      </c>
      <c r="R231" s="222">
        <f>Q231*H231</f>
        <v>2.8279680000000003</v>
      </c>
      <c r="S231" s="222">
        <v>0</v>
      </c>
      <c r="T231" s="22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4" t="s">
        <v>171</v>
      </c>
      <c r="AT231" s="224" t="s">
        <v>280</v>
      </c>
      <c r="AU231" s="224" t="s">
        <v>86</v>
      </c>
      <c r="AY231" s="16" t="s">
        <v>123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6" t="s">
        <v>81</v>
      </c>
      <c r="BK231" s="225">
        <f>ROUND(I231*H231,2)</f>
        <v>0</v>
      </c>
      <c r="BL231" s="16" t="s">
        <v>129</v>
      </c>
      <c r="BM231" s="224" t="s">
        <v>299</v>
      </c>
    </row>
    <row r="232" spans="1:47" s="2" customFormat="1" ht="12">
      <c r="A232" s="37"/>
      <c r="B232" s="38"/>
      <c r="C232" s="39"/>
      <c r="D232" s="226" t="s">
        <v>131</v>
      </c>
      <c r="E232" s="39"/>
      <c r="F232" s="227" t="s">
        <v>298</v>
      </c>
      <c r="G232" s="39"/>
      <c r="H232" s="39"/>
      <c r="I232" s="228"/>
      <c r="J232" s="39"/>
      <c r="K232" s="39"/>
      <c r="L232" s="43"/>
      <c r="M232" s="229"/>
      <c r="N232" s="230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131</v>
      </c>
      <c r="AU232" s="16" t="s">
        <v>86</v>
      </c>
    </row>
    <row r="233" spans="1:51" s="13" customFormat="1" ht="12">
      <c r="A233" s="13"/>
      <c r="B233" s="231"/>
      <c r="C233" s="232"/>
      <c r="D233" s="226" t="s">
        <v>133</v>
      </c>
      <c r="E233" s="233" t="s">
        <v>1</v>
      </c>
      <c r="F233" s="234" t="s">
        <v>300</v>
      </c>
      <c r="G233" s="232"/>
      <c r="H233" s="235">
        <v>15.6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133</v>
      </c>
      <c r="AU233" s="241" t="s">
        <v>86</v>
      </c>
      <c r="AV233" s="13" t="s">
        <v>86</v>
      </c>
      <c r="AW233" s="13" t="s">
        <v>32</v>
      </c>
      <c r="AX233" s="13" t="s">
        <v>81</v>
      </c>
      <c r="AY233" s="241" t="s">
        <v>123</v>
      </c>
    </row>
    <row r="234" spans="1:51" s="13" customFormat="1" ht="12">
      <c r="A234" s="13"/>
      <c r="B234" s="231"/>
      <c r="C234" s="232"/>
      <c r="D234" s="226" t="s">
        <v>133</v>
      </c>
      <c r="E234" s="232"/>
      <c r="F234" s="234" t="s">
        <v>301</v>
      </c>
      <c r="G234" s="232"/>
      <c r="H234" s="235">
        <v>16.068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133</v>
      </c>
      <c r="AU234" s="241" t="s">
        <v>86</v>
      </c>
      <c r="AV234" s="13" t="s">
        <v>86</v>
      </c>
      <c r="AW234" s="13" t="s">
        <v>4</v>
      </c>
      <c r="AX234" s="13" t="s">
        <v>81</v>
      </c>
      <c r="AY234" s="241" t="s">
        <v>123</v>
      </c>
    </row>
    <row r="235" spans="1:65" s="2" customFormat="1" ht="24.15" customHeight="1">
      <c r="A235" s="37"/>
      <c r="B235" s="38"/>
      <c r="C235" s="253" t="s">
        <v>302</v>
      </c>
      <c r="D235" s="253" t="s">
        <v>280</v>
      </c>
      <c r="E235" s="254" t="s">
        <v>303</v>
      </c>
      <c r="F235" s="255" t="s">
        <v>304</v>
      </c>
      <c r="G235" s="256" t="s">
        <v>128</v>
      </c>
      <c r="H235" s="257">
        <v>4.944</v>
      </c>
      <c r="I235" s="258"/>
      <c r="J235" s="259">
        <f>ROUND(I235*H235,2)</f>
        <v>0</v>
      </c>
      <c r="K235" s="260"/>
      <c r="L235" s="261"/>
      <c r="M235" s="262" t="s">
        <v>1</v>
      </c>
      <c r="N235" s="263" t="s">
        <v>41</v>
      </c>
      <c r="O235" s="90"/>
      <c r="P235" s="222">
        <f>O235*H235</f>
        <v>0</v>
      </c>
      <c r="Q235" s="222">
        <v>0.175</v>
      </c>
      <c r="R235" s="222">
        <f>Q235*H235</f>
        <v>0.8652</v>
      </c>
      <c r="S235" s="222">
        <v>0</v>
      </c>
      <c r="T235" s="22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4" t="s">
        <v>171</v>
      </c>
      <c r="AT235" s="224" t="s">
        <v>280</v>
      </c>
      <c r="AU235" s="224" t="s">
        <v>86</v>
      </c>
      <c r="AY235" s="16" t="s">
        <v>123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6" t="s">
        <v>81</v>
      </c>
      <c r="BK235" s="225">
        <f>ROUND(I235*H235,2)</f>
        <v>0</v>
      </c>
      <c r="BL235" s="16" t="s">
        <v>129</v>
      </c>
      <c r="BM235" s="224" t="s">
        <v>305</v>
      </c>
    </row>
    <row r="236" spans="1:47" s="2" customFormat="1" ht="12">
      <c r="A236" s="37"/>
      <c r="B236" s="38"/>
      <c r="C236" s="39"/>
      <c r="D236" s="226" t="s">
        <v>131</v>
      </c>
      <c r="E236" s="39"/>
      <c r="F236" s="227" t="s">
        <v>304</v>
      </c>
      <c r="G236" s="39"/>
      <c r="H236" s="39"/>
      <c r="I236" s="228"/>
      <c r="J236" s="39"/>
      <c r="K236" s="39"/>
      <c r="L236" s="43"/>
      <c r="M236" s="229"/>
      <c r="N236" s="230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131</v>
      </c>
      <c r="AU236" s="16" t="s">
        <v>86</v>
      </c>
    </row>
    <row r="237" spans="1:51" s="13" customFormat="1" ht="12">
      <c r="A237" s="13"/>
      <c r="B237" s="231"/>
      <c r="C237" s="232"/>
      <c r="D237" s="226" t="s">
        <v>133</v>
      </c>
      <c r="E237" s="233" t="s">
        <v>1</v>
      </c>
      <c r="F237" s="234" t="s">
        <v>306</v>
      </c>
      <c r="G237" s="232"/>
      <c r="H237" s="235">
        <v>4.8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133</v>
      </c>
      <c r="AU237" s="241" t="s">
        <v>86</v>
      </c>
      <c r="AV237" s="13" t="s">
        <v>86</v>
      </c>
      <c r="AW237" s="13" t="s">
        <v>32</v>
      </c>
      <c r="AX237" s="13" t="s">
        <v>81</v>
      </c>
      <c r="AY237" s="241" t="s">
        <v>123</v>
      </c>
    </row>
    <row r="238" spans="1:51" s="13" customFormat="1" ht="12">
      <c r="A238" s="13"/>
      <c r="B238" s="231"/>
      <c r="C238" s="232"/>
      <c r="D238" s="226" t="s">
        <v>133</v>
      </c>
      <c r="E238" s="232"/>
      <c r="F238" s="234" t="s">
        <v>307</v>
      </c>
      <c r="G238" s="232"/>
      <c r="H238" s="235">
        <v>4.944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133</v>
      </c>
      <c r="AU238" s="241" t="s">
        <v>86</v>
      </c>
      <c r="AV238" s="13" t="s">
        <v>86</v>
      </c>
      <c r="AW238" s="13" t="s">
        <v>4</v>
      </c>
      <c r="AX238" s="13" t="s">
        <v>81</v>
      </c>
      <c r="AY238" s="241" t="s">
        <v>123</v>
      </c>
    </row>
    <row r="239" spans="1:65" s="2" customFormat="1" ht="16.5" customHeight="1">
      <c r="A239" s="37"/>
      <c r="B239" s="38"/>
      <c r="C239" s="212" t="s">
        <v>308</v>
      </c>
      <c r="D239" s="212" t="s">
        <v>125</v>
      </c>
      <c r="E239" s="213" t="s">
        <v>309</v>
      </c>
      <c r="F239" s="214" t="s">
        <v>310</v>
      </c>
      <c r="G239" s="215" t="s">
        <v>128</v>
      </c>
      <c r="H239" s="216">
        <v>157.03</v>
      </c>
      <c r="I239" s="217"/>
      <c r="J239" s="218">
        <f>ROUND(I239*H239,2)</f>
        <v>0</v>
      </c>
      <c r="K239" s="219"/>
      <c r="L239" s="43"/>
      <c r="M239" s="220" t="s">
        <v>1</v>
      </c>
      <c r="N239" s="221" t="s">
        <v>41</v>
      </c>
      <c r="O239" s="90"/>
      <c r="P239" s="222">
        <f>O239*H239</f>
        <v>0</v>
      </c>
      <c r="Q239" s="222">
        <v>0.092</v>
      </c>
      <c r="R239" s="222">
        <f>Q239*H239</f>
        <v>14.44676</v>
      </c>
      <c r="S239" s="222">
        <v>0</v>
      </c>
      <c r="T239" s="22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4" t="s">
        <v>129</v>
      </c>
      <c r="AT239" s="224" t="s">
        <v>125</v>
      </c>
      <c r="AU239" s="224" t="s">
        <v>86</v>
      </c>
      <c r="AY239" s="16" t="s">
        <v>123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6" t="s">
        <v>81</v>
      </c>
      <c r="BK239" s="225">
        <f>ROUND(I239*H239,2)</f>
        <v>0</v>
      </c>
      <c r="BL239" s="16" t="s">
        <v>129</v>
      </c>
      <c r="BM239" s="224" t="s">
        <v>311</v>
      </c>
    </row>
    <row r="240" spans="1:47" s="2" customFormat="1" ht="12">
      <c r="A240" s="37"/>
      <c r="B240" s="38"/>
      <c r="C240" s="39"/>
      <c r="D240" s="226" t="s">
        <v>131</v>
      </c>
      <c r="E240" s="39"/>
      <c r="F240" s="227" t="s">
        <v>312</v>
      </c>
      <c r="G240" s="39"/>
      <c r="H240" s="39"/>
      <c r="I240" s="228"/>
      <c r="J240" s="39"/>
      <c r="K240" s="39"/>
      <c r="L240" s="43"/>
      <c r="M240" s="229"/>
      <c r="N240" s="230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131</v>
      </c>
      <c r="AU240" s="16" t="s">
        <v>86</v>
      </c>
    </row>
    <row r="241" spans="1:51" s="13" customFormat="1" ht="12">
      <c r="A241" s="13"/>
      <c r="B241" s="231"/>
      <c r="C241" s="232"/>
      <c r="D241" s="226" t="s">
        <v>133</v>
      </c>
      <c r="E241" s="233" t="s">
        <v>1</v>
      </c>
      <c r="F241" s="234" t="s">
        <v>313</v>
      </c>
      <c r="G241" s="232"/>
      <c r="H241" s="235">
        <v>157.03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133</v>
      </c>
      <c r="AU241" s="241" t="s">
        <v>86</v>
      </c>
      <c r="AV241" s="13" t="s">
        <v>86</v>
      </c>
      <c r="AW241" s="13" t="s">
        <v>32</v>
      </c>
      <c r="AX241" s="13" t="s">
        <v>81</v>
      </c>
      <c r="AY241" s="241" t="s">
        <v>123</v>
      </c>
    </row>
    <row r="242" spans="1:65" s="2" customFormat="1" ht="21.75" customHeight="1">
      <c r="A242" s="37"/>
      <c r="B242" s="38"/>
      <c r="C242" s="212" t="s">
        <v>314</v>
      </c>
      <c r="D242" s="212" t="s">
        <v>125</v>
      </c>
      <c r="E242" s="213" t="s">
        <v>315</v>
      </c>
      <c r="F242" s="214" t="s">
        <v>316</v>
      </c>
      <c r="G242" s="215" t="s">
        <v>174</v>
      </c>
      <c r="H242" s="216">
        <v>21.9</v>
      </c>
      <c r="I242" s="217"/>
      <c r="J242" s="218">
        <f>ROUND(I242*H242,2)</f>
        <v>0</v>
      </c>
      <c r="K242" s="219"/>
      <c r="L242" s="43"/>
      <c r="M242" s="220" t="s">
        <v>1</v>
      </c>
      <c r="N242" s="221" t="s">
        <v>41</v>
      </c>
      <c r="O242" s="90"/>
      <c r="P242" s="222">
        <f>O242*H242</f>
        <v>0</v>
      </c>
      <c r="Q242" s="222">
        <v>0.0036</v>
      </c>
      <c r="R242" s="222">
        <f>Q242*H242</f>
        <v>0.07884</v>
      </c>
      <c r="S242" s="222">
        <v>0</v>
      </c>
      <c r="T242" s="22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4" t="s">
        <v>129</v>
      </c>
      <c r="AT242" s="224" t="s">
        <v>125</v>
      </c>
      <c r="AU242" s="224" t="s">
        <v>86</v>
      </c>
      <c r="AY242" s="16" t="s">
        <v>123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6" t="s">
        <v>81</v>
      </c>
      <c r="BK242" s="225">
        <f>ROUND(I242*H242,2)</f>
        <v>0</v>
      </c>
      <c r="BL242" s="16" t="s">
        <v>129</v>
      </c>
      <c r="BM242" s="224" t="s">
        <v>317</v>
      </c>
    </row>
    <row r="243" spans="1:47" s="2" customFormat="1" ht="12">
      <c r="A243" s="37"/>
      <c r="B243" s="38"/>
      <c r="C243" s="39"/>
      <c r="D243" s="226" t="s">
        <v>131</v>
      </c>
      <c r="E243" s="39"/>
      <c r="F243" s="227" t="s">
        <v>318</v>
      </c>
      <c r="G243" s="39"/>
      <c r="H243" s="39"/>
      <c r="I243" s="228"/>
      <c r="J243" s="39"/>
      <c r="K243" s="39"/>
      <c r="L243" s="43"/>
      <c r="M243" s="229"/>
      <c r="N243" s="230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131</v>
      </c>
      <c r="AU243" s="16" t="s">
        <v>86</v>
      </c>
    </row>
    <row r="244" spans="1:51" s="13" customFormat="1" ht="12">
      <c r="A244" s="13"/>
      <c r="B244" s="231"/>
      <c r="C244" s="232"/>
      <c r="D244" s="226" t="s">
        <v>133</v>
      </c>
      <c r="E244" s="233" t="s">
        <v>1</v>
      </c>
      <c r="F244" s="234" t="s">
        <v>319</v>
      </c>
      <c r="G244" s="232"/>
      <c r="H244" s="235">
        <v>21.9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133</v>
      </c>
      <c r="AU244" s="241" t="s">
        <v>86</v>
      </c>
      <c r="AV244" s="13" t="s">
        <v>86</v>
      </c>
      <c r="AW244" s="13" t="s">
        <v>32</v>
      </c>
      <c r="AX244" s="13" t="s">
        <v>81</v>
      </c>
      <c r="AY244" s="241" t="s">
        <v>123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171</v>
      </c>
      <c r="F245" s="210" t="s">
        <v>320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SUM(P246:P247)</f>
        <v>0</v>
      </c>
      <c r="Q245" s="204"/>
      <c r="R245" s="205">
        <f>SUM(R246:R247)</f>
        <v>7.20256</v>
      </c>
      <c r="S245" s="204"/>
      <c r="T245" s="206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81</v>
      </c>
      <c r="AT245" s="208" t="s">
        <v>75</v>
      </c>
      <c r="AU245" s="208" t="s">
        <v>81</v>
      </c>
      <c r="AY245" s="207" t="s">
        <v>123</v>
      </c>
      <c r="BK245" s="209">
        <f>SUM(BK246:BK247)</f>
        <v>0</v>
      </c>
    </row>
    <row r="246" spans="1:65" s="2" customFormat="1" ht="24.15" customHeight="1">
      <c r="A246" s="37"/>
      <c r="B246" s="38"/>
      <c r="C246" s="212" t="s">
        <v>321</v>
      </c>
      <c r="D246" s="212" t="s">
        <v>125</v>
      </c>
      <c r="E246" s="213" t="s">
        <v>322</v>
      </c>
      <c r="F246" s="214" t="s">
        <v>323</v>
      </c>
      <c r="G246" s="215" t="s">
        <v>324</v>
      </c>
      <c r="H246" s="216">
        <v>17</v>
      </c>
      <c r="I246" s="217"/>
      <c r="J246" s="218">
        <f>ROUND(I246*H246,2)</f>
        <v>0</v>
      </c>
      <c r="K246" s="219"/>
      <c r="L246" s="43"/>
      <c r="M246" s="220" t="s">
        <v>1</v>
      </c>
      <c r="N246" s="221" t="s">
        <v>41</v>
      </c>
      <c r="O246" s="90"/>
      <c r="P246" s="222">
        <f>O246*H246</f>
        <v>0</v>
      </c>
      <c r="Q246" s="222">
        <v>0.42368</v>
      </c>
      <c r="R246" s="222">
        <f>Q246*H246</f>
        <v>7.20256</v>
      </c>
      <c r="S246" s="222">
        <v>0</v>
      </c>
      <c r="T246" s="22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4" t="s">
        <v>129</v>
      </c>
      <c r="AT246" s="224" t="s">
        <v>125</v>
      </c>
      <c r="AU246" s="224" t="s">
        <v>86</v>
      </c>
      <c r="AY246" s="16" t="s">
        <v>123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6" t="s">
        <v>81</v>
      </c>
      <c r="BK246" s="225">
        <f>ROUND(I246*H246,2)</f>
        <v>0</v>
      </c>
      <c r="BL246" s="16" t="s">
        <v>129</v>
      </c>
      <c r="BM246" s="224" t="s">
        <v>325</v>
      </c>
    </row>
    <row r="247" spans="1:47" s="2" customFormat="1" ht="12">
      <c r="A247" s="37"/>
      <c r="B247" s="38"/>
      <c r="C247" s="39"/>
      <c r="D247" s="226" t="s">
        <v>131</v>
      </c>
      <c r="E247" s="39"/>
      <c r="F247" s="227" t="s">
        <v>323</v>
      </c>
      <c r="G247" s="39"/>
      <c r="H247" s="39"/>
      <c r="I247" s="228"/>
      <c r="J247" s="39"/>
      <c r="K247" s="39"/>
      <c r="L247" s="43"/>
      <c r="M247" s="229"/>
      <c r="N247" s="230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131</v>
      </c>
      <c r="AU247" s="16" t="s">
        <v>86</v>
      </c>
    </row>
    <row r="248" spans="1:63" s="12" customFormat="1" ht="22.8" customHeight="1">
      <c r="A248" s="12"/>
      <c r="B248" s="196"/>
      <c r="C248" s="197"/>
      <c r="D248" s="198" t="s">
        <v>75</v>
      </c>
      <c r="E248" s="210" t="s">
        <v>178</v>
      </c>
      <c r="F248" s="210" t="s">
        <v>326</v>
      </c>
      <c r="G248" s="197"/>
      <c r="H248" s="197"/>
      <c r="I248" s="200"/>
      <c r="J248" s="211">
        <f>BK248</f>
        <v>0</v>
      </c>
      <c r="K248" s="197"/>
      <c r="L248" s="202"/>
      <c r="M248" s="203"/>
      <c r="N248" s="204"/>
      <c r="O248" s="204"/>
      <c r="P248" s="205">
        <f>SUM(P249:P269)</f>
        <v>0</v>
      </c>
      <c r="Q248" s="204"/>
      <c r="R248" s="205">
        <f>SUM(R249:R269)</f>
        <v>43.93682750000001</v>
      </c>
      <c r="S248" s="204"/>
      <c r="T248" s="206">
        <f>SUM(T249:T269)</f>
        <v>0.029750000000000002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7" t="s">
        <v>81</v>
      </c>
      <c r="AT248" s="208" t="s">
        <v>75</v>
      </c>
      <c r="AU248" s="208" t="s">
        <v>81</v>
      </c>
      <c r="AY248" s="207" t="s">
        <v>123</v>
      </c>
      <c r="BK248" s="209">
        <f>SUM(BK249:BK269)</f>
        <v>0</v>
      </c>
    </row>
    <row r="249" spans="1:65" s="2" customFormat="1" ht="33" customHeight="1">
      <c r="A249" s="37"/>
      <c r="B249" s="38"/>
      <c r="C249" s="212" t="s">
        <v>327</v>
      </c>
      <c r="D249" s="212" t="s">
        <v>125</v>
      </c>
      <c r="E249" s="213" t="s">
        <v>328</v>
      </c>
      <c r="F249" s="214" t="s">
        <v>329</v>
      </c>
      <c r="G249" s="215" t="s">
        <v>174</v>
      </c>
      <c r="H249" s="216">
        <v>177.3</v>
      </c>
      <c r="I249" s="217"/>
      <c r="J249" s="218">
        <f>ROUND(I249*H249,2)</f>
        <v>0</v>
      </c>
      <c r="K249" s="219"/>
      <c r="L249" s="43"/>
      <c r="M249" s="220" t="s">
        <v>1</v>
      </c>
      <c r="N249" s="221" t="s">
        <v>41</v>
      </c>
      <c r="O249" s="90"/>
      <c r="P249" s="222">
        <f>O249*H249</f>
        <v>0</v>
      </c>
      <c r="Q249" s="222">
        <v>0.1554</v>
      </c>
      <c r="R249" s="222">
        <f>Q249*H249</f>
        <v>27.552420000000005</v>
      </c>
      <c r="S249" s="222">
        <v>0</v>
      </c>
      <c r="T249" s="223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4" t="s">
        <v>129</v>
      </c>
      <c r="AT249" s="224" t="s">
        <v>125</v>
      </c>
      <c r="AU249" s="224" t="s">
        <v>86</v>
      </c>
      <c r="AY249" s="16" t="s">
        <v>123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6" t="s">
        <v>81</v>
      </c>
      <c r="BK249" s="225">
        <f>ROUND(I249*H249,2)</f>
        <v>0</v>
      </c>
      <c r="BL249" s="16" t="s">
        <v>129</v>
      </c>
      <c r="BM249" s="224" t="s">
        <v>330</v>
      </c>
    </row>
    <row r="250" spans="1:47" s="2" customFormat="1" ht="12">
      <c r="A250" s="37"/>
      <c r="B250" s="38"/>
      <c r="C250" s="39"/>
      <c r="D250" s="226" t="s">
        <v>131</v>
      </c>
      <c r="E250" s="39"/>
      <c r="F250" s="227" t="s">
        <v>331</v>
      </c>
      <c r="G250" s="39"/>
      <c r="H250" s="39"/>
      <c r="I250" s="228"/>
      <c r="J250" s="39"/>
      <c r="K250" s="39"/>
      <c r="L250" s="43"/>
      <c r="M250" s="229"/>
      <c r="N250" s="230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131</v>
      </c>
      <c r="AU250" s="16" t="s">
        <v>86</v>
      </c>
    </row>
    <row r="251" spans="1:65" s="2" customFormat="1" ht="24.15" customHeight="1">
      <c r="A251" s="37"/>
      <c r="B251" s="38"/>
      <c r="C251" s="253" t="s">
        <v>332</v>
      </c>
      <c r="D251" s="253" t="s">
        <v>280</v>
      </c>
      <c r="E251" s="254" t="s">
        <v>333</v>
      </c>
      <c r="F251" s="255" t="s">
        <v>334</v>
      </c>
      <c r="G251" s="256" t="s">
        <v>174</v>
      </c>
      <c r="H251" s="257">
        <v>12</v>
      </c>
      <c r="I251" s="258"/>
      <c r="J251" s="259">
        <f>ROUND(I251*H251,2)</f>
        <v>0</v>
      </c>
      <c r="K251" s="260"/>
      <c r="L251" s="261"/>
      <c r="M251" s="262" t="s">
        <v>1</v>
      </c>
      <c r="N251" s="263" t="s">
        <v>41</v>
      </c>
      <c r="O251" s="90"/>
      <c r="P251" s="222">
        <f>O251*H251</f>
        <v>0</v>
      </c>
      <c r="Q251" s="222">
        <v>0.06567</v>
      </c>
      <c r="R251" s="222">
        <f>Q251*H251</f>
        <v>0.7880400000000001</v>
      </c>
      <c r="S251" s="222">
        <v>0</v>
      </c>
      <c r="T251" s="22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4" t="s">
        <v>171</v>
      </c>
      <c r="AT251" s="224" t="s">
        <v>280</v>
      </c>
      <c r="AU251" s="224" t="s">
        <v>86</v>
      </c>
      <c r="AY251" s="16" t="s">
        <v>123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6" t="s">
        <v>81</v>
      </c>
      <c r="BK251" s="225">
        <f>ROUND(I251*H251,2)</f>
        <v>0</v>
      </c>
      <c r="BL251" s="16" t="s">
        <v>129</v>
      </c>
      <c r="BM251" s="224" t="s">
        <v>335</v>
      </c>
    </row>
    <row r="252" spans="1:47" s="2" customFormat="1" ht="12">
      <c r="A252" s="37"/>
      <c r="B252" s="38"/>
      <c r="C252" s="39"/>
      <c r="D252" s="226" t="s">
        <v>131</v>
      </c>
      <c r="E252" s="39"/>
      <c r="F252" s="227" t="s">
        <v>334</v>
      </c>
      <c r="G252" s="39"/>
      <c r="H252" s="39"/>
      <c r="I252" s="228"/>
      <c r="J252" s="39"/>
      <c r="K252" s="39"/>
      <c r="L252" s="43"/>
      <c r="M252" s="229"/>
      <c r="N252" s="230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131</v>
      </c>
      <c r="AU252" s="16" t="s">
        <v>86</v>
      </c>
    </row>
    <row r="253" spans="1:51" s="13" customFormat="1" ht="12">
      <c r="A253" s="13"/>
      <c r="B253" s="231"/>
      <c r="C253" s="232"/>
      <c r="D253" s="226" t="s">
        <v>133</v>
      </c>
      <c r="E253" s="233" t="s">
        <v>1</v>
      </c>
      <c r="F253" s="234" t="s">
        <v>336</v>
      </c>
      <c r="G253" s="232"/>
      <c r="H253" s="235">
        <v>12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133</v>
      </c>
      <c r="AU253" s="241" t="s">
        <v>86</v>
      </c>
      <c r="AV253" s="13" t="s">
        <v>86</v>
      </c>
      <c r="AW253" s="13" t="s">
        <v>32</v>
      </c>
      <c r="AX253" s="13" t="s">
        <v>81</v>
      </c>
      <c r="AY253" s="241" t="s">
        <v>123</v>
      </c>
    </row>
    <row r="254" spans="1:65" s="2" customFormat="1" ht="24.15" customHeight="1">
      <c r="A254" s="37"/>
      <c r="B254" s="38"/>
      <c r="C254" s="253" t="s">
        <v>337</v>
      </c>
      <c r="D254" s="253" t="s">
        <v>280</v>
      </c>
      <c r="E254" s="254" t="s">
        <v>338</v>
      </c>
      <c r="F254" s="255" t="s">
        <v>339</v>
      </c>
      <c r="G254" s="256" t="s">
        <v>174</v>
      </c>
      <c r="H254" s="257">
        <v>44.3</v>
      </c>
      <c r="I254" s="258"/>
      <c r="J254" s="259">
        <f>ROUND(I254*H254,2)</f>
        <v>0</v>
      </c>
      <c r="K254" s="260"/>
      <c r="L254" s="261"/>
      <c r="M254" s="262" t="s">
        <v>1</v>
      </c>
      <c r="N254" s="263" t="s">
        <v>41</v>
      </c>
      <c r="O254" s="90"/>
      <c r="P254" s="222">
        <f>O254*H254</f>
        <v>0</v>
      </c>
      <c r="Q254" s="222">
        <v>0.0483</v>
      </c>
      <c r="R254" s="222">
        <f>Q254*H254</f>
        <v>2.13969</v>
      </c>
      <c r="S254" s="222">
        <v>0</v>
      </c>
      <c r="T254" s="223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4" t="s">
        <v>171</v>
      </c>
      <c r="AT254" s="224" t="s">
        <v>280</v>
      </c>
      <c r="AU254" s="224" t="s">
        <v>86</v>
      </c>
      <c r="AY254" s="16" t="s">
        <v>123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6" t="s">
        <v>81</v>
      </c>
      <c r="BK254" s="225">
        <f>ROUND(I254*H254,2)</f>
        <v>0</v>
      </c>
      <c r="BL254" s="16" t="s">
        <v>129</v>
      </c>
      <c r="BM254" s="224" t="s">
        <v>340</v>
      </c>
    </row>
    <row r="255" spans="1:47" s="2" customFormat="1" ht="12">
      <c r="A255" s="37"/>
      <c r="B255" s="38"/>
      <c r="C255" s="39"/>
      <c r="D255" s="226" t="s">
        <v>131</v>
      </c>
      <c r="E255" s="39"/>
      <c r="F255" s="227" t="s">
        <v>339</v>
      </c>
      <c r="G255" s="39"/>
      <c r="H255" s="39"/>
      <c r="I255" s="228"/>
      <c r="J255" s="39"/>
      <c r="K255" s="39"/>
      <c r="L255" s="43"/>
      <c r="M255" s="229"/>
      <c r="N255" s="230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131</v>
      </c>
      <c r="AU255" s="16" t="s">
        <v>86</v>
      </c>
    </row>
    <row r="256" spans="1:51" s="13" customFormat="1" ht="12">
      <c r="A256" s="13"/>
      <c r="B256" s="231"/>
      <c r="C256" s="232"/>
      <c r="D256" s="226" t="s">
        <v>133</v>
      </c>
      <c r="E256" s="233" t="s">
        <v>1</v>
      </c>
      <c r="F256" s="234" t="s">
        <v>341</v>
      </c>
      <c r="G256" s="232"/>
      <c r="H256" s="235">
        <v>44.3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1" t="s">
        <v>133</v>
      </c>
      <c r="AU256" s="241" t="s">
        <v>86</v>
      </c>
      <c r="AV256" s="13" t="s">
        <v>86</v>
      </c>
      <c r="AW256" s="13" t="s">
        <v>32</v>
      </c>
      <c r="AX256" s="13" t="s">
        <v>81</v>
      </c>
      <c r="AY256" s="241" t="s">
        <v>123</v>
      </c>
    </row>
    <row r="257" spans="1:65" s="2" customFormat="1" ht="16.5" customHeight="1">
      <c r="A257" s="37"/>
      <c r="B257" s="38"/>
      <c r="C257" s="253" t="s">
        <v>342</v>
      </c>
      <c r="D257" s="253" t="s">
        <v>280</v>
      </c>
      <c r="E257" s="254" t="s">
        <v>343</v>
      </c>
      <c r="F257" s="255" t="s">
        <v>344</v>
      </c>
      <c r="G257" s="256" t="s">
        <v>174</v>
      </c>
      <c r="H257" s="257">
        <v>121</v>
      </c>
      <c r="I257" s="258"/>
      <c r="J257" s="259">
        <f>ROUND(I257*H257,2)</f>
        <v>0</v>
      </c>
      <c r="K257" s="260"/>
      <c r="L257" s="261"/>
      <c r="M257" s="262" t="s">
        <v>1</v>
      </c>
      <c r="N257" s="263" t="s">
        <v>41</v>
      </c>
      <c r="O257" s="90"/>
      <c r="P257" s="222">
        <f>O257*H257</f>
        <v>0</v>
      </c>
      <c r="Q257" s="222">
        <v>0.08</v>
      </c>
      <c r="R257" s="222">
        <f>Q257*H257</f>
        <v>9.68</v>
      </c>
      <c r="S257" s="222">
        <v>0</v>
      </c>
      <c r="T257" s="22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4" t="s">
        <v>171</v>
      </c>
      <c r="AT257" s="224" t="s">
        <v>280</v>
      </c>
      <c r="AU257" s="224" t="s">
        <v>86</v>
      </c>
      <c r="AY257" s="16" t="s">
        <v>123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6" t="s">
        <v>81</v>
      </c>
      <c r="BK257" s="225">
        <f>ROUND(I257*H257,2)</f>
        <v>0</v>
      </c>
      <c r="BL257" s="16" t="s">
        <v>129</v>
      </c>
      <c r="BM257" s="224" t="s">
        <v>345</v>
      </c>
    </row>
    <row r="258" spans="1:47" s="2" customFormat="1" ht="12">
      <c r="A258" s="37"/>
      <c r="B258" s="38"/>
      <c r="C258" s="39"/>
      <c r="D258" s="226" t="s">
        <v>131</v>
      </c>
      <c r="E258" s="39"/>
      <c r="F258" s="227" t="s">
        <v>344</v>
      </c>
      <c r="G258" s="39"/>
      <c r="H258" s="39"/>
      <c r="I258" s="228"/>
      <c r="J258" s="39"/>
      <c r="K258" s="39"/>
      <c r="L258" s="43"/>
      <c r="M258" s="229"/>
      <c r="N258" s="23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131</v>
      </c>
      <c r="AU258" s="16" t="s">
        <v>86</v>
      </c>
    </row>
    <row r="259" spans="1:51" s="13" customFormat="1" ht="12">
      <c r="A259" s="13"/>
      <c r="B259" s="231"/>
      <c r="C259" s="232"/>
      <c r="D259" s="226" t="s">
        <v>133</v>
      </c>
      <c r="E259" s="233" t="s">
        <v>1</v>
      </c>
      <c r="F259" s="234" t="s">
        <v>346</v>
      </c>
      <c r="G259" s="232"/>
      <c r="H259" s="235">
        <v>121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133</v>
      </c>
      <c r="AU259" s="241" t="s">
        <v>86</v>
      </c>
      <c r="AV259" s="13" t="s">
        <v>86</v>
      </c>
      <c r="AW259" s="13" t="s">
        <v>32</v>
      </c>
      <c r="AX259" s="13" t="s">
        <v>81</v>
      </c>
      <c r="AY259" s="241" t="s">
        <v>123</v>
      </c>
    </row>
    <row r="260" spans="1:65" s="2" customFormat="1" ht="24.15" customHeight="1">
      <c r="A260" s="37"/>
      <c r="B260" s="38"/>
      <c r="C260" s="212" t="s">
        <v>347</v>
      </c>
      <c r="D260" s="212" t="s">
        <v>125</v>
      </c>
      <c r="E260" s="213" t="s">
        <v>348</v>
      </c>
      <c r="F260" s="214" t="s">
        <v>349</v>
      </c>
      <c r="G260" s="215" t="s">
        <v>174</v>
      </c>
      <c r="H260" s="216">
        <v>21.9</v>
      </c>
      <c r="I260" s="217"/>
      <c r="J260" s="218">
        <f>ROUND(I260*H260,2)</f>
        <v>0</v>
      </c>
      <c r="K260" s="219"/>
      <c r="L260" s="43"/>
      <c r="M260" s="220" t="s">
        <v>1</v>
      </c>
      <c r="N260" s="221" t="s">
        <v>41</v>
      </c>
      <c r="O260" s="90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4" t="s">
        <v>129</v>
      </c>
      <c r="AT260" s="224" t="s">
        <v>125</v>
      </c>
      <c r="AU260" s="224" t="s">
        <v>86</v>
      </c>
      <c r="AY260" s="16" t="s">
        <v>123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6" t="s">
        <v>81</v>
      </c>
      <c r="BK260" s="225">
        <f>ROUND(I260*H260,2)</f>
        <v>0</v>
      </c>
      <c r="BL260" s="16" t="s">
        <v>129</v>
      </c>
      <c r="BM260" s="224" t="s">
        <v>350</v>
      </c>
    </row>
    <row r="261" spans="1:47" s="2" customFormat="1" ht="12">
      <c r="A261" s="37"/>
      <c r="B261" s="38"/>
      <c r="C261" s="39"/>
      <c r="D261" s="226" t="s">
        <v>131</v>
      </c>
      <c r="E261" s="39"/>
      <c r="F261" s="227" t="s">
        <v>351</v>
      </c>
      <c r="G261" s="39"/>
      <c r="H261" s="39"/>
      <c r="I261" s="228"/>
      <c r="J261" s="39"/>
      <c r="K261" s="39"/>
      <c r="L261" s="43"/>
      <c r="M261" s="229"/>
      <c r="N261" s="230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131</v>
      </c>
      <c r="AU261" s="16" t="s">
        <v>86</v>
      </c>
    </row>
    <row r="262" spans="1:51" s="13" customFormat="1" ht="12">
      <c r="A262" s="13"/>
      <c r="B262" s="231"/>
      <c r="C262" s="232"/>
      <c r="D262" s="226" t="s">
        <v>133</v>
      </c>
      <c r="E262" s="233" t="s">
        <v>1</v>
      </c>
      <c r="F262" s="234" t="s">
        <v>319</v>
      </c>
      <c r="G262" s="232"/>
      <c r="H262" s="235">
        <v>21.9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133</v>
      </c>
      <c r="AU262" s="241" t="s">
        <v>86</v>
      </c>
      <c r="AV262" s="13" t="s">
        <v>86</v>
      </c>
      <c r="AW262" s="13" t="s">
        <v>32</v>
      </c>
      <c r="AX262" s="13" t="s">
        <v>81</v>
      </c>
      <c r="AY262" s="241" t="s">
        <v>123</v>
      </c>
    </row>
    <row r="263" spans="1:65" s="2" customFormat="1" ht="24.15" customHeight="1">
      <c r="A263" s="37"/>
      <c r="B263" s="38"/>
      <c r="C263" s="212" t="s">
        <v>352</v>
      </c>
      <c r="D263" s="212" t="s">
        <v>125</v>
      </c>
      <c r="E263" s="213" t="s">
        <v>353</v>
      </c>
      <c r="F263" s="214" t="s">
        <v>354</v>
      </c>
      <c r="G263" s="215" t="s">
        <v>174</v>
      </c>
      <c r="H263" s="216">
        <v>12.75</v>
      </c>
      <c r="I263" s="217"/>
      <c r="J263" s="218">
        <f>ROUND(I263*H263,2)</f>
        <v>0</v>
      </c>
      <c r="K263" s="219"/>
      <c r="L263" s="43"/>
      <c r="M263" s="220" t="s">
        <v>1</v>
      </c>
      <c r="N263" s="221" t="s">
        <v>41</v>
      </c>
      <c r="O263" s="90"/>
      <c r="P263" s="222">
        <f>O263*H263</f>
        <v>0</v>
      </c>
      <c r="Q263" s="222">
        <v>0.29221</v>
      </c>
      <c r="R263" s="222">
        <f>Q263*H263</f>
        <v>3.7256775</v>
      </c>
      <c r="S263" s="222">
        <v>0</v>
      </c>
      <c r="T263" s="223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4" t="s">
        <v>129</v>
      </c>
      <c r="AT263" s="224" t="s">
        <v>125</v>
      </c>
      <c r="AU263" s="224" t="s">
        <v>86</v>
      </c>
      <c r="AY263" s="16" t="s">
        <v>123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6" t="s">
        <v>81</v>
      </c>
      <c r="BK263" s="225">
        <f>ROUND(I263*H263,2)</f>
        <v>0</v>
      </c>
      <c r="BL263" s="16" t="s">
        <v>129</v>
      </c>
      <c r="BM263" s="224" t="s">
        <v>355</v>
      </c>
    </row>
    <row r="264" spans="1:47" s="2" customFormat="1" ht="12">
      <c r="A264" s="37"/>
      <c r="B264" s="38"/>
      <c r="C264" s="39"/>
      <c r="D264" s="226" t="s">
        <v>131</v>
      </c>
      <c r="E264" s="39"/>
      <c r="F264" s="227" t="s">
        <v>356</v>
      </c>
      <c r="G264" s="39"/>
      <c r="H264" s="39"/>
      <c r="I264" s="228"/>
      <c r="J264" s="39"/>
      <c r="K264" s="39"/>
      <c r="L264" s="43"/>
      <c r="M264" s="229"/>
      <c r="N264" s="230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131</v>
      </c>
      <c r="AU264" s="16" t="s">
        <v>86</v>
      </c>
    </row>
    <row r="265" spans="1:51" s="13" customFormat="1" ht="12">
      <c r="A265" s="13"/>
      <c r="B265" s="231"/>
      <c r="C265" s="232"/>
      <c r="D265" s="226" t="s">
        <v>133</v>
      </c>
      <c r="E265" s="233" t="s">
        <v>1</v>
      </c>
      <c r="F265" s="234" t="s">
        <v>357</v>
      </c>
      <c r="G265" s="232"/>
      <c r="H265" s="235">
        <v>12.75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1" t="s">
        <v>133</v>
      </c>
      <c r="AU265" s="241" t="s">
        <v>86</v>
      </c>
      <c r="AV265" s="13" t="s">
        <v>86</v>
      </c>
      <c r="AW265" s="13" t="s">
        <v>32</v>
      </c>
      <c r="AX265" s="13" t="s">
        <v>81</v>
      </c>
      <c r="AY265" s="241" t="s">
        <v>123</v>
      </c>
    </row>
    <row r="266" spans="1:65" s="2" customFormat="1" ht="24.15" customHeight="1">
      <c r="A266" s="37"/>
      <c r="B266" s="38"/>
      <c r="C266" s="253" t="s">
        <v>358</v>
      </c>
      <c r="D266" s="253" t="s">
        <v>280</v>
      </c>
      <c r="E266" s="254" t="s">
        <v>359</v>
      </c>
      <c r="F266" s="255" t="s">
        <v>360</v>
      </c>
      <c r="G266" s="256" t="s">
        <v>174</v>
      </c>
      <c r="H266" s="257">
        <v>12.75</v>
      </c>
      <c r="I266" s="258"/>
      <c r="J266" s="259">
        <f>ROUND(I266*H266,2)</f>
        <v>0</v>
      </c>
      <c r="K266" s="260"/>
      <c r="L266" s="261"/>
      <c r="M266" s="262" t="s">
        <v>1</v>
      </c>
      <c r="N266" s="263" t="s">
        <v>41</v>
      </c>
      <c r="O266" s="90"/>
      <c r="P266" s="222">
        <f>O266*H266</f>
        <v>0</v>
      </c>
      <c r="Q266" s="222">
        <v>0.004</v>
      </c>
      <c r="R266" s="222">
        <f>Q266*H266</f>
        <v>0.051000000000000004</v>
      </c>
      <c r="S266" s="222">
        <v>0</v>
      </c>
      <c r="T266" s="223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4" t="s">
        <v>171</v>
      </c>
      <c r="AT266" s="224" t="s">
        <v>280</v>
      </c>
      <c r="AU266" s="224" t="s">
        <v>86</v>
      </c>
      <c r="AY266" s="16" t="s">
        <v>123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6" t="s">
        <v>81</v>
      </c>
      <c r="BK266" s="225">
        <f>ROUND(I266*H266,2)</f>
        <v>0</v>
      </c>
      <c r="BL266" s="16" t="s">
        <v>129</v>
      </c>
      <c r="BM266" s="224" t="s">
        <v>361</v>
      </c>
    </row>
    <row r="267" spans="1:47" s="2" customFormat="1" ht="12">
      <c r="A267" s="37"/>
      <c r="B267" s="38"/>
      <c r="C267" s="39"/>
      <c r="D267" s="226" t="s">
        <v>131</v>
      </c>
      <c r="E267" s="39"/>
      <c r="F267" s="227" t="s">
        <v>360</v>
      </c>
      <c r="G267" s="39"/>
      <c r="H267" s="39"/>
      <c r="I267" s="228"/>
      <c r="J267" s="39"/>
      <c r="K267" s="39"/>
      <c r="L267" s="43"/>
      <c r="M267" s="229"/>
      <c r="N267" s="230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131</v>
      </c>
      <c r="AU267" s="16" t="s">
        <v>86</v>
      </c>
    </row>
    <row r="268" spans="1:65" s="2" customFormat="1" ht="24.15" customHeight="1">
      <c r="A268" s="37"/>
      <c r="B268" s="38"/>
      <c r="C268" s="212" t="s">
        <v>362</v>
      </c>
      <c r="D268" s="212" t="s">
        <v>125</v>
      </c>
      <c r="E268" s="213" t="s">
        <v>363</v>
      </c>
      <c r="F268" s="214" t="s">
        <v>364</v>
      </c>
      <c r="G268" s="215" t="s">
        <v>174</v>
      </c>
      <c r="H268" s="216">
        <v>8.5</v>
      </c>
      <c r="I268" s="217"/>
      <c r="J268" s="218">
        <f>ROUND(I268*H268,2)</f>
        <v>0</v>
      </c>
      <c r="K268" s="219"/>
      <c r="L268" s="43"/>
      <c r="M268" s="220" t="s">
        <v>1</v>
      </c>
      <c r="N268" s="221" t="s">
        <v>41</v>
      </c>
      <c r="O268" s="90"/>
      <c r="P268" s="222">
        <f>O268*H268</f>
        <v>0</v>
      </c>
      <c r="Q268" s="222">
        <v>0</v>
      </c>
      <c r="R268" s="222">
        <f>Q268*H268</f>
        <v>0</v>
      </c>
      <c r="S268" s="222">
        <v>0.0035</v>
      </c>
      <c r="T268" s="223">
        <f>S268*H268</f>
        <v>0.029750000000000002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4" t="s">
        <v>129</v>
      </c>
      <c r="AT268" s="224" t="s">
        <v>125</v>
      </c>
      <c r="AU268" s="224" t="s">
        <v>86</v>
      </c>
      <c r="AY268" s="16" t="s">
        <v>123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6" t="s">
        <v>81</v>
      </c>
      <c r="BK268" s="225">
        <f>ROUND(I268*H268,2)</f>
        <v>0</v>
      </c>
      <c r="BL268" s="16" t="s">
        <v>129</v>
      </c>
      <c r="BM268" s="224" t="s">
        <v>365</v>
      </c>
    </row>
    <row r="269" spans="1:47" s="2" customFormat="1" ht="12">
      <c r="A269" s="37"/>
      <c r="B269" s="38"/>
      <c r="C269" s="39"/>
      <c r="D269" s="226" t="s">
        <v>131</v>
      </c>
      <c r="E269" s="39"/>
      <c r="F269" s="227" t="s">
        <v>366</v>
      </c>
      <c r="G269" s="39"/>
      <c r="H269" s="39"/>
      <c r="I269" s="228"/>
      <c r="J269" s="39"/>
      <c r="K269" s="39"/>
      <c r="L269" s="43"/>
      <c r="M269" s="229"/>
      <c r="N269" s="230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131</v>
      </c>
      <c r="AU269" s="16" t="s">
        <v>86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367</v>
      </c>
      <c r="F270" s="210" t="s">
        <v>368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SUM(P271:P286)</f>
        <v>0</v>
      </c>
      <c r="Q270" s="204"/>
      <c r="R270" s="205">
        <f>SUM(R271:R286)</f>
        <v>0</v>
      </c>
      <c r="S270" s="204"/>
      <c r="T270" s="206">
        <f>SUM(T271:T286)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81</v>
      </c>
      <c r="AT270" s="208" t="s">
        <v>75</v>
      </c>
      <c r="AU270" s="208" t="s">
        <v>81</v>
      </c>
      <c r="AY270" s="207" t="s">
        <v>123</v>
      </c>
      <c r="BK270" s="209">
        <f>SUM(BK271:BK286)</f>
        <v>0</v>
      </c>
    </row>
    <row r="271" spans="1:65" s="2" customFormat="1" ht="21.75" customHeight="1">
      <c r="A271" s="37"/>
      <c r="B271" s="38"/>
      <c r="C271" s="212" t="s">
        <v>369</v>
      </c>
      <c r="D271" s="212" t="s">
        <v>125</v>
      </c>
      <c r="E271" s="213" t="s">
        <v>370</v>
      </c>
      <c r="F271" s="214" t="s">
        <v>371</v>
      </c>
      <c r="G271" s="215" t="s">
        <v>372</v>
      </c>
      <c r="H271" s="216">
        <v>516.41</v>
      </c>
      <c r="I271" s="217"/>
      <c r="J271" s="218">
        <f>ROUND(I271*H271,2)</f>
        <v>0</v>
      </c>
      <c r="K271" s="219"/>
      <c r="L271" s="43"/>
      <c r="M271" s="220" t="s">
        <v>1</v>
      </c>
      <c r="N271" s="221" t="s">
        <v>41</v>
      </c>
      <c r="O271" s="90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4" t="s">
        <v>129</v>
      </c>
      <c r="AT271" s="224" t="s">
        <v>125</v>
      </c>
      <c r="AU271" s="224" t="s">
        <v>86</v>
      </c>
      <c r="AY271" s="16" t="s">
        <v>123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6" t="s">
        <v>81</v>
      </c>
      <c r="BK271" s="225">
        <f>ROUND(I271*H271,2)</f>
        <v>0</v>
      </c>
      <c r="BL271" s="16" t="s">
        <v>129</v>
      </c>
      <c r="BM271" s="224" t="s">
        <v>373</v>
      </c>
    </row>
    <row r="272" spans="1:47" s="2" customFormat="1" ht="12">
      <c r="A272" s="37"/>
      <c r="B272" s="38"/>
      <c r="C272" s="39"/>
      <c r="D272" s="226" t="s">
        <v>131</v>
      </c>
      <c r="E272" s="39"/>
      <c r="F272" s="227" t="s">
        <v>374</v>
      </c>
      <c r="G272" s="39"/>
      <c r="H272" s="39"/>
      <c r="I272" s="228"/>
      <c r="J272" s="39"/>
      <c r="K272" s="39"/>
      <c r="L272" s="43"/>
      <c r="M272" s="229"/>
      <c r="N272" s="230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131</v>
      </c>
      <c r="AU272" s="16" t="s">
        <v>86</v>
      </c>
    </row>
    <row r="273" spans="1:65" s="2" customFormat="1" ht="24.15" customHeight="1">
      <c r="A273" s="37"/>
      <c r="B273" s="38"/>
      <c r="C273" s="212" t="s">
        <v>375</v>
      </c>
      <c r="D273" s="212" t="s">
        <v>125</v>
      </c>
      <c r="E273" s="213" t="s">
        <v>376</v>
      </c>
      <c r="F273" s="214" t="s">
        <v>377</v>
      </c>
      <c r="G273" s="215" t="s">
        <v>372</v>
      </c>
      <c r="H273" s="216">
        <v>12393.84</v>
      </c>
      <c r="I273" s="217"/>
      <c r="J273" s="218">
        <f>ROUND(I273*H273,2)</f>
        <v>0</v>
      </c>
      <c r="K273" s="219"/>
      <c r="L273" s="43"/>
      <c r="M273" s="220" t="s">
        <v>1</v>
      </c>
      <c r="N273" s="221" t="s">
        <v>41</v>
      </c>
      <c r="O273" s="90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4" t="s">
        <v>129</v>
      </c>
      <c r="AT273" s="224" t="s">
        <v>125</v>
      </c>
      <c r="AU273" s="224" t="s">
        <v>86</v>
      </c>
      <c r="AY273" s="16" t="s">
        <v>123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6" t="s">
        <v>81</v>
      </c>
      <c r="BK273" s="225">
        <f>ROUND(I273*H273,2)</f>
        <v>0</v>
      </c>
      <c r="BL273" s="16" t="s">
        <v>129</v>
      </c>
      <c r="BM273" s="224" t="s">
        <v>378</v>
      </c>
    </row>
    <row r="274" spans="1:47" s="2" customFormat="1" ht="12">
      <c r="A274" s="37"/>
      <c r="B274" s="38"/>
      <c r="C274" s="39"/>
      <c r="D274" s="226" t="s">
        <v>131</v>
      </c>
      <c r="E274" s="39"/>
      <c r="F274" s="227" t="s">
        <v>379</v>
      </c>
      <c r="G274" s="39"/>
      <c r="H274" s="39"/>
      <c r="I274" s="228"/>
      <c r="J274" s="39"/>
      <c r="K274" s="39"/>
      <c r="L274" s="43"/>
      <c r="M274" s="229"/>
      <c r="N274" s="230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131</v>
      </c>
      <c r="AU274" s="16" t="s">
        <v>86</v>
      </c>
    </row>
    <row r="275" spans="1:51" s="13" customFormat="1" ht="12">
      <c r="A275" s="13"/>
      <c r="B275" s="231"/>
      <c r="C275" s="232"/>
      <c r="D275" s="226" t="s">
        <v>133</v>
      </c>
      <c r="E275" s="232"/>
      <c r="F275" s="234" t="s">
        <v>380</v>
      </c>
      <c r="G275" s="232"/>
      <c r="H275" s="235">
        <v>12393.84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133</v>
      </c>
      <c r="AU275" s="241" t="s">
        <v>86</v>
      </c>
      <c r="AV275" s="13" t="s">
        <v>86</v>
      </c>
      <c r="AW275" s="13" t="s">
        <v>4</v>
      </c>
      <c r="AX275" s="13" t="s">
        <v>81</v>
      </c>
      <c r="AY275" s="241" t="s">
        <v>123</v>
      </c>
    </row>
    <row r="276" spans="1:65" s="2" customFormat="1" ht="37.8" customHeight="1">
      <c r="A276" s="37"/>
      <c r="B276" s="38"/>
      <c r="C276" s="212" t="s">
        <v>381</v>
      </c>
      <c r="D276" s="212" t="s">
        <v>125</v>
      </c>
      <c r="E276" s="213" t="s">
        <v>382</v>
      </c>
      <c r="F276" s="214" t="s">
        <v>383</v>
      </c>
      <c r="G276" s="215" t="s">
        <v>372</v>
      </c>
      <c r="H276" s="216">
        <v>91.785</v>
      </c>
      <c r="I276" s="217"/>
      <c r="J276" s="218">
        <f>ROUND(I276*H276,2)</f>
        <v>0</v>
      </c>
      <c r="K276" s="219"/>
      <c r="L276" s="43"/>
      <c r="M276" s="220" t="s">
        <v>1</v>
      </c>
      <c r="N276" s="221" t="s">
        <v>41</v>
      </c>
      <c r="O276" s="90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4" t="s">
        <v>129</v>
      </c>
      <c r="AT276" s="224" t="s">
        <v>125</v>
      </c>
      <c r="AU276" s="224" t="s">
        <v>86</v>
      </c>
      <c r="AY276" s="16" t="s">
        <v>123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6" t="s">
        <v>81</v>
      </c>
      <c r="BK276" s="225">
        <f>ROUND(I276*H276,2)</f>
        <v>0</v>
      </c>
      <c r="BL276" s="16" t="s">
        <v>129</v>
      </c>
      <c r="BM276" s="224" t="s">
        <v>384</v>
      </c>
    </row>
    <row r="277" spans="1:47" s="2" customFormat="1" ht="12">
      <c r="A277" s="37"/>
      <c r="B277" s="38"/>
      <c r="C277" s="39"/>
      <c r="D277" s="226" t="s">
        <v>131</v>
      </c>
      <c r="E277" s="39"/>
      <c r="F277" s="227" t="s">
        <v>385</v>
      </c>
      <c r="G277" s="39"/>
      <c r="H277" s="39"/>
      <c r="I277" s="228"/>
      <c r="J277" s="39"/>
      <c r="K277" s="39"/>
      <c r="L277" s="43"/>
      <c r="M277" s="229"/>
      <c r="N277" s="230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131</v>
      </c>
      <c r="AU277" s="16" t="s">
        <v>86</v>
      </c>
    </row>
    <row r="278" spans="1:51" s="13" customFormat="1" ht="12">
      <c r="A278" s="13"/>
      <c r="B278" s="231"/>
      <c r="C278" s="232"/>
      <c r="D278" s="226" t="s">
        <v>133</v>
      </c>
      <c r="E278" s="233" t="s">
        <v>1</v>
      </c>
      <c r="F278" s="234" t="s">
        <v>386</v>
      </c>
      <c r="G278" s="232"/>
      <c r="H278" s="235">
        <v>91.785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133</v>
      </c>
      <c r="AU278" s="241" t="s">
        <v>86</v>
      </c>
      <c r="AV278" s="13" t="s">
        <v>86</v>
      </c>
      <c r="AW278" s="13" t="s">
        <v>32</v>
      </c>
      <c r="AX278" s="13" t="s">
        <v>81</v>
      </c>
      <c r="AY278" s="241" t="s">
        <v>123</v>
      </c>
    </row>
    <row r="279" spans="1:65" s="2" customFormat="1" ht="44.25" customHeight="1">
      <c r="A279" s="37"/>
      <c r="B279" s="38"/>
      <c r="C279" s="212" t="s">
        <v>387</v>
      </c>
      <c r="D279" s="212" t="s">
        <v>125</v>
      </c>
      <c r="E279" s="213" t="s">
        <v>388</v>
      </c>
      <c r="F279" s="214" t="s">
        <v>389</v>
      </c>
      <c r="G279" s="215" t="s">
        <v>372</v>
      </c>
      <c r="H279" s="216">
        <v>438.238</v>
      </c>
      <c r="I279" s="217"/>
      <c r="J279" s="218">
        <f>ROUND(I279*H279,2)</f>
        <v>0</v>
      </c>
      <c r="K279" s="219"/>
      <c r="L279" s="43"/>
      <c r="M279" s="220" t="s">
        <v>1</v>
      </c>
      <c r="N279" s="221" t="s">
        <v>41</v>
      </c>
      <c r="O279" s="90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4" t="s">
        <v>129</v>
      </c>
      <c r="AT279" s="224" t="s">
        <v>125</v>
      </c>
      <c r="AU279" s="224" t="s">
        <v>86</v>
      </c>
      <c r="AY279" s="16" t="s">
        <v>123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6" t="s">
        <v>81</v>
      </c>
      <c r="BK279" s="225">
        <f>ROUND(I279*H279,2)</f>
        <v>0</v>
      </c>
      <c r="BL279" s="16" t="s">
        <v>129</v>
      </c>
      <c r="BM279" s="224" t="s">
        <v>390</v>
      </c>
    </row>
    <row r="280" spans="1:47" s="2" customFormat="1" ht="12">
      <c r="A280" s="37"/>
      <c r="B280" s="38"/>
      <c r="C280" s="39"/>
      <c r="D280" s="226" t="s">
        <v>131</v>
      </c>
      <c r="E280" s="39"/>
      <c r="F280" s="227" t="s">
        <v>389</v>
      </c>
      <c r="G280" s="39"/>
      <c r="H280" s="39"/>
      <c r="I280" s="228"/>
      <c r="J280" s="39"/>
      <c r="K280" s="39"/>
      <c r="L280" s="43"/>
      <c r="M280" s="229"/>
      <c r="N280" s="230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131</v>
      </c>
      <c r="AU280" s="16" t="s">
        <v>86</v>
      </c>
    </row>
    <row r="281" spans="1:51" s="13" customFormat="1" ht="12">
      <c r="A281" s="13"/>
      <c r="B281" s="231"/>
      <c r="C281" s="232"/>
      <c r="D281" s="226" t="s">
        <v>133</v>
      </c>
      <c r="E281" s="233" t="s">
        <v>1</v>
      </c>
      <c r="F281" s="234" t="s">
        <v>391</v>
      </c>
      <c r="G281" s="232"/>
      <c r="H281" s="235">
        <v>281.52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133</v>
      </c>
      <c r="AU281" s="241" t="s">
        <v>86</v>
      </c>
      <c r="AV281" s="13" t="s">
        <v>86</v>
      </c>
      <c r="AW281" s="13" t="s">
        <v>32</v>
      </c>
      <c r="AX281" s="13" t="s">
        <v>76</v>
      </c>
      <c r="AY281" s="241" t="s">
        <v>123</v>
      </c>
    </row>
    <row r="282" spans="1:51" s="13" customFormat="1" ht="12">
      <c r="A282" s="13"/>
      <c r="B282" s="231"/>
      <c r="C282" s="232"/>
      <c r="D282" s="226" t="s">
        <v>133</v>
      </c>
      <c r="E282" s="233" t="s">
        <v>1</v>
      </c>
      <c r="F282" s="234" t="s">
        <v>392</v>
      </c>
      <c r="G282" s="232"/>
      <c r="H282" s="235">
        <v>156.718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133</v>
      </c>
      <c r="AU282" s="241" t="s">
        <v>86</v>
      </c>
      <c r="AV282" s="13" t="s">
        <v>86</v>
      </c>
      <c r="AW282" s="13" t="s">
        <v>32</v>
      </c>
      <c r="AX282" s="13" t="s">
        <v>76</v>
      </c>
      <c r="AY282" s="241" t="s">
        <v>123</v>
      </c>
    </row>
    <row r="283" spans="1:51" s="14" customFormat="1" ht="12">
      <c r="A283" s="14"/>
      <c r="B283" s="242"/>
      <c r="C283" s="243"/>
      <c r="D283" s="226" t="s">
        <v>133</v>
      </c>
      <c r="E283" s="244" t="s">
        <v>1</v>
      </c>
      <c r="F283" s="245" t="s">
        <v>151</v>
      </c>
      <c r="G283" s="243"/>
      <c r="H283" s="246">
        <v>438.23799999999994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2" t="s">
        <v>133</v>
      </c>
      <c r="AU283" s="252" t="s">
        <v>86</v>
      </c>
      <c r="AV283" s="14" t="s">
        <v>129</v>
      </c>
      <c r="AW283" s="14" t="s">
        <v>32</v>
      </c>
      <c r="AX283" s="14" t="s">
        <v>81</v>
      </c>
      <c r="AY283" s="252" t="s">
        <v>123</v>
      </c>
    </row>
    <row r="284" spans="1:65" s="2" customFormat="1" ht="44.25" customHeight="1">
      <c r="A284" s="37"/>
      <c r="B284" s="38"/>
      <c r="C284" s="212" t="s">
        <v>393</v>
      </c>
      <c r="D284" s="212" t="s">
        <v>125</v>
      </c>
      <c r="E284" s="213" t="s">
        <v>394</v>
      </c>
      <c r="F284" s="214" t="s">
        <v>395</v>
      </c>
      <c r="G284" s="215" t="s">
        <v>372</v>
      </c>
      <c r="H284" s="216">
        <v>143.106</v>
      </c>
      <c r="I284" s="217"/>
      <c r="J284" s="218">
        <f>ROUND(I284*H284,2)</f>
        <v>0</v>
      </c>
      <c r="K284" s="219"/>
      <c r="L284" s="43"/>
      <c r="M284" s="220" t="s">
        <v>1</v>
      </c>
      <c r="N284" s="221" t="s">
        <v>41</v>
      </c>
      <c r="O284" s="90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4" t="s">
        <v>129</v>
      </c>
      <c r="AT284" s="224" t="s">
        <v>125</v>
      </c>
      <c r="AU284" s="224" t="s">
        <v>86</v>
      </c>
      <c r="AY284" s="16" t="s">
        <v>123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6" t="s">
        <v>81</v>
      </c>
      <c r="BK284" s="225">
        <f>ROUND(I284*H284,2)</f>
        <v>0</v>
      </c>
      <c r="BL284" s="16" t="s">
        <v>129</v>
      </c>
      <c r="BM284" s="224" t="s">
        <v>396</v>
      </c>
    </row>
    <row r="285" spans="1:47" s="2" customFormat="1" ht="12">
      <c r="A285" s="37"/>
      <c r="B285" s="38"/>
      <c r="C285" s="39"/>
      <c r="D285" s="226" t="s">
        <v>131</v>
      </c>
      <c r="E285" s="39"/>
      <c r="F285" s="227" t="s">
        <v>395</v>
      </c>
      <c r="G285" s="39"/>
      <c r="H285" s="39"/>
      <c r="I285" s="228"/>
      <c r="J285" s="39"/>
      <c r="K285" s="39"/>
      <c r="L285" s="43"/>
      <c r="M285" s="229"/>
      <c r="N285" s="230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131</v>
      </c>
      <c r="AU285" s="16" t="s">
        <v>86</v>
      </c>
    </row>
    <row r="286" spans="1:51" s="13" customFormat="1" ht="12">
      <c r="A286" s="13"/>
      <c r="B286" s="231"/>
      <c r="C286" s="232"/>
      <c r="D286" s="226" t="s">
        <v>133</v>
      </c>
      <c r="E286" s="233" t="s">
        <v>1</v>
      </c>
      <c r="F286" s="234" t="s">
        <v>397</v>
      </c>
      <c r="G286" s="232"/>
      <c r="H286" s="235">
        <v>143.106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133</v>
      </c>
      <c r="AU286" s="241" t="s">
        <v>86</v>
      </c>
      <c r="AV286" s="13" t="s">
        <v>86</v>
      </c>
      <c r="AW286" s="13" t="s">
        <v>32</v>
      </c>
      <c r="AX286" s="13" t="s">
        <v>81</v>
      </c>
      <c r="AY286" s="241" t="s">
        <v>123</v>
      </c>
    </row>
    <row r="287" spans="1:63" s="12" customFormat="1" ht="22.8" customHeight="1">
      <c r="A287" s="12"/>
      <c r="B287" s="196"/>
      <c r="C287" s="197"/>
      <c r="D287" s="198" t="s">
        <v>75</v>
      </c>
      <c r="E287" s="210" t="s">
        <v>398</v>
      </c>
      <c r="F287" s="210" t="s">
        <v>399</v>
      </c>
      <c r="G287" s="197"/>
      <c r="H287" s="197"/>
      <c r="I287" s="200"/>
      <c r="J287" s="211">
        <f>BK287</f>
        <v>0</v>
      </c>
      <c r="K287" s="197"/>
      <c r="L287" s="202"/>
      <c r="M287" s="203"/>
      <c r="N287" s="204"/>
      <c r="O287" s="204"/>
      <c r="P287" s="205">
        <f>SUM(P288:P289)</f>
        <v>0</v>
      </c>
      <c r="Q287" s="204"/>
      <c r="R287" s="205">
        <f>SUM(R288:R289)</f>
        <v>0</v>
      </c>
      <c r="S287" s="204"/>
      <c r="T287" s="206">
        <f>SUM(T288:T289)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7" t="s">
        <v>81</v>
      </c>
      <c r="AT287" s="208" t="s">
        <v>75</v>
      </c>
      <c r="AU287" s="208" t="s">
        <v>81</v>
      </c>
      <c r="AY287" s="207" t="s">
        <v>123</v>
      </c>
      <c r="BK287" s="209">
        <f>SUM(BK288:BK289)</f>
        <v>0</v>
      </c>
    </row>
    <row r="288" spans="1:65" s="2" customFormat="1" ht="24.15" customHeight="1">
      <c r="A288" s="37"/>
      <c r="B288" s="38"/>
      <c r="C288" s="212" t="s">
        <v>400</v>
      </c>
      <c r="D288" s="212" t="s">
        <v>125</v>
      </c>
      <c r="E288" s="213" t="s">
        <v>401</v>
      </c>
      <c r="F288" s="214" t="s">
        <v>402</v>
      </c>
      <c r="G288" s="215" t="s">
        <v>372</v>
      </c>
      <c r="H288" s="216">
        <v>889.244</v>
      </c>
      <c r="I288" s="217"/>
      <c r="J288" s="218">
        <f>ROUND(I288*H288,2)</f>
        <v>0</v>
      </c>
      <c r="K288" s="219"/>
      <c r="L288" s="43"/>
      <c r="M288" s="220" t="s">
        <v>1</v>
      </c>
      <c r="N288" s="221" t="s">
        <v>41</v>
      </c>
      <c r="O288" s="90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4" t="s">
        <v>129</v>
      </c>
      <c r="AT288" s="224" t="s">
        <v>125</v>
      </c>
      <c r="AU288" s="224" t="s">
        <v>86</v>
      </c>
      <c r="AY288" s="16" t="s">
        <v>123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6" t="s">
        <v>81</v>
      </c>
      <c r="BK288" s="225">
        <f>ROUND(I288*H288,2)</f>
        <v>0</v>
      </c>
      <c r="BL288" s="16" t="s">
        <v>129</v>
      </c>
      <c r="BM288" s="224" t="s">
        <v>403</v>
      </c>
    </row>
    <row r="289" spans="1:47" s="2" customFormat="1" ht="12">
      <c r="A289" s="37"/>
      <c r="B289" s="38"/>
      <c r="C289" s="39"/>
      <c r="D289" s="226" t="s">
        <v>131</v>
      </c>
      <c r="E289" s="39"/>
      <c r="F289" s="227" t="s">
        <v>404</v>
      </c>
      <c r="G289" s="39"/>
      <c r="H289" s="39"/>
      <c r="I289" s="228"/>
      <c r="J289" s="39"/>
      <c r="K289" s="39"/>
      <c r="L289" s="43"/>
      <c r="M289" s="229"/>
      <c r="N289" s="230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131</v>
      </c>
      <c r="AU289" s="16" t="s">
        <v>86</v>
      </c>
    </row>
    <row r="290" spans="1:63" s="12" customFormat="1" ht="25.9" customHeight="1">
      <c r="A290" s="12"/>
      <c r="B290" s="196"/>
      <c r="C290" s="197"/>
      <c r="D290" s="198" t="s">
        <v>75</v>
      </c>
      <c r="E290" s="199" t="s">
        <v>405</v>
      </c>
      <c r="F290" s="199" t="s">
        <v>406</v>
      </c>
      <c r="G290" s="197"/>
      <c r="H290" s="197"/>
      <c r="I290" s="200"/>
      <c r="J290" s="201">
        <f>BK290</f>
        <v>0</v>
      </c>
      <c r="K290" s="197"/>
      <c r="L290" s="202"/>
      <c r="M290" s="203"/>
      <c r="N290" s="204"/>
      <c r="O290" s="204"/>
      <c r="P290" s="205">
        <f>P291</f>
        <v>0</v>
      </c>
      <c r="Q290" s="204"/>
      <c r="R290" s="205">
        <f>R291</f>
        <v>0.013273799999999999</v>
      </c>
      <c r="S290" s="204"/>
      <c r="T290" s="206">
        <f>T291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7" t="s">
        <v>86</v>
      </c>
      <c r="AT290" s="208" t="s">
        <v>75</v>
      </c>
      <c r="AU290" s="208" t="s">
        <v>76</v>
      </c>
      <c r="AY290" s="207" t="s">
        <v>123</v>
      </c>
      <c r="BK290" s="209">
        <f>BK291</f>
        <v>0</v>
      </c>
    </row>
    <row r="291" spans="1:63" s="12" customFormat="1" ht="22.8" customHeight="1">
      <c r="A291" s="12"/>
      <c r="B291" s="196"/>
      <c r="C291" s="197"/>
      <c r="D291" s="198" t="s">
        <v>75</v>
      </c>
      <c r="E291" s="210" t="s">
        <v>407</v>
      </c>
      <c r="F291" s="210" t="s">
        <v>408</v>
      </c>
      <c r="G291" s="197"/>
      <c r="H291" s="197"/>
      <c r="I291" s="200"/>
      <c r="J291" s="211">
        <f>BK291</f>
        <v>0</v>
      </c>
      <c r="K291" s="197"/>
      <c r="L291" s="202"/>
      <c r="M291" s="203"/>
      <c r="N291" s="204"/>
      <c r="O291" s="204"/>
      <c r="P291" s="205">
        <f>SUM(P292:P297)</f>
        <v>0</v>
      </c>
      <c r="Q291" s="204"/>
      <c r="R291" s="205">
        <f>SUM(R292:R297)</f>
        <v>0.013273799999999999</v>
      </c>
      <c r="S291" s="204"/>
      <c r="T291" s="206">
        <f>SUM(T292:T297)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7" t="s">
        <v>86</v>
      </c>
      <c r="AT291" s="208" t="s">
        <v>75</v>
      </c>
      <c r="AU291" s="208" t="s">
        <v>81</v>
      </c>
      <c r="AY291" s="207" t="s">
        <v>123</v>
      </c>
      <c r="BK291" s="209">
        <f>SUM(BK292:BK297)</f>
        <v>0</v>
      </c>
    </row>
    <row r="292" spans="1:65" s="2" customFormat="1" ht="24.15" customHeight="1">
      <c r="A292" s="37"/>
      <c r="B292" s="38"/>
      <c r="C292" s="212" t="s">
        <v>409</v>
      </c>
      <c r="D292" s="212" t="s">
        <v>125</v>
      </c>
      <c r="E292" s="213" t="s">
        <v>410</v>
      </c>
      <c r="F292" s="214" t="s">
        <v>411</v>
      </c>
      <c r="G292" s="215" t="s">
        <v>128</v>
      </c>
      <c r="H292" s="216">
        <v>32.67</v>
      </c>
      <c r="I292" s="217"/>
      <c r="J292" s="218">
        <f>ROUND(I292*H292,2)</f>
        <v>0</v>
      </c>
      <c r="K292" s="219"/>
      <c r="L292" s="43"/>
      <c r="M292" s="220" t="s">
        <v>1</v>
      </c>
      <c r="N292" s="221" t="s">
        <v>41</v>
      </c>
      <c r="O292" s="90"/>
      <c r="P292" s="222">
        <f>O292*H292</f>
        <v>0</v>
      </c>
      <c r="Q292" s="222">
        <v>4E-05</v>
      </c>
      <c r="R292" s="222">
        <f>Q292*H292</f>
        <v>0.0013068</v>
      </c>
      <c r="S292" s="222">
        <v>0</v>
      </c>
      <c r="T292" s="223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4" t="s">
        <v>227</v>
      </c>
      <c r="AT292" s="224" t="s">
        <v>125</v>
      </c>
      <c r="AU292" s="224" t="s">
        <v>86</v>
      </c>
      <c r="AY292" s="16" t="s">
        <v>123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6" t="s">
        <v>81</v>
      </c>
      <c r="BK292" s="225">
        <f>ROUND(I292*H292,2)</f>
        <v>0</v>
      </c>
      <c r="BL292" s="16" t="s">
        <v>227</v>
      </c>
      <c r="BM292" s="224" t="s">
        <v>412</v>
      </c>
    </row>
    <row r="293" spans="1:47" s="2" customFormat="1" ht="12">
      <c r="A293" s="37"/>
      <c r="B293" s="38"/>
      <c r="C293" s="39"/>
      <c r="D293" s="226" t="s">
        <v>131</v>
      </c>
      <c r="E293" s="39"/>
      <c r="F293" s="227" t="s">
        <v>413</v>
      </c>
      <c r="G293" s="39"/>
      <c r="H293" s="39"/>
      <c r="I293" s="228"/>
      <c r="J293" s="39"/>
      <c r="K293" s="39"/>
      <c r="L293" s="43"/>
      <c r="M293" s="229"/>
      <c r="N293" s="230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131</v>
      </c>
      <c r="AU293" s="16" t="s">
        <v>86</v>
      </c>
    </row>
    <row r="294" spans="1:51" s="13" customFormat="1" ht="12">
      <c r="A294" s="13"/>
      <c r="B294" s="231"/>
      <c r="C294" s="232"/>
      <c r="D294" s="226" t="s">
        <v>133</v>
      </c>
      <c r="E294" s="233" t="s">
        <v>1</v>
      </c>
      <c r="F294" s="234" t="s">
        <v>414</v>
      </c>
      <c r="G294" s="232"/>
      <c r="H294" s="235">
        <v>32.67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1" t="s">
        <v>133</v>
      </c>
      <c r="AU294" s="241" t="s">
        <v>86</v>
      </c>
      <c r="AV294" s="13" t="s">
        <v>86</v>
      </c>
      <c r="AW294" s="13" t="s">
        <v>32</v>
      </c>
      <c r="AX294" s="13" t="s">
        <v>81</v>
      </c>
      <c r="AY294" s="241" t="s">
        <v>123</v>
      </c>
    </row>
    <row r="295" spans="1:65" s="2" customFormat="1" ht="24.15" customHeight="1">
      <c r="A295" s="37"/>
      <c r="B295" s="38"/>
      <c r="C295" s="253" t="s">
        <v>415</v>
      </c>
      <c r="D295" s="253" t="s">
        <v>280</v>
      </c>
      <c r="E295" s="254" t="s">
        <v>416</v>
      </c>
      <c r="F295" s="255" t="s">
        <v>417</v>
      </c>
      <c r="G295" s="256" t="s">
        <v>128</v>
      </c>
      <c r="H295" s="257">
        <v>39.89</v>
      </c>
      <c r="I295" s="258"/>
      <c r="J295" s="259">
        <f>ROUND(I295*H295,2)</f>
        <v>0</v>
      </c>
      <c r="K295" s="260"/>
      <c r="L295" s="261"/>
      <c r="M295" s="262" t="s">
        <v>1</v>
      </c>
      <c r="N295" s="263" t="s">
        <v>41</v>
      </c>
      <c r="O295" s="90"/>
      <c r="P295" s="222">
        <f>O295*H295</f>
        <v>0</v>
      </c>
      <c r="Q295" s="222">
        <v>0.0003</v>
      </c>
      <c r="R295" s="222">
        <f>Q295*H295</f>
        <v>0.011966999999999998</v>
      </c>
      <c r="S295" s="222">
        <v>0</v>
      </c>
      <c r="T295" s="223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4" t="s">
        <v>321</v>
      </c>
      <c r="AT295" s="224" t="s">
        <v>280</v>
      </c>
      <c r="AU295" s="224" t="s">
        <v>86</v>
      </c>
      <c r="AY295" s="16" t="s">
        <v>123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6" t="s">
        <v>81</v>
      </c>
      <c r="BK295" s="225">
        <f>ROUND(I295*H295,2)</f>
        <v>0</v>
      </c>
      <c r="BL295" s="16" t="s">
        <v>227</v>
      </c>
      <c r="BM295" s="224" t="s">
        <v>418</v>
      </c>
    </row>
    <row r="296" spans="1:47" s="2" customFormat="1" ht="12">
      <c r="A296" s="37"/>
      <c r="B296" s="38"/>
      <c r="C296" s="39"/>
      <c r="D296" s="226" t="s">
        <v>131</v>
      </c>
      <c r="E296" s="39"/>
      <c r="F296" s="227" t="s">
        <v>417</v>
      </c>
      <c r="G296" s="39"/>
      <c r="H296" s="39"/>
      <c r="I296" s="228"/>
      <c r="J296" s="39"/>
      <c r="K296" s="39"/>
      <c r="L296" s="43"/>
      <c r="M296" s="229"/>
      <c r="N296" s="230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131</v>
      </c>
      <c r="AU296" s="16" t="s">
        <v>86</v>
      </c>
    </row>
    <row r="297" spans="1:51" s="13" customFormat="1" ht="12">
      <c r="A297" s="13"/>
      <c r="B297" s="231"/>
      <c r="C297" s="232"/>
      <c r="D297" s="226" t="s">
        <v>133</v>
      </c>
      <c r="E297" s="232"/>
      <c r="F297" s="234" t="s">
        <v>419</v>
      </c>
      <c r="G297" s="232"/>
      <c r="H297" s="235">
        <v>39.89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1" t="s">
        <v>133</v>
      </c>
      <c r="AU297" s="241" t="s">
        <v>86</v>
      </c>
      <c r="AV297" s="13" t="s">
        <v>86</v>
      </c>
      <c r="AW297" s="13" t="s">
        <v>4</v>
      </c>
      <c r="AX297" s="13" t="s">
        <v>81</v>
      </c>
      <c r="AY297" s="241" t="s">
        <v>123</v>
      </c>
    </row>
    <row r="298" spans="1:63" s="12" customFormat="1" ht="25.9" customHeight="1">
      <c r="A298" s="12"/>
      <c r="B298" s="196"/>
      <c r="C298" s="197"/>
      <c r="D298" s="198" t="s">
        <v>75</v>
      </c>
      <c r="E298" s="199" t="s">
        <v>420</v>
      </c>
      <c r="F298" s="199" t="s">
        <v>421</v>
      </c>
      <c r="G298" s="197"/>
      <c r="H298" s="197"/>
      <c r="I298" s="200"/>
      <c r="J298" s="201">
        <f>BK298</f>
        <v>0</v>
      </c>
      <c r="K298" s="197"/>
      <c r="L298" s="202"/>
      <c r="M298" s="203"/>
      <c r="N298" s="204"/>
      <c r="O298" s="204"/>
      <c r="P298" s="205">
        <f>P299+P306+P311</f>
        <v>0</v>
      </c>
      <c r="Q298" s="204"/>
      <c r="R298" s="205">
        <f>R299+R306+R311</f>
        <v>0</v>
      </c>
      <c r="S298" s="204"/>
      <c r="T298" s="206">
        <f>T299+T306+T311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152</v>
      </c>
      <c r="AT298" s="208" t="s">
        <v>75</v>
      </c>
      <c r="AU298" s="208" t="s">
        <v>76</v>
      </c>
      <c r="AY298" s="207" t="s">
        <v>123</v>
      </c>
      <c r="BK298" s="209">
        <f>BK299+BK306+BK311</f>
        <v>0</v>
      </c>
    </row>
    <row r="299" spans="1:63" s="12" customFormat="1" ht="22.8" customHeight="1">
      <c r="A299" s="12"/>
      <c r="B299" s="196"/>
      <c r="C299" s="197"/>
      <c r="D299" s="198" t="s">
        <v>75</v>
      </c>
      <c r="E299" s="210" t="s">
        <v>422</v>
      </c>
      <c r="F299" s="210" t="s">
        <v>423</v>
      </c>
      <c r="G299" s="197"/>
      <c r="H299" s="197"/>
      <c r="I299" s="200"/>
      <c r="J299" s="211">
        <f>BK299</f>
        <v>0</v>
      </c>
      <c r="K299" s="197"/>
      <c r="L299" s="202"/>
      <c r="M299" s="203"/>
      <c r="N299" s="204"/>
      <c r="O299" s="204"/>
      <c r="P299" s="205">
        <f>SUM(P300:P305)</f>
        <v>0</v>
      </c>
      <c r="Q299" s="204"/>
      <c r="R299" s="205">
        <f>SUM(R300:R305)</f>
        <v>0</v>
      </c>
      <c r="S299" s="204"/>
      <c r="T299" s="206">
        <f>SUM(T300:T305)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7" t="s">
        <v>152</v>
      </c>
      <c r="AT299" s="208" t="s">
        <v>75</v>
      </c>
      <c r="AU299" s="208" t="s">
        <v>81</v>
      </c>
      <c r="AY299" s="207" t="s">
        <v>123</v>
      </c>
      <c r="BK299" s="209">
        <f>SUM(BK300:BK305)</f>
        <v>0</v>
      </c>
    </row>
    <row r="300" spans="1:65" s="2" customFormat="1" ht="24.15" customHeight="1">
      <c r="A300" s="37"/>
      <c r="B300" s="38"/>
      <c r="C300" s="212" t="s">
        <v>424</v>
      </c>
      <c r="D300" s="212" t="s">
        <v>125</v>
      </c>
      <c r="E300" s="213" t="s">
        <v>425</v>
      </c>
      <c r="F300" s="214" t="s">
        <v>426</v>
      </c>
      <c r="G300" s="215" t="s">
        <v>427</v>
      </c>
      <c r="H300" s="216">
        <v>1</v>
      </c>
      <c r="I300" s="217"/>
      <c r="J300" s="218">
        <f>ROUND(I300*H300,2)</f>
        <v>0</v>
      </c>
      <c r="K300" s="219"/>
      <c r="L300" s="43"/>
      <c r="M300" s="220" t="s">
        <v>1</v>
      </c>
      <c r="N300" s="221" t="s">
        <v>41</v>
      </c>
      <c r="O300" s="90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4" t="s">
        <v>428</v>
      </c>
      <c r="AT300" s="224" t="s">
        <v>125</v>
      </c>
      <c r="AU300" s="224" t="s">
        <v>86</v>
      </c>
      <c r="AY300" s="16" t="s">
        <v>123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6" t="s">
        <v>81</v>
      </c>
      <c r="BK300" s="225">
        <f>ROUND(I300*H300,2)</f>
        <v>0</v>
      </c>
      <c r="BL300" s="16" t="s">
        <v>428</v>
      </c>
      <c r="BM300" s="224" t="s">
        <v>429</v>
      </c>
    </row>
    <row r="301" spans="1:47" s="2" customFormat="1" ht="12">
      <c r="A301" s="37"/>
      <c r="B301" s="38"/>
      <c r="C301" s="39"/>
      <c r="D301" s="226" t="s">
        <v>131</v>
      </c>
      <c r="E301" s="39"/>
      <c r="F301" s="227" t="s">
        <v>430</v>
      </c>
      <c r="G301" s="39"/>
      <c r="H301" s="39"/>
      <c r="I301" s="228"/>
      <c r="J301" s="39"/>
      <c r="K301" s="39"/>
      <c r="L301" s="43"/>
      <c r="M301" s="229"/>
      <c r="N301" s="230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131</v>
      </c>
      <c r="AU301" s="16" t="s">
        <v>86</v>
      </c>
    </row>
    <row r="302" spans="1:65" s="2" customFormat="1" ht="24.15" customHeight="1">
      <c r="A302" s="37"/>
      <c r="B302" s="38"/>
      <c r="C302" s="212" t="s">
        <v>431</v>
      </c>
      <c r="D302" s="212" t="s">
        <v>125</v>
      </c>
      <c r="E302" s="213" t="s">
        <v>432</v>
      </c>
      <c r="F302" s="214" t="s">
        <v>433</v>
      </c>
      <c r="G302" s="215" t="s">
        <v>427</v>
      </c>
      <c r="H302" s="216">
        <v>1</v>
      </c>
      <c r="I302" s="217"/>
      <c r="J302" s="218">
        <f>ROUND(I302*H302,2)</f>
        <v>0</v>
      </c>
      <c r="K302" s="219"/>
      <c r="L302" s="43"/>
      <c r="M302" s="220" t="s">
        <v>1</v>
      </c>
      <c r="N302" s="221" t="s">
        <v>41</v>
      </c>
      <c r="O302" s="90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4" t="s">
        <v>428</v>
      </c>
      <c r="AT302" s="224" t="s">
        <v>125</v>
      </c>
      <c r="AU302" s="224" t="s">
        <v>86</v>
      </c>
      <c r="AY302" s="16" t="s">
        <v>123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6" t="s">
        <v>81</v>
      </c>
      <c r="BK302" s="225">
        <f>ROUND(I302*H302,2)</f>
        <v>0</v>
      </c>
      <c r="BL302" s="16" t="s">
        <v>428</v>
      </c>
      <c r="BM302" s="224" t="s">
        <v>434</v>
      </c>
    </row>
    <row r="303" spans="1:47" s="2" customFormat="1" ht="12">
      <c r="A303" s="37"/>
      <c r="B303" s="38"/>
      <c r="C303" s="39"/>
      <c r="D303" s="226" t="s">
        <v>131</v>
      </c>
      <c r="E303" s="39"/>
      <c r="F303" s="227" t="s">
        <v>433</v>
      </c>
      <c r="G303" s="39"/>
      <c r="H303" s="39"/>
      <c r="I303" s="228"/>
      <c r="J303" s="39"/>
      <c r="K303" s="39"/>
      <c r="L303" s="43"/>
      <c r="M303" s="229"/>
      <c r="N303" s="230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131</v>
      </c>
      <c r="AU303" s="16" t="s">
        <v>86</v>
      </c>
    </row>
    <row r="304" spans="1:65" s="2" customFormat="1" ht="16.5" customHeight="1">
      <c r="A304" s="37"/>
      <c r="B304" s="38"/>
      <c r="C304" s="212" t="s">
        <v>435</v>
      </c>
      <c r="D304" s="212" t="s">
        <v>125</v>
      </c>
      <c r="E304" s="213" t="s">
        <v>436</v>
      </c>
      <c r="F304" s="214" t="s">
        <v>437</v>
      </c>
      <c r="G304" s="215" t="s">
        <v>427</v>
      </c>
      <c r="H304" s="216">
        <v>1</v>
      </c>
      <c r="I304" s="217"/>
      <c r="J304" s="218">
        <f>ROUND(I304*H304,2)</f>
        <v>0</v>
      </c>
      <c r="K304" s="219"/>
      <c r="L304" s="43"/>
      <c r="M304" s="220" t="s">
        <v>1</v>
      </c>
      <c r="N304" s="221" t="s">
        <v>41</v>
      </c>
      <c r="O304" s="90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4" t="s">
        <v>428</v>
      </c>
      <c r="AT304" s="224" t="s">
        <v>125</v>
      </c>
      <c r="AU304" s="224" t="s">
        <v>86</v>
      </c>
      <c r="AY304" s="16" t="s">
        <v>123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6" t="s">
        <v>81</v>
      </c>
      <c r="BK304" s="225">
        <f>ROUND(I304*H304,2)</f>
        <v>0</v>
      </c>
      <c r="BL304" s="16" t="s">
        <v>428</v>
      </c>
      <c r="BM304" s="224" t="s">
        <v>438</v>
      </c>
    </row>
    <row r="305" spans="1:47" s="2" customFormat="1" ht="12">
      <c r="A305" s="37"/>
      <c r="B305" s="38"/>
      <c r="C305" s="39"/>
      <c r="D305" s="226" t="s">
        <v>131</v>
      </c>
      <c r="E305" s="39"/>
      <c r="F305" s="227" t="s">
        <v>437</v>
      </c>
      <c r="G305" s="39"/>
      <c r="H305" s="39"/>
      <c r="I305" s="228"/>
      <c r="J305" s="39"/>
      <c r="K305" s="39"/>
      <c r="L305" s="43"/>
      <c r="M305" s="229"/>
      <c r="N305" s="230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131</v>
      </c>
      <c r="AU305" s="16" t="s">
        <v>86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439</v>
      </c>
      <c r="F306" s="210" t="s">
        <v>440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SUM(P307:P310)</f>
        <v>0</v>
      </c>
      <c r="Q306" s="204"/>
      <c r="R306" s="205">
        <f>SUM(R307:R310)</f>
        <v>0</v>
      </c>
      <c r="S306" s="204"/>
      <c r="T306" s="206">
        <f>SUM(T307:T310)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152</v>
      </c>
      <c r="AT306" s="208" t="s">
        <v>75</v>
      </c>
      <c r="AU306" s="208" t="s">
        <v>81</v>
      </c>
      <c r="AY306" s="207" t="s">
        <v>123</v>
      </c>
      <c r="BK306" s="209">
        <f>SUM(BK307:BK310)</f>
        <v>0</v>
      </c>
    </row>
    <row r="307" spans="1:65" s="2" customFormat="1" ht="16.5" customHeight="1">
      <c r="A307" s="37"/>
      <c r="B307" s="38"/>
      <c r="C307" s="212" t="s">
        <v>441</v>
      </c>
      <c r="D307" s="212" t="s">
        <v>125</v>
      </c>
      <c r="E307" s="213" t="s">
        <v>442</v>
      </c>
      <c r="F307" s="214" t="s">
        <v>440</v>
      </c>
      <c r="G307" s="215" t="s">
        <v>427</v>
      </c>
      <c r="H307" s="216">
        <v>1</v>
      </c>
      <c r="I307" s="217"/>
      <c r="J307" s="218">
        <f>ROUND(I307*H307,2)</f>
        <v>0</v>
      </c>
      <c r="K307" s="219"/>
      <c r="L307" s="43"/>
      <c r="M307" s="220" t="s">
        <v>1</v>
      </c>
      <c r="N307" s="221" t="s">
        <v>41</v>
      </c>
      <c r="O307" s="90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4" t="s">
        <v>428</v>
      </c>
      <c r="AT307" s="224" t="s">
        <v>125</v>
      </c>
      <c r="AU307" s="224" t="s">
        <v>86</v>
      </c>
      <c r="AY307" s="16" t="s">
        <v>123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6" t="s">
        <v>81</v>
      </c>
      <c r="BK307" s="225">
        <f>ROUND(I307*H307,2)</f>
        <v>0</v>
      </c>
      <c r="BL307" s="16" t="s">
        <v>428</v>
      </c>
      <c r="BM307" s="224" t="s">
        <v>443</v>
      </c>
    </row>
    <row r="308" spans="1:47" s="2" customFormat="1" ht="12">
      <c r="A308" s="37"/>
      <c r="B308" s="38"/>
      <c r="C308" s="39"/>
      <c r="D308" s="226" t="s">
        <v>131</v>
      </c>
      <c r="E308" s="39"/>
      <c r="F308" s="227" t="s">
        <v>440</v>
      </c>
      <c r="G308" s="39"/>
      <c r="H308" s="39"/>
      <c r="I308" s="228"/>
      <c r="J308" s="39"/>
      <c r="K308" s="39"/>
      <c r="L308" s="43"/>
      <c r="M308" s="229"/>
      <c r="N308" s="230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131</v>
      </c>
      <c r="AU308" s="16" t="s">
        <v>86</v>
      </c>
    </row>
    <row r="309" spans="1:65" s="2" customFormat="1" ht="16.5" customHeight="1">
      <c r="A309" s="37"/>
      <c r="B309" s="38"/>
      <c r="C309" s="212" t="s">
        <v>444</v>
      </c>
      <c r="D309" s="212" t="s">
        <v>125</v>
      </c>
      <c r="E309" s="213" t="s">
        <v>445</v>
      </c>
      <c r="F309" s="214" t="s">
        <v>446</v>
      </c>
      <c r="G309" s="215" t="s">
        <v>427</v>
      </c>
      <c r="H309" s="216">
        <v>1</v>
      </c>
      <c r="I309" s="217"/>
      <c r="J309" s="218">
        <f>ROUND(I309*H309,2)</f>
        <v>0</v>
      </c>
      <c r="K309" s="219"/>
      <c r="L309" s="43"/>
      <c r="M309" s="220" t="s">
        <v>1</v>
      </c>
      <c r="N309" s="221" t="s">
        <v>41</v>
      </c>
      <c r="O309" s="90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4" t="s">
        <v>428</v>
      </c>
      <c r="AT309" s="224" t="s">
        <v>125</v>
      </c>
      <c r="AU309" s="224" t="s">
        <v>86</v>
      </c>
      <c r="AY309" s="16" t="s">
        <v>123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6" t="s">
        <v>81</v>
      </c>
      <c r="BK309" s="225">
        <f>ROUND(I309*H309,2)</f>
        <v>0</v>
      </c>
      <c r="BL309" s="16" t="s">
        <v>428</v>
      </c>
      <c r="BM309" s="224" t="s">
        <v>447</v>
      </c>
    </row>
    <row r="310" spans="1:47" s="2" customFormat="1" ht="12">
      <c r="A310" s="37"/>
      <c r="B310" s="38"/>
      <c r="C310" s="39"/>
      <c r="D310" s="226" t="s">
        <v>131</v>
      </c>
      <c r="E310" s="39"/>
      <c r="F310" s="227" t="s">
        <v>446</v>
      </c>
      <c r="G310" s="39"/>
      <c r="H310" s="39"/>
      <c r="I310" s="228"/>
      <c r="J310" s="39"/>
      <c r="K310" s="39"/>
      <c r="L310" s="43"/>
      <c r="M310" s="229"/>
      <c r="N310" s="230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131</v>
      </c>
      <c r="AU310" s="16" t="s">
        <v>86</v>
      </c>
    </row>
    <row r="311" spans="1:63" s="12" customFormat="1" ht="22.8" customHeight="1">
      <c r="A311" s="12"/>
      <c r="B311" s="196"/>
      <c r="C311" s="197"/>
      <c r="D311" s="198" t="s">
        <v>75</v>
      </c>
      <c r="E311" s="210" t="s">
        <v>448</v>
      </c>
      <c r="F311" s="210" t="s">
        <v>449</v>
      </c>
      <c r="G311" s="197"/>
      <c r="H311" s="197"/>
      <c r="I311" s="200"/>
      <c r="J311" s="211">
        <f>BK311</f>
        <v>0</v>
      </c>
      <c r="K311" s="197"/>
      <c r="L311" s="202"/>
      <c r="M311" s="203"/>
      <c r="N311" s="204"/>
      <c r="O311" s="204"/>
      <c r="P311" s="205">
        <f>SUM(P312:P313)</f>
        <v>0</v>
      </c>
      <c r="Q311" s="204"/>
      <c r="R311" s="205">
        <f>SUM(R312:R313)</f>
        <v>0</v>
      </c>
      <c r="S311" s="204"/>
      <c r="T311" s="206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7" t="s">
        <v>152</v>
      </c>
      <c r="AT311" s="208" t="s">
        <v>75</v>
      </c>
      <c r="AU311" s="208" t="s">
        <v>81</v>
      </c>
      <c r="AY311" s="207" t="s">
        <v>123</v>
      </c>
      <c r="BK311" s="209">
        <f>SUM(BK312:BK313)</f>
        <v>0</v>
      </c>
    </row>
    <row r="312" spans="1:65" s="2" customFormat="1" ht="16.5" customHeight="1">
      <c r="A312" s="37"/>
      <c r="B312" s="38"/>
      <c r="C312" s="212" t="s">
        <v>450</v>
      </c>
      <c r="D312" s="212" t="s">
        <v>125</v>
      </c>
      <c r="E312" s="213" t="s">
        <v>451</v>
      </c>
      <c r="F312" s="214" t="s">
        <v>452</v>
      </c>
      <c r="G312" s="215" t="s">
        <v>427</v>
      </c>
      <c r="H312" s="216">
        <v>6</v>
      </c>
      <c r="I312" s="217"/>
      <c r="J312" s="218">
        <f>ROUND(I312*H312,2)</f>
        <v>0</v>
      </c>
      <c r="K312" s="219"/>
      <c r="L312" s="43"/>
      <c r="M312" s="220" t="s">
        <v>1</v>
      </c>
      <c r="N312" s="221" t="s">
        <v>41</v>
      </c>
      <c r="O312" s="90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4" t="s">
        <v>428</v>
      </c>
      <c r="AT312" s="224" t="s">
        <v>125</v>
      </c>
      <c r="AU312" s="224" t="s">
        <v>86</v>
      </c>
      <c r="AY312" s="16" t="s">
        <v>123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6" t="s">
        <v>81</v>
      </c>
      <c r="BK312" s="225">
        <f>ROUND(I312*H312,2)</f>
        <v>0</v>
      </c>
      <c r="BL312" s="16" t="s">
        <v>428</v>
      </c>
      <c r="BM312" s="224" t="s">
        <v>453</v>
      </c>
    </row>
    <row r="313" spans="1:47" s="2" customFormat="1" ht="12">
      <c r="A313" s="37"/>
      <c r="B313" s="38"/>
      <c r="C313" s="39"/>
      <c r="D313" s="226" t="s">
        <v>131</v>
      </c>
      <c r="E313" s="39"/>
      <c r="F313" s="227" t="s">
        <v>452</v>
      </c>
      <c r="G313" s="39"/>
      <c r="H313" s="39"/>
      <c r="I313" s="228"/>
      <c r="J313" s="39"/>
      <c r="K313" s="39"/>
      <c r="L313" s="43"/>
      <c r="M313" s="264"/>
      <c r="N313" s="265"/>
      <c r="O313" s="266"/>
      <c r="P313" s="266"/>
      <c r="Q313" s="266"/>
      <c r="R313" s="266"/>
      <c r="S313" s="266"/>
      <c r="T313" s="26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131</v>
      </c>
      <c r="AU313" s="16" t="s">
        <v>86</v>
      </c>
    </row>
    <row r="314" spans="1:31" s="2" customFormat="1" ht="6.95" customHeight="1">
      <c r="A314" s="37"/>
      <c r="B314" s="65"/>
      <c r="C314" s="66"/>
      <c r="D314" s="66"/>
      <c r="E314" s="66"/>
      <c r="F314" s="66"/>
      <c r="G314" s="66"/>
      <c r="H314" s="66"/>
      <c r="I314" s="66"/>
      <c r="J314" s="66"/>
      <c r="K314" s="66"/>
      <c r="L314" s="43"/>
      <c r="M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</sheetData>
  <sheetProtection password="CC35" sheet="1" objects="1" scenarios="1" formatColumns="0" formatRows="0" autoFilter="0"/>
  <autoFilter ref="C124:K313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19"/>
    </row>
    <row r="4" spans="2:8" s="1" customFormat="1" ht="24.95" customHeight="1">
      <c r="B4" s="19"/>
      <c r="C4" s="133" t="s">
        <v>454</v>
      </c>
      <c r="H4" s="19"/>
    </row>
    <row r="5" spans="2:8" s="1" customFormat="1" ht="12" customHeight="1">
      <c r="B5" s="19"/>
      <c r="C5" s="268" t="s">
        <v>13</v>
      </c>
      <c r="D5" s="141" t="s">
        <v>14</v>
      </c>
      <c r="E5" s="1"/>
      <c r="F5" s="1"/>
      <c r="H5" s="19"/>
    </row>
    <row r="6" spans="2:8" s="1" customFormat="1" ht="36.95" customHeight="1">
      <c r="B6" s="19"/>
      <c r="C6" s="269" t="s">
        <v>16</v>
      </c>
      <c r="D6" s="270" t="s">
        <v>17</v>
      </c>
      <c r="E6" s="1"/>
      <c r="F6" s="1"/>
      <c r="H6" s="19"/>
    </row>
    <row r="7" spans="2:8" s="1" customFormat="1" ht="16.5" customHeight="1">
      <c r="B7" s="19"/>
      <c r="C7" s="135" t="s">
        <v>22</v>
      </c>
      <c r="D7" s="138" t="str">
        <f>'Rekapitulace stavby'!AN8</f>
        <v>23. 8. 2022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84"/>
      <c r="B9" s="271"/>
      <c r="C9" s="272" t="s">
        <v>57</v>
      </c>
      <c r="D9" s="273" t="s">
        <v>58</v>
      </c>
      <c r="E9" s="273" t="s">
        <v>110</v>
      </c>
      <c r="F9" s="274" t="s">
        <v>455</v>
      </c>
      <c r="G9" s="184"/>
      <c r="H9" s="271"/>
    </row>
    <row r="10" spans="1:8" s="2" customFormat="1" ht="26.4" customHeight="1">
      <c r="A10" s="37"/>
      <c r="B10" s="43"/>
      <c r="C10" s="275" t="s">
        <v>14</v>
      </c>
      <c r="D10" s="275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76" t="s">
        <v>87</v>
      </c>
      <c r="D11" s="277" t="s">
        <v>87</v>
      </c>
      <c r="E11" s="278" t="s">
        <v>1</v>
      </c>
      <c r="F11" s="279">
        <v>90.865</v>
      </c>
      <c r="G11" s="37"/>
      <c r="H11" s="43"/>
    </row>
    <row r="12" spans="1:8" s="2" customFormat="1" ht="16.8" customHeight="1">
      <c r="A12" s="37"/>
      <c r="B12" s="43"/>
      <c r="C12" s="280" t="s">
        <v>1</v>
      </c>
      <c r="D12" s="280" t="s">
        <v>190</v>
      </c>
      <c r="E12" s="16" t="s">
        <v>1</v>
      </c>
      <c r="F12" s="281">
        <v>79.425</v>
      </c>
      <c r="G12" s="37"/>
      <c r="H12" s="43"/>
    </row>
    <row r="13" spans="1:8" s="2" customFormat="1" ht="16.8" customHeight="1">
      <c r="A13" s="37"/>
      <c r="B13" s="43"/>
      <c r="C13" s="280" t="s">
        <v>1</v>
      </c>
      <c r="D13" s="280" t="s">
        <v>191</v>
      </c>
      <c r="E13" s="16" t="s">
        <v>1</v>
      </c>
      <c r="F13" s="281">
        <v>7.16</v>
      </c>
      <c r="G13" s="37"/>
      <c r="H13" s="43"/>
    </row>
    <row r="14" spans="1:8" s="2" customFormat="1" ht="16.8" customHeight="1">
      <c r="A14" s="37"/>
      <c r="B14" s="43"/>
      <c r="C14" s="280" t="s">
        <v>1</v>
      </c>
      <c r="D14" s="280" t="s">
        <v>192</v>
      </c>
      <c r="E14" s="16" t="s">
        <v>1</v>
      </c>
      <c r="F14" s="281">
        <v>3.77</v>
      </c>
      <c r="G14" s="37"/>
      <c r="H14" s="43"/>
    </row>
    <row r="15" spans="1:8" s="2" customFormat="1" ht="16.8" customHeight="1">
      <c r="A15" s="37"/>
      <c r="B15" s="43"/>
      <c r="C15" s="280" t="s">
        <v>1</v>
      </c>
      <c r="D15" s="280" t="s">
        <v>193</v>
      </c>
      <c r="E15" s="16" t="s">
        <v>1</v>
      </c>
      <c r="F15" s="281">
        <v>0.51</v>
      </c>
      <c r="G15" s="37"/>
      <c r="H15" s="43"/>
    </row>
    <row r="16" spans="1:8" s="2" customFormat="1" ht="16.8" customHeight="1">
      <c r="A16" s="37"/>
      <c r="B16" s="43"/>
      <c r="C16" s="280" t="s">
        <v>87</v>
      </c>
      <c r="D16" s="280" t="s">
        <v>151</v>
      </c>
      <c r="E16" s="16" t="s">
        <v>1</v>
      </c>
      <c r="F16" s="281">
        <v>90.865</v>
      </c>
      <c r="G16" s="37"/>
      <c r="H16" s="43"/>
    </row>
    <row r="17" spans="1:8" s="2" customFormat="1" ht="16.8" customHeight="1">
      <c r="A17" s="37"/>
      <c r="B17" s="43"/>
      <c r="C17" s="282" t="s">
        <v>456</v>
      </c>
      <c r="D17" s="37"/>
      <c r="E17" s="37"/>
      <c r="F17" s="37"/>
      <c r="G17" s="37"/>
      <c r="H17" s="43"/>
    </row>
    <row r="18" spans="1:8" s="2" customFormat="1" ht="12">
      <c r="A18" s="37"/>
      <c r="B18" s="43"/>
      <c r="C18" s="280" t="s">
        <v>185</v>
      </c>
      <c r="D18" s="280" t="s">
        <v>186</v>
      </c>
      <c r="E18" s="16" t="s">
        <v>187</v>
      </c>
      <c r="F18" s="281">
        <v>90.865</v>
      </c>
      <c r="G18" s="37"/>
      <c r="H18" s="43"/>
    </row>
    <row r="19" spans="1:8" s="2" customFormat="1" ht="12">
      <c r="A19" s="37"/>
      <c r="B19" s="43"/>
      <c r="C19" s="280" t="s">
        <v>195</v>
      </c>
      <c r="D19" s="280" t="s">
        <v>196</v>
      </c>
      <c r="E19" s="16" t="s">
        <v>187</v>
      </c>
      <c r="F19" s="281">
        <v>89.553</v>
      </c>
      <c r="G19" s="37"/>
      <c r="H19" s="43"/>
    </row>
    <row r="20" spans="1:8" s="2" customFormat="1" ht="12">
      <c r="A20" s="37"/>
      <c r="B20" s="43"/>
      <c r="C20" s="280" t="s">
        <v>201</v>
      </c>
      <c r="D20" s="280" t="s">
        <v>202</v>
      </c>
      <c r="E20" s="16" t="s">
        <v>187</v>
      </c>
      <c r="F20" s="281">
        <v>1343.295</v>
      </c>
      <c r="G20" s="37"/>
      <c r="H20" s="43"/>
    </row>
    <row r="21" spans="1:8" s="2" customFormat="1" ht="12">
      <c r="A21" s="37"/>
      <c r="B21" s="43"/>
      <c r="C21" s="280" t="s">
        <v>388</v>
      </c>
      <c r="D21" s="280" t="s">
        <v>389</v>
      </c>
      <c r="E21" s="16" t="s">
        <v>372</v>
      </c>
      <c r="F21" s="281">
        <v>438.238</v>
      </c>
      <c r="G21" s="37"/>
      <c r="H21" s="43"/>
    </row>
    <row r="22" spans="1:8" s="2" customFormat="1" ht="16.8" customHeight="1">
      <c r="A22" s="37"/>
      <c r="B22" s="43"/>
      <c r="C22" s="276" t="s">
        <v>83</v>
      </c>
      <c r="D22" s="277" t="s">
        <v>84</v>
      </c>
      <c r="E22" s="278" t="s">
        <v>1</v>
      </c>
      <c r="F22" s="279">
        <v>1.312</v>
      </c>
      <c r="G22" s="37"/>
      <c r="H22" s="43"/>
    </row>
    <row r="23" spans="1:8" s="2" customFormat="1" ht="16.8" customHeight="1">
      <c r="A23" s="37"/>
      <c r="B23" s="43"/>
      <c r="C23" s="280" t="s">
        <v>83</v>
      </c>
      <c r="D23" s="280" t="s">
        <v>211</v>
      </c>
      <c r="E23" s="16" t="s">
        <v>1</v>
      </c>
      <c r="F23" s="281">
        <v>1.312</v>
      </c>
      <c r="G23" s="37"/>
      <c r="H23" s="43"/>
    </row>
    <row r="24" spans="1:8" s="2" customFormat="1" ht="16.8" customHeight="1">
      <c r="A24" s="37"/>
      <c r="B24" s="43"/>
      <c r="C24" s="282" t="s">
        <v>456</v>
      </c>
      <c r="D24" s="37"/>
      <c r="E24" s="37"/>
      <c r="F24" s="37"/>
      <c r="G24" s="37"/>
      <c r="H24" s="43"/>
    </row>
    <row r="25" spans="1:8" s="2" customFormat="1" ht="16.8" customHeight="1">
      <c r="A25" s="37"/>
      <c r="B25" s="43"/>
      <c r="C25" s="280" t="s">
        <v>207</v>
      </c>
      <c r="D25" s="280" t="s">
        <v>208</v>
      </c>
      <c r="E25" s="16" t="s">
        <v>187</v>
      </c>
      <c r="F25" s="281">
        <v>1.312</v>
      </c>
      <c r="G25" s="37"/>
      <c r="H25" s="43"/>
    </row>
    <row r="26" spans="1:8" s="2" customFormat="1" ht="12">
      <c r="A26" s="37"/>
      <c r="B26" s="43"/>
      <c r="C26" s="280" t="s">
        <v>195</v>
      </c>
      <c r="D26" s="280" t="s">
        <v>196</v>
      </c>
      <c r="E26" s="16" t="s">
        <v>187</v>
      </c>
      <c r="F26" s="281">
        <v>89.553</v>
      </c>
      <c r="G26" s="37"/>
      <c r="H26" s="43"/>
    </row>
    <row r="27" spans="1:8" s="2" customFormat="1" ht="12">
      <c r="A27" s="37"/>
      <c r="B27" s="43"/>
      <c r="C27" s="280" t="s">
        <v>201</v>
      </c>
      <c r="D27" s="280" t="s">
        <v>202</v>
      </c>
      <c r="E27" s="16" t="s">
        <v>187</v>
      </c>
      <c r="F27" s="281">
        <v>1343.295</v>
      </c>
      <c r="G27" s="37"/>
      <c r="H27" s="43"/>
    </row>
    <row r="28" spans="1:8" s="2" customFormat="1" ht="12">
      <c r="A28" s="37"/>
      <c r="B28" s="43"/>
      <c r="C28" s="280" t="s">
        <v>388</v>
      </c>
      <c r="D28" s="280" t="s">
        <v>389</v>
      </c>
      <c r="E28" s="16" t="s">
        <v>372</v>
      </c>
      <c r="F28" s="281">
        <v>438.238</v>
      </c>
      <c r="G28" s="37"/>
      <c r="H28" s="43"/>
    </row>
    <row r="29" spans="1:8" s="2" customFormat="1" ht="7.4" customHeight="1">
      <c r="A29" s="37"/>
      <c r="B29" s="164"/>
      <c r="C29" s="165"/>
      <c r="D29" s="165"/>
      <c r="E29" s="165"/>
      <c r="F29" s="165"/>
      <c r="G29" s="165"/>
      <c r="H29" s="43"/>
    </row>
    <row r="30" spans="1:8" s="2" customFormat="1" ht="12">
      <c r="A30" s="37"/>
      <c r="B30" s="37"/>
      <c r="C30" s="37"/>
      <c r="D30" s="37"/>
      <c r="E30" s="37"/>
      <c r="F30" s="37"/>
      <c r="G30" s="37"/>
      <c r="H30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PC-PETR\Administrator</dc:creator>
  <cp:keywords/>
  <dc:description/>
  <cp:lastModifiedBy>PC-PETR\Administrator</cp:lastModifiedBy>
  <dcterms:created xsi:type="dcterms:W3CDTF">2022-08-23T12:01:30Z</dcterms:created>
  <dcterms:modified xsi:type="dcterms:W3CDTF">2022-08-23T12:01:36Z</dcterms:modified>
  <cp:category/>
  <cp:version/>
  <cp:contentType/>
  <cp:contentStatus/>
</cp:coreProperties>
</file>