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řecha" sheetId="2" r:id="rId2"/>
    <sheet name="02 - Základy" sheetId="3" r:id="rId3"/>
    <sheet name="04 - Venkovní kanalizace" sheetId="4" r:id="rId4"/>
    <sheet name="05 - Zpevněné plochy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'01 - Střecha'!$C$93:$K$344</definedName>
    <definedName name="_xlnm.Print_Area" localSheetId="1">'01 - Střecha'!$C$4:$J$39,'01 - Střecha'!$C$45:$J$75,'01 - Střecha'!$C$81:$K$344</definedName>
    <definedName name="_xlnm._FilterDatabase" localSheetId="2" hidden="1">'02 - Základy'!$C$86:$K$268</definedName>
    <definedName name="_xlnm.Print_Area" localSheetId="2">'02 - Základy'!$C$4:$J$39,'02 - Základy'!$C$45:$J$68,'02 - Základy'!$C$74:$K$268</definedName>
    <definedName name="_xlnm._FilterDatabase" localSheetId="3" hidden="1">'04 - Venkovní kanalizace'!$C$87:$K$337</definedName>
    <definedName name="_xlnm.Print_Area" localSheetId="3">'04 - Venkovní kanalizace'!$C$4:$J$39,'04 - Venkovní kanalizace'!$C$45:$J$69,'04 - Venkovní kanalizace'!$C$75:$K$337</definedName>
    <definedName name="_xlnm._FilterDatabase" localSheetId="4" hidden="1">'05 - Zpevněné plochy'!$C$90:$K$312</definedName>
    <definedName name="_xlnm.Print_Area" localSheetId="4">'05 - Zpevněné plochy'!$C$4:$J$39,'05 - Zpevněné plochy'!$C$45:$J$72,'05 - Zpevněné plochy'!$C$78:$K$312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Střecha'!$93:$93</definedName>
    <definedName name="_xlnm.Print_Titles" localSheetId="2">'02 - Základy'!$86:$86</definedName>
    <definedName name="_xlnm.Print_Titles" localSheetId="3">'04 - Venkovní kanalizace'!$87:$87</definedName>
    <definedName name="_xlnm.Print_Titles" localSheetId="4">'05 - Zpevněné plochy'!$90:$90</definedName>
  </definedNames>
  <calcPr fullCalcOnLoad="1"/>
</workbook>
</file>

<file path=xl/sharedStrings.xml><?xml version="1.0" encoding="utf-8"?>
<sst xmlns="http://schemas.openxmlformats.org/spreadsheetml/2006/main" count="9528" uniqueCount="1652">
  <si>
    <t>Export Komplet</t>
  </si>
  <si>
    <t>VZ</t>
  </si>
  <si>
    <t>2.0</t>
  </si>
  <si>
    <t>ZAMOK</t>
  </si>
  <si>
    <t>False</t>
  </si>
  <si>
    <t>{653b378b-25b6-47d2-8b13-5311459dcc33}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</si>
  <si>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</si>
  <si>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</si>
  <si>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</si>
  <si>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</si>
  <si>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</si>
  <si>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</si>
  <si>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</si>
  <si>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</si>
  <si>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20-028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</si>
  <si>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</si>
  <si>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</si>
  <si>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Mikulov, smuteční síň, udržovací práce</t>
  </si>
  <si>
    <t>KSO:</t>
  </si>
  <si>
    <t/>
  </si>
  <si>
    <t>CC-CZ:</t>
  </si>
  <si>
    <t>Místo:</t>
  </si>
  <si>
    <t xml:space="preserve"> </t>
  </si>
  <si>
    <t>Datum:</t>
  </si>
  <si>
    <t>1. 9. 2022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</si>
  <si>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</si>
  <si>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</si>
  <si>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</si>
  <si>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</si>
  <si>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</si>
  <si>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</si>
  <si>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</si>
  <si>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</si>
  <si>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</si>
  <si>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</si>
  <si>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</si>
  <si>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</si>
  <si>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</si>
  <si>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</si>
  <si>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</si>
  <si>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</si>
  <si>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</si>
  <si>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</si>
  <si>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</si>
  <si>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</si>
  <si>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</si>
  <si>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</si>
  <si>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</si>
  <si>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</si>
  <si>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</si>
  <si>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</si>
  <si>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</si>
  <si>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</si>
  <si>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</si>
  <si>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</si>
  <si>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</si>
  <si>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</si>
  <si>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</si>
  <si>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</si>
  <si>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</si>
  <si>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</si>
  <si>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</si>
  <si>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</si>
  <si>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</si>
  <si>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</si>
  <si>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</si>
  <si>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</si>
  <si>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</si>
  <si>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</si>
  <si>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</si>
  <si>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</si>
  <si>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</si>
  <si>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</si>
  <si>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</si>
  <si>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</si>
  <si>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Střecha</t>
  </si>
  <si>
    <t>STA</t>
  </si>
  <si>
    <t>1</t>
  </si>
  <si>
    <t>{cbcc4410-efc1-41b6-8450-01d7e0fb6744}</t>
  </si>
  <si>
    <t>2</t>
  </si>
  <si>
    <t>02</t>
  </si>
  <si>
    <t>Základy</t>
  </si>
  <si>
    <t>{f5f1801d-f699-4d37-96a5-dceac2b3c477}</t>
  </si>
  <si>
    <t>04</t>
  </si>
  <si>
    <t>Venkovní kanalizace</t>
  </si>
  <si>
    <t>{c33ec37b-152e-4168-9487-d7a52587b924}</t>
  </si>
  <si>
    <t>05</t>
  </si>
  <si>
    <t>Zpevněné plochy</t>
  </si>
  <si>
    <t>{a27f6e24-144b-44da-b9a6-81ef16ea80d4}</t>
  </si>
  <si>
    <t>KRYCÍ LIST SOUPISU PRACÍ</t>
  </si>
  <si>
    <t>Objekt:</t>
  </si>
  <si>
    <t>01 - Střecha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</si>
  <si>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</si>
  <si>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</si>
  <si>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</si>
  <si>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</si>
  <si>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</si>
  <si>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</si>
  <si>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</si>
  <si>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</si>
  <si>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</si>
  <si>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</si>
  <si>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</si>
  <si>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</si>
  <si>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</si>
  <si>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</si>
  <si>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</si>
  <si>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</si>
  <si>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</si>
  <si>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</si>
  <si>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</si>
  <si>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</si>
  <si>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</si>
  <si>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</si>
  <si>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</si>
  <si>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</si>
  <si>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</si>
  <si>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</si>
  <si>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</si>
  <si>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</si>
  <si>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</si>
  <si>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</si>
  <si>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</si>
  <si>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</si>
  <si>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</si>
  <si>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</si>
  <si>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</si>
  <si>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</si>
  <si>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</si>
  <si>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</si>
  <si>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622326259</t>
  </si>
  <si>
    <t>Oprava vápenocementové omítky s celoplošným přeštukováním vnějších ploch stupně členitosti 1, v rozsahu opravované plochy přes 80 do 100%</t>
  </si>
  <si>
    <t>m2</t>
  </si>
  <si>
    <t>CS ÚRS 2022 02</t>
  </si>
  <si>
    <t>4</t>
  </si>
  <si>
    <t>-1517091863</t>
  </si>
  <si>
    <t>Online PSC</t>
  </si>
  <si>
    <t>https://podminky.urs.cz/item/CS_URS_2022_02/622326259</t>
  </si>
  <si>
    <t>VV</t>
  </si>
  <si>
    <t>(11,55+21,6+15,6+9,6)*(0,1+0,2) "vyspravení římsy"</t>
  </si>
  <si>
    <t>(3,6*2+9,6)*1,5 "vyspravení fasády nad nižší střechou"</t>
  </si>
  <si>
    <t>Součet</t>
  </si>
  <si>
    <t>9</t>
  </si>
  <si>
    <t>Ostatní konstrukce a práce, bourání</t>
  </si>
  <si>
    <t>941211111</t>
  </si>
  <si>
    <t>Montáž lešení řadového rámového lehkého pracovního s podlahami s provozním zatížením tř. 3 do 200 kg/m2 šířky tř. SW06 od 0,6 do 0,9 m, výšky do 10 m</t>
  </si>
  <si>
    <t>-838747557</t>
  </si>
  <si>
    <t>https://podminky.urs.cz/item/CS_URS_2022_02/941211111</t>
  </si>
  <si>
    <t>((11,55+21,6+1*2)*2-9,6)*6</t>
  </si>
  <si>
    <t>(12*2+9,6+1)*8</t>
  </si>
  <si>
    <t>3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</si>
  <si>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</si>
  <si>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</si>
  <si>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-824909593</t>
  </si>
  <si>
    <t>https://podminky.urs.cz/item/CS_URS_2022_02/941211211</t>
  </si>
  <si>
    <t>641*90 'Přepočtené koeficientem množství</t>
  </si>
  <si>
    <t>941211321</t>
  </si>
  <si>
    <t>Odborná prohlídka lešení řadového rámového lehkého pracovního s podlahami s provozním zatížením tř. 3 do 200 kg/m2 šířky tř. SW06 od 0,6 do 0,9 m výšky do 25 m, celkové plochy přes 500 do 2 000 m2 nezakrytého</t>
  </si>
  <si>
    <t>kus</t>
  </si>
  <si>
    <t>-1812127275</t>
  </si>
  <si>
    <t>https://podminky.urs.cz/item/CS_URS_2022_02/941211321</t>
  </si>
  <si>
    <t>5</t>
  </si>
  <si>
    <t>941211811</t>
  </si>
  <si>
    <t>Demontáž lešení řadového rámového lehkého pracovního s provozním zatížením tř. 3 do 200 kg/m2 šířky tř. SW06 od 0,6 do 0,9 m, výšky do 10 m</t>
  </si>
  <si>
    <t>1860751730</t>
  </si>
  <si>
    <t>https://podminky.urs.cz/item/CS_URS_2022_02/941211811</t>
  </si>
  <si>
    <t>975121331</t>
  </si>
  <si>
    <t>Jednořadé podchycení konstrukcí systémovými prvky stojkami včetně nosníků výšky podepření do 4 m, zatížení přes 1 000 do 1 500 kg/m zřízení</t>
  </si>
  <si>
    <t>m</t>
  </si>
  <si>
    <t>-663941913</t>
  </si>
  <si>
    <t>https://podminky.urs.cz/item/CS_URS_2022_02/975121331</t>
  </si>
  <si>
    <t>8,85+8,9+3 "podepření přístešků pro uložení lešení"</t>
  </si>
  <si>
    <t>7</t>
  </si>
  <si>
    <t>975121332</t>
  </si>
  <si>
    <t>Jednořadé podchycení konstrukcí systémovými prvky stojkami včetně nosníků výšky podepření do 4 m, zatížení přes 1 000 do 1 500 kg/m příplatek za první a každý další den použití</t>
  </si>
  <si>
    <t>1823327135</t>
  </si>
  <si>
    <t>https://podminky.urs.cz/item/CS_URS_2022_02/975121332</t>
  </si>
  <si>
    <t>20,75*90 'Přepočtené koeficientem množství</t>
  </si>
  <si>
    <t>8</t>
  </si>
  <si>
    <t>975121333</t>
  </si>
  <si>
    <t>Jednořadé podchycení konstrukcí systémovými prvky stojkami včetně nosníků výšky podepření do 4 m, zatížení přes 1 000 do 1 500 kg/m odstranění</t>
  </si>
  <si>
    <t>168292545</t>
  </si>
  <si>
    <t>https://podminky.urs.cz/item/CS_URS_2022_02/975121333</t>
  </si>
  <si>
    <t>997</t>
  </si>
  <si>
    <t>Přesun sutě</t>
  </si>
  <si>
    <t>997013111</t>
  </si>
  <si>
    <t>Vnitrostaveništní doprava suti a vybouraných hmot vodorovně do 50 m svisle s použitím mechanizace pro budovy a haly výšky do 6 m</t>
  </si>
  <si>
    <t>t</t>
  </si>
  <si>
    <t>1914571211</t>
  </si>
  <si>
    <t>https://podminky.urs.cz/item/CS_URS_2022_02/997013111</t>
  </si>
  <si>
    <t>10</t>
  </si>
  <si>
    <t>997013501</t>
  </si>
  <si>
    <t>Odvoz suti a vybouraných hmot na skládku nebo meziskládku se složením, na vzdálenost do 1 km</t>
  </si>
  <si>
    <t>1519323434</t>
  </si>
  <si>
    <t>https://podminky.urs.cz/item/CS_URS_2022_02/997013501</t>
  </si>
  <si>
    <t>11</t>
  </si>
  <si>
    <t>997013509</t>
  </si>
  <si>
    <t>Odvoz suti a vybouraných hmot na skládku nebo meziskládku se složením, na vzdálenost Příplatek k ceně za každý další i započatý 1 km přes 1 km</t>
  </si>
  <si>
    <t>1235897920</t>
  </si>
  <si>
    <t>https://podminky.urs.cz/item/CS_URS_2022_02/997013509</t>
  </si>
  <si>
    <t>7,013*20 'Přepočtené koeficientem množství</t>
  </si>
  <si>
    <t>12</t>
  </si>
  <si>
    <t>997013811</t>
  </si>
  <si>
    <t>Poplatek za uložení stavebního odpadu na skládce (skládkovné) dřevěného zatříděného do Katalogu odpadů pod kódem 17 02 01</t>
  </si>
  <si>
    <t>-1355251503</t>
  </si>
  <si>
    <t>https://podminky.urs.cz/item/CS_URS_2022_02/997013811</t>
  </si>
  <si>
    <t>998</t>
  </si>
  <si>
    <t>Přesun hmot</t>
  </si>
  <si>
    <t>13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</si>
  <si>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</si>
  <si>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</si>
  <si>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1663265073</t>
  </si>
  <si>
    <t>https://podminky.urs.cz/item/CS_URS_2022_02/998011002</t>
  </si>
  <si>
    <t>PSV</t>
  </si>
  <si>
    <t>Práce a dodávky PSV</t>
  </si>
  <si>
    <t>713</t>
  </si>
  <si>
    <t>Izolace tepelné</t>
  </si>
  <si>
    <t>14</t>
  </si>
  <si>
    <t>713121112</t>
  </si>
  <si>
    <t>Montáž tepelné izolace podlah rohožemi, pásy, deskami, dílci, bloky (izolační materiál ve specifikaci) kladenými volně jednovrstvá mezi trámy nebo rošt</t>
  </si>
  <si>
    <t>16</t>
  </si>
  <si>
    <t>674522413</t>
  </si>
  <si>
    <t>https://podminky.urs.cz/item/CS_URS_2022_02/713121112</t>
  </si>
  <si>
    <t>11,55*21,6+12*9,6</t>
  </si>
  <si>
    <t>M</t>
  </si>
  <si>
    <t>63152104</t>
  </si>
  <si>
    <t>pás tepelně izolační univerzální λ=0,032-0,033 tl 160mm</t>
  </si>
  <si>
    <t>32</t>
  </si>
  <si>
    <t>-1635212800</t>
  </si>
  <si>
    <t>364,68*1,05 'Přepočtené koeficientem množství</t>
  </si>
  <si>
    <t>998713102</t>
  </si>
  <si>
    <t>Přesun hmot pro izolace tepelné stanovený z hmotnosti přesunovaného materiálu vodorovná dopravní vzdálenost do 50 m v objektech výšky přes 6 m do 12 m</t>
  </si>
  <si>
    <t>-189398910</t>
  </si>
  <si>
    <t>https://podminky.urs.cz/item/CS_URS_2022_02/998713102</t>
  </si>
  <si>
    <t>17</t>
  </si>
  <si>
    <t>998713181</t>
  </si>
  <si>
    <t>Přesun hmot pro izolace tepelné stanovený z hmotnosti přesunovaného materiálu Příplatek k cenám za přesun prováděný bez použití mechanizace pro jakoukoliv výšku objektu</t>
  </si>
  <si>
    <t>-32775789</t>
  </si>
  <si>
    <t>https://podminky.urs.cz/item/CS_URS_2022_02/998713181</t>
  </si>
  <si>
    <t>741</t>
  </si>
  <si>
    <t>Elektroinstalace - silnoproud</t>
  </si>
  <si>
    <t>18</t>
  </si>
  <si>
    <t>741420901</t>
  </si>
  <si>
    <t>Údržba hromosvodů vyrovnání stávajících svodových vodičů</t>
  </si>
  <si>
    <t>1467652976</t>
  </si>
  <si>
    <t>https://podminky.urs.cz/item/CS_URS_2022_02/741420901</t>
  </si>
  <si>
    <t>19</t>
  </si>
  <si>
    <t>741420902</t>
  </si>
  <si>
    <t>Údržba hromosvodů výměna držáků nebo svorek</t>
  </si>
  <si>
    <t>-1746599741</t>
  </si>
  <si>
    <t>https://podminky.urs.cz/item/CS_URS_2022_02/741420902</t>
  </si>
  <si>
    <t>84/0,5</t>
  </si>
  <si>
    <t>20</t>
  </si>
  <si>
    <t>35441687</t>
  </si>
  <si>
    <t>podpěra vedení hromosvodu na plechovou krytinu, Cu</t>
  </si>
  <si>
    <t>-1354647312</t>
  </si>
  <si>
    <t>741810001</t>
  </si>
  <si>
    <t>Zkoušky a prohlídky elektrických rozvodů a zařízení celková prohlídka a vyhotovení revizní zprávy pro objem montážních prací do 100 tis. Kč</t>
  </si>
  <si>
    <t>1619077007</t>
  </si>
  <si>
    <t>https://podminky.urs.cz/item/CS_URS_2022_02/741810001</t>
  </si>
  <si>
    <t>22</t>
  </si>
  <si>
    <t>741820001</t>
  </si>
  <si>
    <t>Měření zemních odporů zemniče</t>
  </si>
  <si>
    <t>-1008641389</t>
  </si>
  <si>
    <t>https://podminky.urs.cz/item/CS_URS_2022_02/741820001</t>
  </si>
  <si>
    <t>23</t>
  </si>
  <si>
    <t>998741102</t>
  </si>
  <si>
    <t>Přesun hmot pro silnoproud stanovený z hmotnosti přesunovaného materiálu vodorovná dopravní vzdálenost do 50 m v objektech výšky přes 6 do 12 m</t>
  </si>
  <si>
    <t>685191927</t>
  </si>
  <si>
    <t>https://podminky.urs.cz/item/CS_URS_2022_02/998741102</t>
  </si>
  <si>
    <t>762</t>
  </si>
  <si>
    <t>Konstrukce tesařské</t>
  </si>
  <si>
    <t>24</t>
  </si>
  <si>
    <t>762083121</t>
  </si>
  <si>
    <t>Impregnace řeziva máčením proti dřevokaznému hmyzu, houbám a plísním, třída ohrožení 1 a 2 (dřevo v interiéru)</t>
  </si>
  <si>
    <t>m3</t>
  </si>
  <si>
    <t>1833892015</t>
  </si>
  <si>
    <t>https://podminky.urs.cz/item/CS_URS_2022_02/762083121</t>
  </si>
  <si>
    <t>4,43*1,1 'Přepočtené koeficientem množství</t>
  </si>
  <si>
    <t>25</t>
  </si>
  <si>
    <t>762332131</t>
  </si>
  <si>
    <t>Montáž vázaných konstrukcí krovů střech pultových, sedlových, valbových, stanových čtvercového nebo obdélníkového půdorysu z řeziva hraněného průřezové plochy do 120 cm2</t>
  </si>
  <si>
    <t>2086583983</t>
  </si>
  <si>
    <t>https://podminky.urs.cz/item/CS_URS_2022_02/762332131</t>
  </si>
  <si>
    <t>1*9 "3</t>
  </si>
  <si>
    <t>4*7 "6</t>
  </si>
  <si>
    <t>5*4 "7</t>
  </si>
  <si>
    <t>57,1*1 "8</t>
  </si>
  <si>
    <t>1,5*60 "9</t>
  </si>
  <si>
    <t>1*120 "10</t>
  </si>
  <si>
    <t>0,6*18 "11</t>
  </si>
  <si>
    <t>0,4*36 "11</t>
  </si>
  <si>
    <t>26</t>
  </si>
  <si>
    <t>60512125</t>
  </si>
  <si>
    <t>hranol stavební řezivo průřezu do 120cm2 do dl 6m</t>
  </si>
  <si>
    <t>-556969771</t>
  </si>
  <si>
    <t>0,1*0,1*1*9 "3</t>
  </si>
  <si>
    <t>0,06*0,14*4*7 "6</t>
  </si>
  <si>
    <t>0,06*0,16*5*4 "7</t>
  </si>
  <si>
    <t>0,14*0,08*57,1*1 "8</t>
  </si>
  <si>
    <t>0,08*0,12*1,5*60 "9</t>
  </si>
  <si>
    <t>0,08*0,12*1*120 "10</t>
  </si>
  <si>
    <t>0,06*0,12*0,6*18 "11</t>
  </si>
  <si>
    <t>0,08*0,12*0,4*36 "11</t>
  </si>
  <si>
    <t>3,389*1,1 'Přepočtené koeficientem množství</t>
  </si>
  <si>
    <t>27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</si>
  <si>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</si>
  <si>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</si>
  <si>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1980783514</t>
  </si>
  <si>
    <t>https://podminky.urs.cz/item/CS_URS_2022_02/762332132</t>
  </si>
  <si>
    <t>1,5*11 "1</t>
  </si>
  <si>
    <t>2*11 "2</t>
  </si>
  <si>
    <t>5*2 "4</t>
  </si>
  <si>
    <t>2,5*2 "4</t>
  </si>
  <si>
    <t>5,5*2 "5</t>
  </si>
  <si>
    <t>28</t>
  </si>
  <si>
    <t>60512130</t>
  </si>
  <si>
    <t>hranol stavební řezivo průřezu do 224cm2 do dl 6m</t>
  </si>
  <si>
    <t>-379235739</t>
  </si>
  <si>
    <t>0,18*0,12*1,5*11 "1</t>
  </si>
  <si>
    <t>0,12*0,12*2*11 "2</t>
  </si>
  <si>
    <t>0,1*0,14*5*2 "4</t>
  </si>
  <si>
    <t>0,1*0,14*2,5*2 "4</t>
  </si>
  <si>
    <t>0,14*0,1*5,5*2 "5</t>
  </si>
  <si>
    <t>1,037*1,1 'Přepočtené koeficientem množství</t>
  </si>
  <si>
    <t>29</t>
  </si>
  <si>
    <t>762341210</t>
  </si>
  <si>
    <t>Montáž bednění střech rovných a šikmých sklonu do 60° s vyřezáním otvorů z prken hrubých na sraz tl. do 32 mm</t>
  </si>
  <si>
    <t>-95604633</t>
  </si>
  <si>
    <t>https://podminky.urs.cz/item/CS_URS_2022_02/762341210</t>
  </si>
  <si>
    <t>((11,55+21,6)*2-9,6)*1 "vodorovné na nižší střeše"</t>
  </si>
  <si>
    <t>((11,55+21,6-0,9*4)*2-9,6)*0,8 "svislé na niží střeše"</t>
  </si>
  <si>
    <t>(9,6+15,6-1,0*4)*2*0,3 "svislé na vyšší střeše"</t>
  </si>
  <si>
    <t>(15,6+9,6)*2*1,2 "vodorovné na vyšší střeše"</t>
  </si>
  <si>
    <t>(10,42+6,42)*(0,15+0,1+0,22)*2 "hřebeny"</t>
  </si>
  <si>
    <t>32 "vyspravení stávajícího - 10 % plochy"</t>
  </si>
  <si>
    <t>30</t>
  </si>
  <si>
    <t>60511093</t>
  </si>
  <si>
    <t>řezivo jehličnaté boční omítané š 80-160mm tl 23mm dl 4-6m</t>
  </si>
  <si>
    <t>-1037684464</t>
  </si>
  <si>
    <t>217,33*0,024</t>
  </si>
  <si>
    <t>5,216*1,1 'Přepočtené koeficientem množství</t>
  </si>
  <si>
    <t>31</t>
  </si>
  <si>
    <t>762341811</t>
  </si>
  <si>
    <t>Demontáž bednění a laťování bednění střech rovných, obloukových, sklonu do 60° se všemi nadstřešními konstrukcemi z prken hrubých, hoblovaných tl. do 32 mm</t>
  </si>
  <si>
    <t>1886634383</t>
  </si>
  <si>
    <t>https://podminky.urs.cz/item/CS_URS_2022_02/762341811</t>
  </si>
  <si>
    <t>(10+6)*0,2 "hřebeny"</t>
  </si>
  <si>
    <t>762395000</t>
  </si>
  <si>
    <t>Spojovací prostředky krovů, bednění a laťování, nadstřešních konstrukcí svory, prkna, hřebíky, pásová ocel, vruty</t>
  </si>
  <si>
    <t>851751736</t>
  </si>
  <si>
    <t>https://podminky.urs.cz/item/CS_URS_2022_02/762395000</t>
  </si>
  <si>
    <t>4,43+5,216</t>
  </si>
  <si>
    <t>33</t>
  </si>
  <si>
    <t>998762102</t>
  </si>
  <si>
    <t>Přesun hmot pro konstrukce tesařské stanovený z hmotnosti přesunovaného materiálu vodorovná dopravní vzdálenost do 50 m v objektech výšky přes 6 do 12 m</t>
  </si>
  <si>
    <t>1631543129</t>
  </si>
  <si>
    <t>https://podminky.urs.cz/item/CS_URS_2022_02/998762102</t>
  </si>
  <si>
    <t>764</t>
  </si>
  <si>
    <t>Konstrukce klempířské</t>
  </si>
  <si>
    <t>34</t>
  </si>
  <si>
    <t>764001821</t>
  </si>
  <si>
    <t>Demontáž klempířských konstrukcí krytiny ze svitků nebo tabulí do suti</t>
  </si>
  <si>
    <t>510633123</t>
  </si>
  <si>
    <t>https://podminky.urs.cz/item/CS_URS_2022_02/764001821</t>
  </si>
  <si>
    <t>(11,55*21,6+12*9,6)/cos(15)</t>
  </si>
  <si>
    <t>35</t>
  </si>
  <si>
    <t>764001911</t>
  </si>
  <si>
    <t>Napojení na stávající klempířské konstrukce délky spoje přes 0,5 m</t>
  </si>
  <si>
    <t>-1126754723</t>
  </si>
  <si>
    <t>https://podminky.urs.cz/item/CS_URS_2022_02/764001911</t>
  </si>
  <si>
    <t>0,9*4*2 "napojení výlezů"</t>
  </si>
  <si>
    <t>36</t>
  </si>
  <si>
    <t>19621027</t>
  </si>
  <si>
    <t>plech Cu jakost CW024A-R240 tl 0,8mm tabule</t>
  </si>
  <si>
    <t>kg</t>
  </si>
  <si>
    <t>309424106</t>
  </si>
  <si>
    <t>7,2*0,25</t>
  </si>
  <si>
    <t>1,8*7,5 'Přepočtené koeficientem množství</t>
  </si>
  <si>
    <t>37</t>
  </si>
  <si>
    <t>764004801</t>
  </si>
  <si>
    <t>Demontáž klempířských konstrukcí žlabu podokapního do suti</t>
  </si>
  <si>
    <t>-1475247769</t>
  </si>
  <si>
    <t>https://podminky.urs.cz/item/CS_URS_2022_02/764004801</t>
  </si>
  <si>
    <t>(11,55+21,6)*2-9,6-3,075</t>
  </si>
  <si>
    <t>(15,6+9,6)*2</t>
  </si>
  <si>
    <t>38</t>
  </si>
  <si>
    <t>764004811</t>
  </si>
  <si>
    <t>Demontáž klempířských konstrukcí žlabu nadřímsového do suti</t>
  </si>
  <si>
    <t>-1687897227</t>
  </si>
  <si>
    <t>https://podminky.urs.cz/item/CS_URS_2022_02/764004811</t>
  </si>
  <si>
    <t>(11,55+21,6-0,9*4)*2-9,6</t>
  </si>
  <si>
    <t>(9,6+15,6-0,6*4)*2</t>
  </si>
  <si>
    <t>39</t>
  </si>
  <si>
    <t>764004861</t>
  </si>
  <si>
    <t>Demontáž klempířských konstrukcí svodu do suti</t>
  </si>
  <si>
    <t>-157649488</t>
  </si>
  <si>
    <t>https://podminky.urs.cz/item/CS_URS_2022_02/764004861</t>
  </si>
  <si>
    <t>8*2+5*2</t>
  </si>
  <si>
    <t>40</t>
  </si>
  <si>
    <t>764031413</t>
  </si>
  <si>
    <t>Podkladní plech z měděného plechu rš 250 mm</t>
  </si>
  <si>
    <t>526229459</t>
  </si>
  <si>
    <t>https://podminky.urs.cz/item/CS_URS_2022_02/764031413</t>
  </si>
  <si>
    <t>(6,42+0,42*+10,42+0,42)*2 "větraný hřeben"</t>
  </si>
  <si>
    <t>41</t>
  </si>
  <si>
    <t>764031422</t>
  </si>
  <si>
    <t>Dilatační lišta z měděného plechu připojovací, včetně tmelení rš 120 mm</t>
  </si>
  <si>
    <t>-1149130978</t>
  </si>
  <si>
    <t>https://podminky.urs.cz/item/CS_URS_2022_02/764031422</t>
  </si>
  <si>
    <t>18 "7/K"</t>
  </si>
  <si>
    <t>42</t>
  </si>
  <si>
    <t>764131411</t>
  </si>
  <si>
    <t>Krytina ze svitků nebo tabulí z měděného plechu s úpravou u okapů, prostupů a výčnělků střechy rovné drážkováním ze svitků rš 670 mm, sklon střechy do 30°</t>
  </si>
  <si>
    <t>-243953347</t>
  </si>
  <si>
    <t>https://podminky.urs.cz/item/CS_URS_2022_02/764131411</t>
  </si>
  <si>
    <t>((11,55+21,6-0,9*4)*2-9,6)*0,6 "svislá na nižší střeše"</t>
  </si>
  <si>
    <t>(15,6+9,6-0,6*4)*0,4 "svislá na vyšší střeše"</t>
  </si>
  <si>
    <t>(6,42+0,42+10,42+0,42)*0,15 "svislá u hřebene"</t>
  </si>
  <si>
    <t>(6,42+0,42+10,42+0,42)*1 "hřeben"</t>
  </si>
  <si>
    <t>(3,6*2+9,6)*0,15 "svislá u zdi"</t>
  </si>
  <si>
    <t>1/K - tloušťka plechu 0,70 mm</t>
  </si>
  <si>
    <t>43</t>
  </si>
  <si>
    <t>764131491</t>
  </si>
  <si>
    <t>Krytina ze svitků nebo tabulí z měděného plechu s úpravou u okapů, prostupů a výčnělků Příplatek k cenám za těsnění drážek ve sklonu do 10°</t>
  </si>
  <si>
    <t>924910381</t>
  </si>
  <si>
    <t>https://podminky.urs.cz/item/CS_URS_2022_02/764131491</t>
  </si>
  <si>
    <t>(2,25*9,6)/2</t>
  </si>
  <si>
    <t>44</t>
  </si>
  <si>
    <t>764531403</t>
  </si>
  <si>
    <t>Žlab podokapní z měděného plechu včetně háků a čel půlkruhový rš 250 mm</t>
  </si>
  <si>
    <t>845077314</t>
  </si>
  <si>
    <t>https://podminky.urs.cz/item/CS_URS_2022_02/764531403</t>
  </si>
  <si>
    <t>45</t>
  </si>
  <si>
    <t>764531404</t>
  </si>
  <si>
    <t>Žlab podokapní z měděného plechu včetně háků a čel půlkruhový rš 330 mm</t>
  </si>
  <si>
    <t>-843135158</t>
  </si>
  <si>
    <t>https://podminky.urs.cz/item/CS_URS_2022_02/764531404</t>
  </si>
  <si>
    <t>46</t>
  </si>
  <si>
    <t>764531423</t>
  </si>
  <si>
    <t>Žlab podokapní z měděného plechu včetně háků a čel roh nebo kout, žlabu půlkruhového rš 250 mm</t>
  </si>
  <si>
    <t>-1759458994</t>
  </si>
  <si>
    <t>https://podminky.urs.cz/item/CS_URS_2022_02/764531423</t>
  </si>
  <si>
    <t>47</t>
  </si>
  <si>
    <t>764531424</t>
  </si>
  <si>
    <t>Žlab podokapní z měděného plechu včetně háků a čel roh nebo kout, žlabu půlkruhového rš 330 mm</t>
  </si>
  <si>
    <t>-1002201671</t>
  </si>
  <si>
    <t>https://podminky.urs.cz/item/CS_URS_2022_02/764531424</t>
  </si>
  <si>
    <t>48</t>
  </si>
  <si>
    <t>764531443</t>
  </si>
  <si>
    <t>Žlab podokapní z měděného plechu včetně háků a čel kotlík oválný (trychtýřový), rš žlabu/průměr svodu 250/80 mm</t>
  </si>
  <si>
    <t>549258701</t>
  </si>
  <si>
    <t>https://podminky.urs.cz/item/CS_URS_2022_02/764531443</t>
  </si>
  <si>
    <t>49</t>
  </si>
  <si>
    <t>764531444</t>
  </si>
  <si>
    <t>Žlab podokapní z měděného plechu včetně háků a čel kotlík oválný (trychtýřový), rš žlabu/průměr svodu 330/100 mm</t>
  </si>
  <si>
    <t>-1921882875</t>
  </si>
  <si>
    <t>https://podminky.urs.cz/item/CS_URS_2022_02/764531444</t>
  </si>
  <si>
    <t>50</t>
  </si>
  <si>
    <t>764537404</t>
  </si>
  <si>
    <t>Dilatace žlabů z měděného plechu vložením dilatačního pásu s pryžovou vložkou rš 330 mm</t>
  </si>
  <si>
    <t>577521680</t>
  </si>
  <si>
    <t>https://podminky.urs.cz/item/CS_URS_2022_02/764537404</t>
  </si>
  <si>
    <t>0,3*3</t>
  </si>
  <si>
    <t>51</t>
  </si>
  <si>
    <t>764538421</t>
  </si>
  <si>
    <t>Svod z měděného plechu včetně objímek, kolen a odskoků kruhový, průměru 80 mm</t>
  </si>
  <si>
    <t>1926743020</t>
  </si>
  <si>
    <t>https://podminky.urs.cz/item/CS_URS_2022_02/764538421</t>
  </si>
  <si>
    <t>52</t>
  </si>
  <si>
    <t>764538423</t>
  </si>
  <si>
    <t>Svod z měděného plechu včetně objímek, kolen a odskoků kruhový, průměru 120 mm</t>
  </si>
  <si>
    <t>1079266404</t>
  </si>
  <si>
    <t>https://podminky.urs.cz/item/CS_URS_2022_02/764538423</t>
  </si>
  <si>
    <t>4,2*2+7*2</t>
  </si>
  <si>
    <t>53</t>
  </si>
  <si>
    <t>998764102</t>
  </si>
  <si>
    <t>Přesun hmot pro konstrukce klempířské stanovený z hmotnosti přesunovaného materiálu vodorovná dopravní vzdálenost do 50 m v objektech výšky přes 6 do 12 m</t>
  </si>
  <si>
    <t>175051057</t>
  </si>
  <si>
    <t>https://podminky.urs.cz/item/CS_URS_2022_02/998764102</t>
  </si>
  <si>
    <t>765</t>
  </si>
  <si>
    <t>Krytina skládaná</t>
  </si>
  <si>
    <t>54</t>
  </si>
  <si>
    <t>765111203</t>
  </si>
  <si>
    <t>Montáž krytiny keramické okapové hrany s jednoduchou větrací mřížkou</t>
  </si>
  <si>
    <t>-1064014905</t>
  </si>
  <si>
    <t>https://podminky.urs.cz/item/CS_URS_2022_02/765111203</t>
  </si>
  <si>
    <t>(11,55+21,6+15,6+9,6)*2 "větrací mřížka u okapu"</t>
  </si>
  <si>
    <t>(10,42+0,42+6,42+0,42)*2 "větrací mřížka v hřebeni"</t>
  </si>
  <si>
    <t>55</t>
  </si>
  <si>
    <t>55351102</t>
  </si>
  <si>
    <t>mříž ochranná proti ptákům Al s barevným povrchem š 125mm</t>
  </si>
  <si>
    <t>-1559149199</t>
  </si>
  <si>
    <t>152,06*1,05 'Přepočtené koeficientem množství</t>
  </si>
  <si>
    <t>56</t>
  </si>
  <si>
    <t>998765102</t>
  </si>
  <si>
    <t>Přesun hmot pro krytiny skládané stanovený z hmotnosti přesunovaného materiálu vodorovná dopravní vzdálenost do 50 m na objektech výšky přes 6 do 12 m</t>
  </si>
  <si>
    <t>-388481288</t>
  </si>
  <si>
    <t>https://podminky.urs.cz/item/CS_URS_2022_02/998765102</t>
  </si>
  <si>
    <t>767</t>
  </si>
  <si>
    <t>Konstrukce zámečnické</t>
  </si>
  <si>
    <t>57</t>
  </si>
  <si>
    <t>767881132</t>
  </si>
  <si>
    <t>Montáž záchytného systému proti pádu bodů samostatných nebo v systému s poddajným kotvícím vedením na šikmé střechy (přes 15 °) se střešní krytinou drážkovanou</t>
  </si>
  <si>
    <t>-496430797</t>
  </si>
  <si>
    <t>https://podminky.urs.cz/item/CS_URS_2022_02/767881132</t>
  </si>
  <si>
    <t>58</t>
  </si>
  <si>
    <t>70921429</t>
  </si>
  <si>
    <t>kotvicí bod koncový na úsecích s nerezovým lanem pro měděné falcované střechy pro vzdálenosti drážek 420–660mm</t>
  </si>
  <si>
    <t>1256036731</t>
  </si>
  <si>
    <t>59</t>
  </si>
  <si>
    <t>70921431</t>
  </si>
  <si>
    <t>kotvicí bod mezilehlý na úsecích s nerezovým lanem pro měděné falcované střechy</t>
  </si>
  <si>
    <t>1410384690</t>
  </si>
  <si>
    <t>60</t>
  </si>
  <si>
    <t>767881161</t>
  </si>
  <si>
    <t>Montáž záchytného systému proti pádu nástavců určených k upevnění na sloupky nebo body v systému poddajného kotvícího vedení montáž lana uchycení lana k nástavcům</t>
  </si>
  <si>
    <t>1075489352</t>
  </si>
  <si>
    <t>https://podminky.urs.cz/item/CS_URS_2022_02/767881161</t>
  </si>
  <si>
    <t>61</t>
  </si>
  <si>
    <t>31452200</t>
  </si>
  <si>
    <t>nerezové lano určené pro systémy s požadavkem na permanentní kotvicí vedení tl 6mm</t>
  </si>
  <si>
    <t>1881540557</t>
  </si>
  <si>
    <t>62</t>
  </si>
  <si>
    <t>998767102</t>
  </si>
  <si>
    <t>Přesun hmot pro zámečnické konstrukce stanovený z hmotnosti přesunovaného materiálu vodorovná dopravní vzdálenost do 50 m v objektech výšky přes 6 do 12 m</t>
  </si>
  <si>
    <t>891592114</t>
  </si>
  <si>
    <t>https://podminky.urs.cz/item/CS_URS_2022_02/998767102</t>
  </si>
  <si>
    <t>783</t>
  </si>
  <si>
    <t>Dokončovací práce - nátěry</t>
  </si>
  <si>
    <t>63</t>
  </si>
  <si>
    <t>783801201</t>
  </si>
  <si>
    <t>Příprava podkladu omítek před provedením nátěru obroušení</t>
  </si>
  <si>
    <t>-618884137</t>
  </si>
  <si>
    <t>https://podminky.urs.cz/item/CS_URS_2022_02/783801201</t>
  </si>
  <si>
    <t>64</t>
  </si>
  <si>
    <t>783801403</t>
  </si>
  <si>
    <t>Příprava podkladu omítek před provedením nátěru oprášení</t>
  </si>
  <si>
    <t>-1348007520</t>
  </si>
  <si>
    <t>https://podminky.urs.cz/item/CS_URS_2022_02/783801403</t>
  </si>
  <si>
    <t>65</t>
  </si>
  <si>
    <t>783823135</t>
  </si>
  <si>
    <t>Penetrační nátěr omítek hladkých omítek hladkých, zrnitých tenkovrstvých nebo štukových stupně členitosti 1 a 2 silikonový</t>
  </si>
  <si>
    <t>1101086240</t>
  </si>
  <si>
    <t>https://podminky.urs.cz/item/CS_URS_2022_02/783823135</t>
  </si>
  <si>
    <t>66</t>
  </si>
  <si>
    <t>783827125</t>
  </si>
  <si>
    <t>Krycí (ochranný ) nátěr omítek jednonásobný hladkých omítek hladkých, zrnitých tenkovrstvých nebo štukových stupně členitosti 1 a 2 silikonový</t>
  </si>
  <si>
    <t>1721503669</t>
  </si>
  <si>
    <t>https://podminky.urs.cz/item/CS_URS_2022_02/783827125</t>
  </si>
  <si>
    <t>VRN</t>
  </si>
  <si>
    <t>Vedlejší rozpočtové náklady</t>
  </si>
  <si>
    <t>VRN3</t>
  </si>
  <si>
    <t>Zařízení staveniště</t>
  </si>
  <si>
    <t>67</t>
  </si>
  <si>
    <t>032103000</t>
  </si>
  <si>
    <t>Náklady na stavební buňky</t>
  </si>
  <si>
    <t>ks</t>
  </si>
  <si>
    <t>1024</t>
  </si>
  <si>
    <t>-854265388</t>
  </si>
  <si>
    <t>https://podminky.urs.cz/item/CS_URS_2022_02/032103000</t>
  </si>
  <si>
    <t>2 "montáž a demontáž"</t>
  </si>
  <si>
    <t>68</t>
  </si>
  <si>
    <t>R32103000</t>
  </si>
  <si>
    <t>Náklady na stavební buňky. Příplatek za první a každý další den použití.</t>
  </si>
  <si>
    <t>den</t>
  </si>
  <si>
    <t>-1896279040</t>
  </si>
  <si>
    <t>2*90</t>
  </si>
  <si>
    <t>69</t>
  </si>
  <si>
    <t>032803000</t>
  </si>
  <si>
    <t>Ostatní vybavení staveniště</t>
  </si>
  <si>
    <t>1255700353</t>
  </si>
  <si>
    <t>https://podminky.urs.cz/item/CS_URS_2022_02/032803000</t>
  </si>
  <si>
    <t>1*90 "mobilní WC"</t>
  </si>
  <si>
    <t>70</t>
  </si>
  <si>
    <t>034103000</t>
  </si>
  <si>
    <t>Oplocení staveniště</t>
  </si>
  <si>
    <t>1197221668</t>
  </si>
  <si>
    <t>https://podminky.urs.cz/item/CS_URS_2022_02/034103000</t>
  </si>
  <si>
    <t>(25+30)*2 "montáž</t>
  </si>
  <si>
    <t>(25+30)*2 "demontáž</t>
  </si>
  <si>
    <t>71</t>
  </si>
  <si>
    <t>R34103000</t>
  </si>
  <si>
    <t>Oplocení staveniště. Příplatek za první a každý další den použití.</t>
  </si>
  <si>
    <t>-1331894668</t>
  </si>
  <si>
    <t>https://podminky.urs.cz/item/CS_URS_2022_02/R34103000</t>
  </si>
  <si>
    <t>110*90 "</t>
  </si>
  <si>
    <t>02 - Základy</t>
  </si>
  <si>
    <t xml:space="preserve">    1 - Zemní práce</t>
  </si>
  <si>
    <t xml:space="preserve">    2 - Zakládání</t>
  </si>
  <si>
    <t xml:space="preserve">    772 - Podlahy z kamene</t>
  </si>
  <si>
    <t>Zemní práce</t>
  </si>
  <si>
    <t>131213711</t>
  </si>
  <si>
    <t>Hloubení zapažených jam ručně s urovnáním dna do předepsaného profilu a spádu v hornině třídy těžitelnosti I skupiny 3 soudržných</t>
  </si>
  <si>
    <t>-355453628</t>
  </si>
  <si>
    <t>https://podminky.urs.cz/item/CS_URS_2022_02/131213711</t>
  </si>
  <si>
    <t>(0,9*1,6+0,45*0,7)*(22,35+11,85+5,55+15,45+9+13,35+9,45-1,35*4)</t>
  </si>
  <si>
    <t>132212131</t>
  </si>
  <si>
    <t>Hloubení nezapažených rýh šířky do 800 mm ručně s urovnáním dna do předepsaného profilu a spádu v hornině třídy těžitelnosti I skupiny 3 soudržných</t>
  </si>
  <si>
    <t>858866830</t>
  </si>
  <si>
    <t>https://podminky.urs.cz/item/CS_URS_2022_02/132212131</t>
  </si>
  <si>
    <t>pasy po obvodu podest</t>
  </si>
  <si>
    <t>(1*2+2,9)*0,3*0,8 "dveře do 1.04</t>
  </si>
  <si>
    <t>(1,25+3)*0,3*0,8 "dveře do 1.02 - boční</t>
  </si>
  <si>
    <t>(2+6,5)*0,3*0,8 "dveře do 1.02 - v průčelí</t>
  </si>
  <si>
    <t>(1,5+9)*0,3*0,8 "dveře do 1.15</t>
  </si>
  <si>
    <t>151101201</t>
  </si>
  <si>
    <t>Zřízení pažení stěn výkopu bez rozepření nebo vzepření příložné, hloubky do 4 m</t>
  </si>
  <si>
    <t>-875114186</t>
  </si>
  <si>
    <t>https://podminky.urs.cz/item/CS_URS_2022_02/151101201</t>
  </si>
  <si>
    <t>(0,9*1,6+(0,9-0,7)*1,6)*57+1,6*(22,35+11,85+5,1+15,45+9,9+13,35+9,45)</t>
  </si>
  <si>
    <t>151101211</t>
  </si>
  <si>
    <t>Odstranění pažení stěn výkopu bez rozepření nebo vzepření s uložením pažin na vzdálenost do 3 m od okraje výkopu příložné, hloubky do 4 m</t>
  </si>
  <si>
    <t>-506612722</t>
  </si>
  <si>
    <t>https://podminky.urs.cz/item/CS_URS_2022_02/151101211</t>
  </si>
  <si>
    <t>151101301</t>
  </si>
  <si>
    <t>Zřízení rozepření zapažených stěn výkopů s potřebným přepažováním při pažení příložném, hloubky do 4 m</t>
  </si>
  <si>
    <t>1589579534</t>
  </si>
  <si>
    <t>https://podminky.urs.cz/item/CS_URS_2022_02/151101301</t>
  </si>
  <si>
    <t>(0,9*1,5*1,6)*57</t>
  </si>
  <si>
    <t>151101311</t>
  </si>
  <si>
    <t>Odstranění rozepření stěn výkopů s uložením materiálu na vzdálenost do 3 m od okraje výkopu pažení příložného, hloubky do 4 m</t>
  </si>
  <si>
    <t>1227486229</t>
  </si>
  <si>
    <t>https://podminky.urs.cz/item/CS_URS_2022_02/151101311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</si>
  <si>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</si>
  <si>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</si>
  <si>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779066112</t>
  </si>
  <si>
    <t>https://podminky.urs.cz/item/CS_URS_2022_02/162211311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</si>
  <si>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</si>
  <si>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</si>
  <si>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-2028576059</t>
  </si>
  <si>
    <t>https://podminky.urs.cz/item/CS_URS_2022_02/162751117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</si>
  <si>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</si>
  <si>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</si>
  <si>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1848003050</t>
  </si>
  <si>
    <t>https://podminky.urs.cz/item/CS_URS_2022_02/162751119</t>
  </si>
  <si>
    <t>149,964*20 'Přepočtené koeficientem množství</t>
  </si>
  <si>
    <t>171201231</t>
  </si>
  <si>
    <t>Poplatek za uložení stavebního odpadu na recyklační skládce (skládkovné) zeminy a kamení zatříděného do Katalogu odpadů pod kódem 17 05 04</t>
  </si>
  <si>
    <t>-66071925</t>
  </si>
  <si>
    <t>https://podminky.urs.cz/item/CS_URS_2022_02/171201231</t>
  </si>
  <si>
    <t>143,208</t>
  </si>
  <si>
    <t>6,756</t>
  </si>
  <si>
    <t>149,964*2 'Přepočtené koeficientem množství</t>
  </si>
  <si>
    <t>171251201</t>
  </si>
  <si>
    <t>Uložení sypaniny na skládky nebo meziskládky bez hutnění s upravením uložené sypaniny do předepsaného tvaru</t>
  </si>
  <si>
    <t>1841637992</t>
  </si>
  <si>
    <t>https://podminky.urs.cz/item/CS_URS_2022_02/171251201</t>
  </si>
  <si>
    <t>174111101</t>
  </si>
  <si>
    <t>Zásyp sypaninou z jakékoliv horniny ručně s uložením výkopku ve vrstvách se zhutněním jam, šachet, rýh nebo kolem objektů v těchto vykopávkách</t>
  </si>
  <si>
    <t>444404570</t>
  </si>
  <si>
    <t>https://podminky.urs.cz/item/CS_URS_2022_02/174111101</t>
  </si>
  <si>
    <t>(22,35+11,85+5,55+15,45+9,9+13,35+9,45-0,9*4)*0,9*0,9</t>
  </si>
  <si>
    <t>58337344</t>
  </si>
  <si>
    <t>štěrkopísek frakce 0/32</t>
  </si>
  <si>
    <t>867402784</t>
  </si>
  <si>
    <t>68,283*2 'Přepočtené koeficientem množství</t>
  </si>
  <si>
    <t>Zakládání</t>
  </si>
  <si>
    <t>273322511</t>
  </si>
  <si>
    <t>Základy z betonu železového (bez výztuže) desky z betonu se zvýšenými nároky na prostředí tř. C 25/30</t>
  </si>
  <si>
    <t>888962837</t>
  </si>
  <si>
    <t>https://podminky.urs.cz/item/CS_URS_2022_02/273322511</t>
  </si>
  <si>
    <t>podesty před vstupy</t>
  </si>
  <si>
    <t>1*2,9*0,1 "dveře do 1.04</t>
  </si>
  <si>
    <t>1,25*3*0,1 "dveře do 1.02 - boční</t>
  </si>
  <si>
    <t>2*6,5*0,1 "dveře do 1.02 - v průčelí</t>
  </si>
  <si>
    <t>1,5*9*0,1 "dveře do 1.15</t>
  </si>
  <si>
    <t>273351121</t>
  </si>
  <si>
    <t>Bednění základů desek zřízení</t>
  </si>
  <si>
    <t>-1437872829</t>
  </si>
  <si>
    <t>https://podminky.urs.cz/item/CS_URS_2022_02/273351121</t>
  </si>
  <si>
    <t>(1*2+2,9)*0,1 "dveře do 1.04</t>
  </si>
  <si>
    <t>(1,25+3)*0,1 "dveře do 1.02 - boční</t>
  </si>
  <si>
    <t>(2+6,5)*0,1 "dveře do 1.02 - v průčelí</t>
  </si>
  <si>
    <t>(1,5+9)*0,1 "dveře do 1.15</t>
  </si>
  <si>
    <t>273351122</t>
  </si>
  <si>
    <t>Bednění základů desek odstranění</t>
  </si>
  <si>
    <t>-1183525923</t>
  </si>
  <si>
    <t>https://podminky.urs.cz/item/CS_URS_2022_02/273351122</t>
  </si>
  <si>
    <t>273362021</t>
  </si>
  <si>
    <t>Výztuž základů desek ze svařovaných sítí z drátů typu KARI</t>
  </si>
  <si>
    <t>-1459558032</t>
  </si>
  <si>
    <t>https://podminky.urs.cz/item/CS_URS_2022_02/273362021</t>
  </si>
  <si>
    <t>(1*2,9+1,25*3+2*6,5+1,5*9)*4,44*1,3/1000 "Kari 6/100</t>
  </si>
  <si>
    <t>274313711</t>
  </si>
  <si>
    <t>Základy z betonu prostého pasy betonu kamenem neprokládaného tř. C 20/25</t>
  </si>
  <si>
    <t>1890025655</t>
  </si>
  <si>
    <t>https://podminky.urs.cz/item/CS_URS_2022_02/274313711</t>
  </si>
  <si>
    <t>podesty před vstupy - obvodový pas, spodní stupeň</t>
  </si>
  <si>
    <t>(1*2+2,9)*0,3*0,5 "dveře do 1.04</t>
  </si>
  <si>
    <t>(1,25+3)*0,3*0,5 "dveře do 1.02 - boční</t>
  </si>
  <si>
    <t>(2+6,5)*0,3*0,5 "dveře do 1.02 - v průčelí</t>
  </si>
  <si>
    <t>(1,5+9)*0,3*0,5 "dveře do 1.15</t>
  </si>
  <si>
    <t>274321511</t>
  </si>
  <si>
    <t>Základy z betonu železového (bez výztuže) pasy z betonu bez zvláštních nároků na prostředí tř. C 25/30</t>
  </si>
  <si>
    <t>1406607474</t>
  </si>
  <si>
    <t>https://podminky.urs.cz/item/CS_URS_2022_02/274321511</t>
  </si>
  <si>
    <t>podesty před vstupy - obvodový pas, horní stupeň</t>
  </si>
  <si>
    <t>(1*2+2,9)*0,2*0,5 "dveře do 1.04</t>
  </si>
  <si>
    <t>(1,25+3)*0,2*0,5 "dveře do 1.02 - boční</t>
  </si>
  <si>
    <t>(2+6,5)*0,2*0,5 "dveře do 1.02 - v průčelí</t>
  </si>
  <si>
    <t>(1,5+9)*0,2*0,5 "dveře do 1.15</t>
  </si>
  <si>
    <t>274351121</t>
  </si>
  <si>
    <t>Bednění základů pasů rovné zřízení</t>
  </si>
  <si>
    <t>-1803523164</t>
  </si>
  <si>
    <t>https://podminky.urs.cz/item/CS_URS_2022_02/274351121</t>
  </si>
  <si>
    <t>(1*2+2,9)*0,5*2 "dveře do 1.04</t>
  </si>
  <si>
    <t>(1,25+3)*0,5*2 "dveře do 1.02 - boční</t>
  </si>
  <si>
    <t>(2+6,5)*0,5*2 "dveře do 1.02 - v průčelí</t>
  </si>
  <si>
    <t>(1,5+9)*0,5*2 "dveře do 1.15</t>
  </si>
  <si>
    <t>274351122</t>
  </si>
  <si>
    <t>Bednění základů pasů rovné odstranění</t>
  </si>
  <si>
    <t>-1917511140</t>
  </si>
  <si>
    <t>https://podminky.urs.cz/item/CS_URS_2022_02/274351122</t>
  </si>
  <si>
    <t>274361821</t>
  </si>
  <si>
    <t>Výztuž základů pasů z betonářské oceli 10 505 (R) nebo BSt 500</t>
  </si>
  <si>
    <t>849934736</t>
  </si>
  <si>
    <t>https://podminky.urs.cz/item/CS_URS_2022_02/274361821</t>
  </si>
  <si>
    <t>((1*2+2,9)+(1,25+3)+(2+6,5)+(1,5+9))*0,888*4*1,15/1000 "podélná v rozích 4R12</t>
  </si>
  <si>
    <t>((1*2+2,9)+(1,25+3)+(2+6,5)+(1,5+9))*0,222*1,5/0,2/1000 "třmínky R8/200</t>
  </si>
  <si>
    <t>279311115</t>
  </si>
  <si>
    <t>Postupné podbetonování základového zdiva jakékoliv tloušťky, bez výkopu, bez zapažení a bednění, prostým betonem tř. C 20/25</t>
  </si>
  <si>
    <t>-725467364</t>
  </si>
  <si>
    <t>https://podminky.urs.cz/item/CS_URS_2022_02/279311115</t>
  </si>
  <si>
    <t>1,35*0,7*(22,35+11,85+5,55+15,45+9+13,35+9,45-1,35*4)</t>
  </si>
  <si>
    <t>965042131</t>
  </si>
  <si>
    <t>Bourání mazanin betonových nebo z litého asfaltu tl. do 100 mm, plochy do 4 m2</t>
  </si>
  <si>
    <t>-679128536</t>
  </si>
  <si>
    <t>https://podminky.urs.cz/item/CS_URS_2022_02/965042131</t>
  </si>
  <si>
    <t>1*2,9*0,2 "dveře do 1.04</t>
  </si>
  <si>
    <t>1,25*3*0,2 "dveře do 1.02 - boční</t>
  </si>
  <si>
    <t>2*5,5*0,2+1,55*0,55*0,6 "dveře do 1.02 - v průčelí</t>
  </si>
  <si>
    <t>1,5*9*0,2 "dveře do 1.15</t>
  </si>
  <si>
    <t>965049111</t>
  </si>
  <si>
    <t>Bourání mazanin Příplatek k cenám za bourání mazanin betonových se svařovanou sítí, tl. do 100 mm</t>
  </si>
  <si>
    <t>37903423</t>
  </si>
  <si>
    <t>https://podminky.urs.cz/item/CS_URS_2022_02/965049111</t>
  </si>
  <si>
    <t>985564224</t>
  </si>
  <si>
    <t>Kotvičky pro výztuž stříkaného betonu z betonářské oceli do chemické malty, hloubky kotvení přes 200 do 400 mm, průměru přes 10 do 16 mm</t>
  </si>
  <si>
    <t>427099754</t>
  </si>
  <si>
    <t>https://podminky.urs.cz/item/CS_URS_2022_02/985564224</t>
  </si>
  <si>
    <t>82,5*2/0,5</t>
  </si>
  <si>
    <t>985671113</t>
  </si>
  <si>
    <t>Ztužující věnce ze železobetonu obrubní nebo příčné tř. C 20/25</t>
  </si>
  <si>
    <t>-1350275832</t>
  </si>
  <si>
    <t>https://podminky.urs.cz/item/CS_URS_2022_02/985671113</t>
  </si>
  <si>
    <t>(21,75+11,25+5,1+15+9,3+12,3+9)*0,3*0,6</t>
  </si>
  <si>
    <t>985671119</t>
  </si>
  <si>
    <t>Ztužující věnce ze železobetonu Příplatek k cenám za práci ve stísněném prostoru</t>
  </si>
  <si>
    <t>-1326692878</t>
  </si>
  <si>
    <t>https://podminky.urs.cz/item/CS_URS_2022_02/985671119</t>
  </si>
  <si>
    <t>985675111</t>
  </si>
  <si>
    <t>Bednění ztužujících věnců zřízení</t>
  </si>
  <si>
    <t>-1110026357</t>
  </si>
  <si>
    <t>https://podminky.urs.cz/item/CS_URS_2022_02/985675111</t>
  </si>
  <si>
    <t>(21,75+11,25+5,1+15+9,3+12,3+9+0,3*4)*0,6</t>
  </si>
  <si>
    <t>985675119</t>
  </si>
  <si>
    <t>Bednění ztužujících věnců Příplatek k cenám za práce ve stísněném prostoru při zřízení</t>
  </si>
  <si>
    <t>1912294203</t>
  </si>
  <si>
    <t>https://podminky.urs.cz/item/CS_URS_2022_02/985675119</t>
  </si>
  <si>
    <t>985675121</t>
  </si>
  <si>
    <t>Bednění ztužujících věnců odstranění</t>
  </si>
  <si>
    <t>-1339017980</t>
  </si>
  <si>
    <t>https://podminky.urs.cz/item/CS_URS_2022_02/985675121</t>
  </si>
  <si>
    <t>985675129</t>
  </si>
  <si>
    <t>Bednění ztužujících věnců Příplatek k cenám za práce ve stísněném prostoru při odstranění</t>
  </si>
  <si>
    <t>-585510549</t>
  </si>
  <si>
    <t>https://podminky.urs.cz/item/CS_URS_2022_02/985675129</t>
  </si>
  <si>
    <t>985676112</t>
  </si>
  <si>
    <t>Výztuž ztužujících věnců z oceli 10 505 (R) nebo BSt 500</t>
  </si>
  <si>
    <t>951281385</t>
  </si>
  <si>
    <t>https://podminky.urs.cz/item/CS_URS_2022_02/985676112</t>
  </si>
  <si>
    <t>(21,75+11,25+5,1+15+9,3+12,3+9)*1,578*4*1,15/1000 "podélné 4R16</t>
  </si>
  <si>
    <t>(21,75+11,25+5,1+15+9,3+12,3+9)/0,1*0,395*1,6/1000 "třmínky R6/100</t>
  </si>
  <si>
    <t>985676119</t>
  </si>
  <si>
    <t>Výztuž ztužujících věnců Příplatek k cenám za práce ve stísněném prostoru</t>
  </si>
  <si>
    <t>-1452797969</t>
  </si>
  <si>
    <t>https://podminky.urs.cz/item/CS_URS_2022_02/985676119</t>
  </si>
  <si>
    <t>-198895337</t>
  </si>
  <si>
    <t>-163759750</t>
  </si>
  <si>
    <t>-1446947322</t>
  </si>
  <si>
    <t>21,142*20 'Přepočtené koeficientem množství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</si>
  <si>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</si>
  <si>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</si>
  <si>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1330603277</t>
  </si>
  <si>
    <t>https://podminky.urs.cz/item/CS_URS_2022_02/997013609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</si>
  <si>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</si>
  <si>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</si>
  <si>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-885710643</t>
  </si>
  <si>
    <t>https://podminky.urs.cz/item/CS_URS_2022_02/998011001</t>
  </si>
  <si>
    <t>772</t>
  </si>
  <si>
    <t>Podlahy z kamene</t>
  </si>
  <si>
    <t>772211413</t>
  </si>
  <si>
    <t>Montáž obkladu schodišťových stupňů deskami z měkkých kamenů kladených do malty s přímou nebo zakřivenou výstupní čárou deskami podstupnicovými v. do 200 mm, tl. do 30 mm</t>
  </si>
  <si>
    <t>-1792362848</t>
  </si>
  <si>
    <t>https://podminky.urs.cz/item/CS_URS_2022_02/772211413</t>
  </si>
  <si>
    <t>58384628</t>
  </si>
  <si>
    <t>deska dlažební broušená mramor š 200mm tl 30mm</t>
  </si>
  <si>
    <t>-252506749</t>
  </si>
  <si>
    <t>5,63*1,04 'Přepočtené koeficientem množství</t>
  </si>
  <si>
    <t>772211821</t>
  </si>
  <si>
    <t>Demontáž obkladů schodišťových stupňů z kamenných desek do suti podstupnic z měkkých kamenů kladených do malty</t>
  </si>
  <si>
    <t>256281449</t>
  </si>
  <si>
    <t>https://podminky.urs.cz/item/CS_URS_2022_02/772211821</t>
  </si>
  <si>
    <t>(1*2+2,9)*0,2 "dveře do 1.04</t>
  </si>
  <si>
    <t>(1,25+3)*0,2 "dveře do 1.02 - boční</t>
  </si>
  <si>
    <t>(2+6,5)*0,2 "dveře do 1.02 - v průčelí</t>
  </si>
  <si>
    <t>(1,5+9)*0,2 "dveře do 1.15</t>
  </si>
  <si>
    <t>772521240</t>
  </si>
  <si>
    <t>Kladení dlažby z kamene do lepidla z nejvýše dvou rozdílných druhů pravoúhlých desek nebo dlaždic ve skladbě se pravidelně opakujících, tl. do 30 mm</t>
  </si>
  <si>
    <t>67893972</t>
  </si>
  <si>
    <t>https://podminky.urs.cz/item/CS_URS_2022_02/772521240</t>
  </si>
  <si>
    <t>58384631</t>
  </si>
  <si>
    <t>deska dlažební broušená mramor š 400mm tl 30mm</t>
  </si>
  <si>
    <t>-1264247006</t>
  </si>
  <si>
    <t>32,003*1,04 'Přepočtené koeficientem množství</t>
  </si>
  <si>
    <t>772521811</t>
  </si>
  <si>
    <t>Demontáž dlažby z kamene do suti z měkkých kamenů kladených do malty</t>
  </si>
  <si>
    <t>1016180547</t>
  </si>
  <si>
    <t>https://podminky.urs.cz/item/CS_URS_2022_02/772521811</t>
  </si>
  <si>
    <t>1*2,9 "dveře do 1.04</t>
  </si>
  <si>
    <t>1,25*3 "dveře do 1.02 - boční</t>
  </si>
  <si>
    <t>2*5,5+1,55*0,55 "dveře do 1.02 - v průčelí</t>
  </si>
  <si>
    <t>1,5*9 "dveře do 1.15</t>
  </si>
  <si>
    <t>772991111</t>
  </si>
  <si>
    <t>Dlažby z kamene - ostatní práce penetrace podkladu</t>
  </si>
  <si>
    <t>752424171</t>
  </si>
  <si>
    <t>https://podminky.urs.cz/item/CS_URS_2022_02/772991111</t>
  </si>
  <si>
    <t>32,003+5,63</t>
  </si>
  <si>
    <t>772991115</t>
  </si>
  <si>
    <t>Dlažby z kamene - ostatní práce spárování silikonem</t>
  </si>
  <si>
    <t>1463081704</t>
  </si>
  <si>
    <t>https://podminky.urs.cz/item/CS_URS_2022_02/772991115</t>
  </si>
  <si>
    <t>2,9+1,25+3+2+6,5+9+1,5</t>
  </si>
  <si>
    <t>772991411</t>
  </si>
  <si>
    <t>Dlažby z kamene - ostatní práce čištění nových dlažeb po pokládce základní</t>
  </si>
  <si>
    <t>-1517267748</t>
  </si>
  <si>
    <t>https://podminky.urs.cz/item/CS_URS_2022_02/772991411</t>
  </si>
  <si>
    <t>772991421</t>
  </si>
  <si>
    <t>Dlažby z kamene - ostatní práce impregnační nátěr včetně základního čištění jednovrstvý</t>
  </si>
  <si>
    <t>221749149</t>
  </si>
  <si>
    <t>https://podminky.urs.cz/item/CS_URS_2022_02/772991421</t>
  </si>
  <si>
    <t>998772101</t>
  </si>
  <si>
    <t>Přesun hmot pro kamenné dlažby, obklady schodišťových stupňů a soklů stanovený z hmotnosti přesunovaného materiálu vodorovná dopravní vzdálenost do 50 m v objektech výšky do 6 m</t>
  </si>
  <si>
    <t>366874737</t>
  </si>
  <si>
    <t>https://podminky.urs.cz/item/CS_URS_2022_02/998772101</t>
  </si>
  <si>
    <t>04 - Venkovní kanalizace</t>
  </si>
  <si>
    <t xml:space="preserve">    8 - Trubní vedení</t>
  </si>
  <si>
    <t xml:space="preserve">    721 - Zdravotechnika - vnitřní kanalizace</t>
  </si>
  <si>
    <t>131251201</t>
  </si>
  <si>
    <t>Hloubení zapažených jam a zářezů strojně s urovnáním dna do předepsaného profilu a spádu v hornině třídy těžitelnosti I skupiny 3 do 20 m3</t>
  </si>
  <si>
    <t>-640407298</t>
  </si>
  <si>
    <t>https://podminky.urs.cz/item/CS_URS_2022_02/131251201</t>
  </si>
  <si>
    <t>2,2*2,2*2,25 "š1</t>
  </si>
  <si>
    <t>2,2*2,2*2,35 "š2</t>
  </si>
  <si>
    <t>2,2*2,2*2,6 "š3</t>
  </si>
  <si>
    <t>2,2*2,2*2,6 "š4</t>
  </si>
  <si>
    <t>2,2*2,2*2,15 "š5</t>
  </si>
  <si>
    <t>2,2*2,2*1,85 "š6</t>
  </si>
  <si>
    <t>2,2*2,2*1,3 "š7</t>
  </si>
  <si>
    <t>2,2*2,2*1,3 "š8</t>
  </si>
  <si>
    <t>132254204</t>
  </si>
  <si>
    <t>Hloubení zapažených rýh šířky přes 800 do 2 000 mm strojně s urovnáním dna do předepsaného profilu a spádu v hornině třídy těžitelnosti I skupiny 3 přes 100 do 500 m3</t>
  </si>
  <si>
    <t>1555498955</t>
  </si>
  <si>
    <t>https://podminky.urs.cz/item/CS_URS_2022_02/132254204</t>
  </si>
  <si>
    <t>1,2*2,0*84,9 "stoka A</t>
  </si>
  <si>
    <t>1,2*2,2*15,5 "stoka B</t>
  </si>
  <si>
    <t>1,2*2,2*3 "1</t>
  </si>
  <si>
    <t>1,2*2,5*4 "2</t>
  </si>
  <si>
    <t>1,2*2*4,5 "3</t>
  </si>
  <si>
    <t>1,2*2*4,2 "4</t>
  </si>
  <si>
    <t>1,2*2*5 "5</t>
  </si>
  <si>
    <t>1,2*2*4 "6</t>
  </si>
  <si>
    <t>1,2*2*11,5 "7</t>
  </si>
  <si>
    <t>1,2*1,2*1 "8</t>
  </si>
  <si>
    <t>1,2*2*7 "9</t>
  </si>
  <si>
    <t>1,2*2*1,5 "10</t>
  </si>
  <si>
    <t>1,2*2*1 "11</t>
  </si>
  <si>
    <t>1,2*2*3,2 "12</t>
  </si>
  <si>
    <t>1,2*2*3 "13</t>
  </si>
  <si>
    <t>1,2*2*2,3 "14</t>
  </si>
  <si>
    <t>1,2*2*5 "15</t>
  </si>
  <si>
    <t>151101102</t>
  </si>
  <si>
    <t>Zřízení pažení a rozepření stěn rýh pro podzemní vedení příložné pro jakoukoliv mezerovitost, hloubky přes 2 do 4 m</t>
  </si>
  <si>
    <t>-1057175138</t>
  </si>
  <si>
    <t>https://podminky.urs.cz/item/CS_URS_2022_02/151101102</t>
  </si>
  <si>
    <t>2*2,0*84,9 "stoka A</t>
  </si>
  <si>
    <t>2*2,2*15,5 "stoka B</t>
  </si>
  <si>
    <t>2*2,2*3 "1</t>
  </si>
  <si>
    <t>2*2,5*4 "2</t>
  </si>
  <si>
    <t>2*2*4,5 "3</t>
  </si>
  <si>
    <t>2*2*4,2 "4</t>
  </si>
  <si>
    <t>2*2*5 "5</t>
  </si>
  <si>
    <t>2*2*4 "6</t>
  </si>
  <si>
    <t>2*2*11,5 "7</t>
  </si>
  <si>
    <t>2*1,2*1 "8</t>
  </si>
  <si>
    <t>2*2*7 "9</t>
  </si>
  <si>
    <t>2*2*1,5 "10</t>
  </si>
  <si>
    <t>2*2*1 "11</t>
  </si>
  <si>
    <t>2*2*3,2 "12</t>
  </si>
  <si>
    <t>2*2*3 "13</t>
  </si>
  <si>
    <t>2*2*2,3 "14</t>
  </si>
  <si>
    <t>2*2*5 "15</t>
  </si>
  <si>
    <t>151101112</t>
  </si>
  <si>
    <t>Odstranění pažení a rozepření stěn rýh pro podzemní vedení s uložením materiálu na vzdálenost do 3 m od kraje výkopu příložné, hloubky přes 2 do 4 m</t>
  </si>
  <si>
    <t>-1015439194</t>
  </si>
  <si>
    <t>https://podminky.urs.cz/item/CS_URS_2022_02/151101112</t>
  </si>
  <si>
    <t>614355308</t>
  </si>
  <si>
    <t>-956893065</t>
  </si>
  <si>
    <t>391,32*10 'Přepočtené koeficientem množství</t>
  </si>
  <si>
    <t>-850827063</t>
  </si>
  <si>
    <t>391,32*2 'Přepočtené koeficientem množství</t>
  </si>
  <si>
    <t>1076097829</t>
  </si>
  <si>
    <t>174151101</t>
  </si>
  <si>
    <t>Zásyp sypaninou z jakékoliv horniny strojně s uložením výkopku ve vrstvách se zhutněním jam, šachet, rýh nebo kolem objektů v těchto vykopávkách</t>
  </si>
  <si>
    <t>103532575</t>
  </si>
  <si>
    <t>https://podminky.urs.cz/item/CS_URS_2022_02/174151101</t>
  </si>
  <si>
    <t>1,2*1,25*84,9 "stoka A</t>
  </si>
  <si>
    <t>1,2*1,5*15,5 "stoka B</t>
  </si>
  <si>
    <t>1,2*1,4*3 "1</t>
  </si>
  <si>
    <t>1,2*1,4*4 "2</t>
  </si>
  <si>
    <t>1,2*1,4*4,5 "3</t>
  </si>
  <si>
    <t>1,2*1,4*4,2 "4</t>
  </si>
  <si>
    <t>1,2*1,4*5 "5</t>
  </si>
  <si>
    <t>1,2*1,4*4 "6</t>
  </si>
  <si>
    <t>1,2*1,4*11,5 "7</t>
  </si>
  <si>
    <t>1,2*1,4*1 "8</t>
  </si>
  <si>
    <t>1,2*1,4*7 "9</t>
  </si>
  <si>
    <t>1,2*1,4*1,5 "10</t>
  </si>
  <si>
    <t>1,2*1,4*1 "11</t>
  </si>
  <si>
    <t>1,2*1,4*3,2 "12</t>
  </si>
  <si>
    <t>1,2*1,4*3 "13</t>
  </si>
  <si>
    <t>1,2*1,4*2,3 "14</t>
  </si>
  <si>
    <t>1,2*1,4*5 "15</t>
  </si>
  <si>
    <t>Mezisoučet</t>
  </si>
  <si>
    <t>(2,2*2,2-0,6^2*pi)*2,25 "š1</t>
  </si>
  <si>
    <t>(2,2*2,2-0,6^2*pi)*2,35 "š2</t>
  </si>
  <si>
    <t>(2,2*2,2-0,6^2*pi)*2,6 "š3</t>
  </si>
  <si>
    <t>(2,2*2,2-0,6^2*pi)*2,6 "š4</t>
  </si>
  <si>
    <t>(2,2*2,2-0,6^2*pi)*2,15 "š5</t>
  </si>
  <si>
    <t>(2,2*2,2-0,6^2*pi)*1,85 "š6</t>
  </si>
  <si>
    <t>(2,2*2,2-0,6^2*pi)*1,3 "š7</t>
  </si>
  <si>
    <t>(2,2*2,2-0,6^2*pi)*1,3 "š8</t>
  </si>
  <si>
    <t>937065263</t>
  </si>
  <si>
    <t>317,213*2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</si>
  <si>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</si>
  <si>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</si>
  <si>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2068954255</t>
  </si>
  <si>
    <t>https://podminky.urs.cz/item/CS_URS_2022_02/175111101</t>
  </si>
  <si>
    <t>1,2*0,75*84,9 "stoka A</t>
  </si>
  <si>
    <t>1,2*0,7*15,5 "stoka B</t>
  </si>
  <si>
    <t>1,2*0,6*3 "1</t>
  </si>
  <si>
    <t>1,2*0,6*4 "2</t>
  </si>
  <si>
    <t>1,2*0,6*4,5 "3</t>
  </si>
  <si>
    <t>1,2*0,6*4,2 "4</t>
  </si>
  <si>
    <t>1,2*0,6*5 "5</t>
  </si>
  <si>
    <t>1,2*0,6*4 "6</t>
  </si>
  <si>
    <t>1,2*0,6*11,5 "7</t>
  </si>
  <si>
    <t>1,2*0,6*1 "8</t>
  </si>
  <si>
    <t>1,2*0,6*7 "9</t>
  </si>
  <si>
    <t>1,2*0,6*1,5 "10</t>
  </si>
  <si>
    <t>1,2*0,6*1 "11</t>
  </si>
  <si>
    <t>1,2*0,6*3,2 "12</t>
  </si>
  <si>
    <t>1,2*0,6*3 "13</t>
  </si>
  <si>
    <t>1,2*0,6*2,3 "14</t>
  </si>
  <si>
    <t>1,2*0,6*5 "15</t>
  </si>
  <si>
    <t>58337302</t>
  </si>
  <si>
    <t>štěrkopísek frakce 0/16</t>
  </si>
  <si>
    <t>-2124542906</t>
  </si>
  <si>
    <t>132,774*2</t>
  </si>
  <si>
    <t>273313511</t>
  </si>
  <si>
    <t>Základy z betonu prostého desky z betonu kamenem neprokládaného tř. C 12/15</t>
  </si>
  <si>
    <t>1414922645</t>
  </si>
  <si>
    <t>https://podminky.urs.cz/item/CS_URS_2022_02/273313511</t>
  </si>
  <si>
    <t>1,5*1,5*0,1*8 "podkladní beton pod šachty</t>
  </si>
  <si>
    <t>Trubní vedení</t>
  </si>
  <si>
    <t>871315221</t>
  </si>
  <si>
    <t>Kanalizační potrubí z tvrdého PVC v otevřeném výkopu ve sklonu do 20 %, hladkého plnostěnného jednovrstvého, tuhost třídy SN 8 DN 160</t>
  </si>
  <si>
    <t>-176566808</t>
  </si>
  <si>
    <t>https://podminky.urs.cz/item/CS_URS_2022_02/871315221</t>
  </si>
  <si>
    <t>3 "1</t>
  </si>
  <si>
    <t>4 "2</t>
  </si>
  <si>
    <t>4,5 "3</t>
  </si>
  <si>
    <t>4,2 "4</t>
  </si>
  <si>
    <t>5 "5</t>
  </si>
  <si>
    <t>4 "6</t>
  </si>
  <si>
    <t>11,5 "7</t>
  </si>
  <si>
    <t>7 "9</t>
  </si>
  <si>
    <t>1,5 "10</t>
  </si>
  <si>
    <t>1 "11</t>
  </si>
  <si>
    <t>3,2 "12</t>
  </si>
  <si>
    <t>3 "13</t>
  </si>
  <si>
    <t>5 "15</t>
  </si>
  <si>
    <t>3*2 "napojení žlabů</t>
  </si>
  <si>
    <t>7*2 "napojení svodů</t>
  </si>
  <si>
    <t>871355221</t>
  </si>
  <si>
    <t>Kanalizační potrubí z tvrdého PVC v otevřeném výkopu ve sklonu do 20 %, hladkého plnostěnného jednovrstvého, tuhost třídy SN 8 DN 200</t>
  </si>
  <si>
    <t>-1821003314</t>
  </si>
  <si>
    <t>https://podminky.urs.cz/item/CS_URS_2022_02/871355221</t>
  </si>
  <si>
    <t>4 "A</t>
  </si>
  <si>
    <t>15,5 "B</t>
  </si>
  <si>
    <t>1 "8</t>
  </si>
  <si>
    <t>2,3 "14</t>
  </si>
  <si>
    <t>2*2 "napojení žlabů</t>
  </si>
  <si>
    <t>871365221</t>
  </si>
  <si>
    <t>Kanalizační potrubí z tvrdého PVC v otevřeném výkopu ve sklonu do 20 %, hladkého plnostěnného jednovrstvého, tuhost třídy SN 8 DN 250</t>
  </si>
  <si>
    <t>-1116964563</t>
  </si>
  <si>
    <t>https://podminky.urs.cz/item/CS_URS_2022_02/871365221</t>
  </si>
  <si>
    <t>33 "A</t>
  </si>
  <si>
    <t>871375221</t>
  </si>
  <si>
    <t>Kanalizační potrubí z tvrdého PVC v otevřeném výkopu ve sklonu do 20 %, hladkého plnostěnného jednovrstvého, tuhost třídy SN 8 DN 315</t>
  </si>
  <si>
    <t>1541665586</t>
  </si>
  <si>
    <t>https://podminky.urs.cz/item/CS_URS_2022_02/871375221</t>
  </si>
  <si>
    <t>47,9 "A</t>
  </si>
  <si>
    <t>890411851</t>
  </si>
  <si>
    <t>Bourání šachet a jímek strojně velikosti obestavěného prostoru do 1,5 m3 z prefabrikovaných skruží</t>
  </si>
  <si>
    <t>1612392145</t>
  </si>
  <si>
    <t>https://podminky.urs.cz/item/CS_URS_2022_02/890411851</t>
  </si>
  <si>
    <t>0,6*pi*(2,2+1,8+1,5*4) "kruhové šachty</t>
  </si>
  <si>
    <t>0,6*1,2*5 "odvodňovací žlab</t>
  </si>
  <si>
    <t>892351111</t>
  </si>
  <si>
    <t>Tlakové zkoušky vodou na potrubí DN 150 nebo 200</t>
  </si>
  <si>
    <t>1678127190</t>
  </si>
  <si>
    <t>https://podminky.urs.cz/item/CS_URS_2022_02/892351111</t>
  </si>
  <si>
    <t>56,9 "160</t>
  </si>
  <si>
    <t>22,8 "200</t>
  </si>
  <si>
    <t>892372111</t>
  </si>
  <si>
    <t>Tlakové zkoušky vodou zabezpečení konců potrubí při tlakových zkouškách DN do 300</t>
  </si>
  <si>
    <t>231014533</t>
  </si>
  <si>
    <t>https://podminky.urs.cz/item/CS_URS_2022_02/892372111</t>
  </si>
  <si>
    <t>892381111</t>
  </si>
  <si>
    <t>Tlakové zkoušky vodou na potrubí DN 250, 300 nebo 350</t>
  </si>
  <si>
    <t>1945567927</t>
  </si>
  <si>
    <t>https://podminky.urs.cz/item/CS_URS_2022_02/892381111</t>
  </si>
  <si>
    <t>33 "250</t>
  </si>
  <si>
    <t>47,9 "300</t>
  </si>
  <si>
    <t>894411311</t>
  </si>
  <si>
    <t>Osazení betonových nebo železobetonových dílců pro šachty skruží rovných</t>
  </si>
  <si>
    <t>-864473626</t>
  </si>
  <si>
    <t>https://podminky.urs.cz/item/CS_URS_2022_02/894411311</t>
  </si>
  <si>
    <t>59224073</t>
  </si>
  <si>
    <t>skruž betonová DN 1000x500, 100x50x9cm</t>
  </si>
  <si>
    <t>2070014050</t>
  </si>
  <si>
    <t>59224071</t>
  </si>
  <si>
    <t>skruž betonová DN 1000x250, 100x25x9cm</t>
  </si>
  <si>
    <t>1199156736</t>
  </si>
  <si>
    <t>894412411</t>
  </si>
  <si>
    <t>Osazení betonových nebo železobetonových dílců pro šachty skruží přechodových</t>
  </si>
  <si>
    <t>-278795373</t>
  </si>
  <si>
    <t>https://podminky.urs.cz/item/CS_URS_2022_02/894412411</t>
  </si>
  <si>
    <t>59224121</t>
  </si>
  <si>
    <t>skruž betonová přechodová 62,5/100x60x9cm, stupadla poplastovaná kapsová</t>
  </si>
  <si>
    <t>-1774696955</t>
  </si>
  <si>
    <t>894414111</t>
  </si>
  <si>
    <t>Osazení betonových nebo železobetonových dílců pro šachty skruží základových (dno)</t>
  </si>
  <si>
    <t>1566366748</t>
  </si>
  <si>
    <t>https://podminky.urs.cz/item/CS_URS_2022_02/894414111</t>
  </si>
  <si>
    <t>59224062</t>
  </si>
  <si>
    <t>dno betonové šachtové kulaté DN 1000x800, 100x95x15cm</t>
  </si>
  <si>
    <t>-1014406188</t>
  </si>
  <si>
    <t>452112112</t>
  </si>
  <si>
    <t>Osazení betonových dílců prstenců nebo rámů pod poklopy a mříže, výšky do 100 mm</t>
  </si>
  <si>
    <t>346432240</t>
  </si>
  <si>
    <t>https://podminky.urs.cz/item/CS_URS_2022_02/452112112</t>
  </si>
  <si>
    <t>59224013</t>
  </si>
  <si>
    <t>prstenec šachtový vyrovnávací betonový 625x100x100mm</t>
  </si>
  <si>
    <t>584172389</t>
  </si>
  <si>
    <t>894414211</t>
  </si>
  <si>
    <t>Osazení betonových nebo železobetonových dílců pro šachty desek zákrytových</t>
  </si>
  <si>
    <t>-368375599</t>
  </si>
  <si>
    <t>https://podminky.urs.cz/item/CS_URS_2022_02/894414211</t>
  </si>
  <si>
    <t>59224315</t>
  </si>
  <si>
    <t>deska betonová zákrytová pro kruhové šachty 100/62,5x16,5cm</t>
  </si>
  <si>
    <t>-1141770627</t>
  </si>
  <si>
    <t>899102211</t>
  </si>
  <si>
    <t>Demontáž poklopů litinových a ocelových včetně rámů, hmotnosti jednotlivě přes 50 do 100 Kg</t>
  </si>
  <si>
    <t>-797606677</t>
  </si>
  <si>
    <t>https://podminky.urs.cz/item/CS_URS_2022_02/899102211</t>
  </si>
  <si>
    <t>899104112</t>
  </si>
  <si>
    <t>Osazení poklopů litinových a ocelových včetně rámů pro třídu zatížení D400, E600</t>
  </si>
  <si>
    <t>200388528</t>
  </si>
  <si>
    <t>https://podminky.urs.cz/item/CS_URS_2022_02/899104112</t>
  </si>
  <si>
    <t>55241402</t>
  </si>
  <si>
    <t>poklop šachtový s rámem DN 600 třída D400 bez odvětrání</t>
  </si>
  <si>
    <t>632724443</t>
  </si>
  <si>
    <t>8 "litinový poklop DN 600, D400</t>
  </si>
  <si>
    <t>899910201</t>
  </si>
  <si>
    <t>Výplň potrubí trub betonových, litinových nebo kameninových cementopopílkovou suspenzí spádem, délky do 50 m</t>
  </si>
  <si>
    <t>-538489673</t>
  </si>
  <si>
    <t>https://podminky.urs.cz/item/CS_URS_2022_02/899910201</t>
  </si>
  <si>
    <t>0,15^2*pi*120</t>
  </si>
  <si>
    <t>359901211</t>
  </si>
  <si>
    <t>Monitoring stok (kamerový systém) jakékoli výšky nová kanalizace</t>
  </si>
  <si>
    <t>-2035404790</t>
  </si>
  <si>
    <t>https://podminky.urs.cz/item/CS_URS_2022_02/359901211</t>
  </si>
  <si>
    <t>84,9 "stoka A</t>
  </si>
  <si>
    <t>15,5 "stoka B</t>
  </si>
  <si>
    <t>935113111</t>
  </si>
  <si>
    <t>Osazení odvodňovacího žlabu s krycím roštem polymerbetonového šířky do 200 mm</t>
  </si>
  <si>
    <t>-1273621704</t>
  </si>
  <si>
    <t>https://podminky.urs.cz/item/CS_URS_2022_02/935113111</t>
  </si>
  <si>
    <t>8,5+20,5+10,5*2+8</t>
  </si>
  <si>
    <t>59227021</t>
  </si>
  <si>
    <t>čelo plné na začátek a konec odvodňovacího žlabu polymerbeton pozink hrana š 100mm</t>
  </si>
  <si>
    <t>-846889188</t>
  </si>
  <si>
    <t>59227025</t>
  </si>
  <si>
    <t>čelo plné na začátek a konec odvodňovacího žlabu polymerbeton pozink hrana š 200mm</t>
  </si>
  <si>
    <t>2089198047</t>
  </si>
  <si>
    <t>56241018</t>
  </si>
  <si>
    <t>rošt můstkový D400 litina pro žlab š 100mm</t>
  </si>
  <si>
    <t>1155827890</t>
  </si>
  <si>
    <t>10,5*2+8</t>
  </si>
  <si>
    <t>56241035</t>
  </si>
  <si>
    <t>rošt mřížkový D400 litina pro žlab š 200mm</t>
  </si>
  <si>
    <t>-1601402176</t>
  </si>
  <si>
    <t>8,5+20,5</t>
  </si>
  <si>
    <t>59223072</t>
  </si>
  <si>
    <t>vpusť polymerbetonová s integrovaným těsněním pro horizontální připojení potrubí pozinkovaná hrana 500x235x670</t>
  </si>
  <si>
    <t>1097608063</t>
  </si>
  <si>
    <t>59223070</t>
  </si>
  <si>
    <t>vpusť polymerbetonová s integrovaným těsněním pro horizontální připojení potrubí pozinkovaná hrana 500x135x450</t>
  </si>
  <si>
    <t>-1787156815</t>
  </si>
  <si>
    <t>59227101</t>
  </si>
  <si>
    <t>žlab odvodňovací z polymerbetonu bez spádu dna pozinkovaná hrana š 100mm</t>
  </si>
  <si>
    <t>2129975025</t>
  </si>
  <si>
    <t>59227103</t>
  </si>
  <si>
    <t>žlab odvodňovací z polymerbetonu bez spádu dna pozinkovaná hrana š 200mm</t>
  </si>
  <si>
    <t>-609538064</t>
  </si>
  <si>
    <t>-1149392600</t>
  </si>
  <si>
    <t>1732514079</t>
  </si>
  <si>
    <t>43,804*20 'Přepočtené koeficientem množství</t>
  </si>
  <si>
    <t>-1358985105</t>
  </si>
  <si>
    <t>998276101</t>
  </si>
  <si>
    <t>Přesun hmot pro trubní vedení hloubené z trub z plastických hmot nebo sklolaminátových pro vodovody nebo kanalizace v otevřeném výkopu dopravní vzdálenost do 15 m</t>
  </si>
  <si>
    <t>-1118082590</t>
  </si>
  <si>
    <t>https://podminky.urs.cz/item/CS_URS_2022_02/998276101</t>
  </si>
  <si>
    <t>721</t>
  </si>
  <si>
    <t>Zdravotechnika - vnitřní kanalizace</t>
  </si>
  <si>
    <t>721241102</t>
  </si>
  <si>
    <t>Lapače střešních splavenin litinové DN 125</t>
  </si>
  <si>
    <t>1994972116</t>
  </si>
  <si>
    <t>https://podminky.urs.cz/item/CS_URS_2022_02/721241102</t>
  </si>
  <si>
    <t>998721101</t>
  </si>
  <si>
    <t>Přesun hmot pro vnitřní kanalizace stanovený z hmotnosti přesunovaného materiálu vodorovná dopravní vzdálenost do 50 m v objektech výšky do 6 m</t>
  </si>
  <si>
    <t>-981702940</t>
  </si>
  <si>
    <t>https://podminky.urs.cz/item/CS_URS_2022_02/998721101</t>
  </si>
  <si>
    <t>05 - Zpevněné plochy</t>
  </si>
  <si>
    <t xml:space="preserve">    3 - Svislé a kompletní konstrukce</t>
  </si>
  <si>
    <t xml:space="preserve">    4 - Vodorovné konstrukce</t>
  </si>
  <si>
    <t xml:space="preserve">    5 - Komunikace pozemní</t>
  </si>
  <si>
    <t>112101121</t>
  </si>
  <si>
    <t>Odstranění stromů s odřezáním kmene a s odvětvením jehličnatých bez odkornění, průměru kmene přes 100 do 300 mm</t>
  </si>
  <si>
    <t>-789679319</t>
  </si>
  <si>
    <t>https://podminky.urs.cz/item/CS_URS_2022_02/112101121</t>
  </si>
  <si>
    <t>112251101</t>
  </si>
  <si>
    <t>Odstranění pařezů strojně s jejich vykopáním nebo vytrháním průměru přes 100 do 300 mm</t>
  </si>
  <si>
    <t>960337576</t>
  </si>
  <si>
    <t>https://podminky.urs.cz/item/CS_URS_2022_02/112251101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</si>
  <si>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</si>
  <si>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</si>
  <si>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919689386</t>
  </si>
  <si>
    <t>https://podminky.urs.cz/item/CS_URS_2022_02/113106121</t>
  </si>
  <si>
    <t>42 "ZP3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</si>
  <si>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</si>
  <si>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</si>
  <si>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-1885154957</t>
  </si>
  <si>
    <t>https://podminky.urs.cz/item/CS_URS_2022_02/113106123</t>
  </si>
  <si>
    <t>374 "ZP2</t>
  </si>
  <si>
    <t>16 "ZP4</t>
  </si>
  <si>
    <t>113106171</t>
  </si>
  <si>
    <t>Rozebrání dlažeb vozovek a ploch s přemístěním hmot na skládku na vzdálenost do 3 m nebo s naložením na dopravní prostředek, s jakoukoliv výplní spár ručně ze zámkové dlažby s ložem z kameniva</t>
  </si>
  <si>
    <t>662200090</t>
  </si>
  <si>
    <t>https://podminky.urs.cz/item/CS_URS_2022_02/113106171</t>
  </si>
  <si>
    <t>241 "ZP1</t>
  </si>
  <si>
    <t>113107143</t>
  </si>
  <si>
    <t>Odstranění podkladů nebo krytů ručně s přemístěním hmot na skládku na vzdálenost do 3 m nebo s naložením na dopravní prostředek živičných, o tl. vrstvy přes 100 do 150 mm</t>
  </si>
  <si>
    <t>721451263</t>
  </si>
  <si>
    <t>https://podminky.urs.cz/item/CS_URS_2022_02/113107143</t>
  </si>
  <si>
    <t>23,3*0,2 "okraj vozovky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</si>
  <si>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</si>
  <si>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</si>
  <si>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-51487747</t>
  </si>
  <si>
    <t>https://podminky.urs.cz/item/CS_URS_2022_02/113107323</t>
  </si>
  <si>
    <t>374-10 "ZP2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</si>
  <si>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</si>
  <si>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</si>
  <si>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-1826322150</t>
  </si>
  <si>
    <t>https://podminky.urs.cz/item/CS_URS_2022_02/113107331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</si>
  <si>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</si>
  <si>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</si>
  <si>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1856655314</t>
  </si>
  <si>
    <t>https://podminky.urs.cz/item/CS_URS_2022_02/113107342</t>
  </si>
  <si>
    <t>113202111</t>
  </si>
  <si>
    <t>Vytrhání obrub s vybouráním lože, s přemístěním hmot na skládku na vzdálenost do 3 m nebo s naložením na dopravní prostředek z krajníků nebo obrubníků stojatých</t>
  </si>
  <si>
    <t>920253687</t>
  </si>
  <si>
    <t>https://podminky.urs.cz/item/CS_URS_2022_02/113202111</t>
  </si>
  <si>
    <t>23,3+10,5+30,5+11,5+4+4,5+18+25+12+8+5,5+3,5*3</t>
  </si>
  <si>
    <t>121151103</t>
  </si>
  <si>
    <t>Sejmutí ornice strojně při souvislé ploše do 100 m2, tl. vrstvy do 200 mm</t>
  </si>
  <si>
    <t>2131806323</t>
  </si>
  <si>
    <t>https://podminky.urs.cz/item/CS_URS_2022_02/121151103</t>
  </si>
  <si>
    <t>-1321568397</t>
  </si>
  <si>
    <t>2,6*0,3*0,6 "palisády</t>
  </si>
  <si>
    <t>1982162084</t>
  </si>
  <si>
    <t>1678368058</t>
  </si>
  <si>
    <t>1415490049</t>
  </si>
  <si>
    <t>0,468*2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</si>
  <si>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</si>
  <si>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</si>
  <si>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-995341978</t>
  </si>
  <si>
    <t>https://podminky.urs.cz/item/CS_URS_2022_02/181111111</t>
  </si>
  <si>
    <t>181311103</t>
  </si>
  <si>
    <t>Rozprostření a urovnání ornice v rovině nebo ve svahu sklonu do 1:5 ručně při souvislé ploše, tl. vrstvy do 200 mm</t>
  </si>
  <si>
    <t>1509110370</t>
  </si>
  <si>
    <t>https://podminky.urs.cz/item/CS_URS_2022_02/181311103</t>
  </si>
  <si>
    <t>181411151</t>
  </si>
  <si>
    <t>Založení trávníku na půdě předem připravené plochy do 1000 m2 předpěstovaným travním kobercem parkového v rovině nebo na svahu do 1:5</t>
  </si>
  <si>
    <t>706185780</t>
  </si>
  <si>
    <t>https://podminky.urs.cz/item/CS_URS_2022_02/181411151</t>
  </si>
  <si>
    <t>00570010</t>
  </si>
  <si>
    <t>koberec travní</t>
  </si>
  <si>
    <t>1074925106</t>
  </si>
  <si>
    <t>108*1,05 'Přepočtené koeficientem množství</t>
  </si>
  <si>
    <t>183101213</t>
  </si>
  <si>
    <t>Hloubení jamek pro vysazování rostlin v zemině tř.1 až 4 s výměnou půdy z 50% v rovině nebo na svahu do 1:5, objemu přes 0,02 do 0,05 m3</t>
  </si>
  <si>
    <t>1924169128</t>
  </si>
  <si>
    <t>https://podminky.urs.cz/item/CS_URS_2022_02/183101213</t>
  </si>
  <si>
    <t>10321100</t>
  </si>
  <si>
    <t>zahradní substrát pro výsadbu VL</t>
  </si>
  <si>
    <t>-619625957</t>
  </si>
  <si>
    <t>110*0,025 'Přepočtené koeficientem množství</t>
  </si>
  <si>
    <t>183101222</t>
  </si>
  <si>
    <t>Hloubení jamek pro vysazování rostlin v zemině tř.1 až 4 s výměnou půdy z 50% v rovině nebo na svahu do 1:5, objemu přes 1,00 do 2,00 m3</t>
  </si>
  <si>
    <t>-1614806699</t>
  </si>
  <si>
    <t>https://podminky.urs.cz/item/CS_URS_2022_02/183101222</t>
  </si>
  <si>
    <t>-1508251941</t>
  </si>
  <si>
    <t>183106614</t>
  </si>
  <si>
    <t>Instalace protikořenových bariér do předem vyhloubené rýhy, včetně zásypu a hutnění v rovině nebo na svahu do 1:5, hloubky přes 1000 do 1400 mm</t>
  </si>
  <si>
    <t>1987490092</t>
  </si>
  <si>
    <t>https://podminky.urs.cz/item/CS_URS_2022_02/183106614</t>
  </si>
  <si>
    <t>6*4</t>
  </si>
  <si>
    <t>69311085</t>
  </si>
  <si>
    <t>geotextilie netkaná separační, ochranná, filtrační, drenážní PP 800g/m2</t>
  </si>
  <si>
    <t>-1641182803</t>
  </si>
  <si>
    <t>24*2,4 'Přepočtené koeficientem množství</t>
  </si>
  <si>
    <t>183403153</t>
  </si>
  <si>
    <t>Obdělání půdy hrabáním v rovině nebo na svahu do 1:5</t>
  </si>
  <si>
    <t>-1250047721</t>
  </si>
  <si>
    <t>https://podminky.urs.cz/item/CS_URS_2022_02/183403153</t>
  </si>
  <si>
    <t>183403161</t>
  </si>
  <si>
    <t>Obdělání půdy válením v rovině nebo na svahu do 1:5</t>
  </si>
  <si>
    <t>-425341890</t>
  </si>
  <si>
    <t>https://podminky.urs.cz/item/CS_URS_2022_02/183403161</t>
  </si>
  <si>
    <t>184102114</t>
  </si>
  <si>
    <t>Výsadba dřeviny s balem do předem vyhloubené jamky se zalitím v rovině nebo na svahu do 1:5, při průměru balu přes 400 do 500 mm</t>
  </si>
  <si>
    <t>-593522533</t>
  </si>
  <si>
    <t>https://podminky.urs.cz/item/CS_URS_2022_02/184102114</t>
  </si>
  <si>
    <t>72</t>
  </si>
  <si>
    <t>02660348</t>
  </si>
  <si>
    <t>zerav západní /Thuja occidentalis/ 100-150cm</t>
  </si>
  <si>
    <t>-1820564335</t>
  </si>
  <si>
    <t>73</t>
  </si>
  <si>
    <t>184102211</t>
  </si>
  <si>
    <t>Výsadba keře bez balu do předem vyhloubené jamky se zalitím v rovině nebo na svahu do 1:5 výšky do 1 m v terénu</t>
  </si>
  <si>
    <t>1127122396</t>
  </si>
  <si>
    <t>https://podminky.urs.cz/item/CS_URS_2022_02/184102211</t>
  </si>
  <si>
    <t>74</t>
  </si>
  <si>
    <t>0265202ak</t>
  </si>
  <si>
    <t>Ptačí zob vejčitolistý /Ligustrum ovalifolium/</t>
  </si>
  <si>
    <t>-1608379089</t>
  </si>
  <si>
    <t>75</t>
  </si>
  <si>
    <t>184215132</t>
  </si>
  <si>
    <t>Ukotvení dřeviny kůly třemi kůly, délky přes 1 do 2 m</t>
  </si>
  <si>
    <t>-2086221220</t>
  </si>
  <si>
    <t>https://podminky.urs.cz/item/CS_URS_2022_02/184215132</t>
  </si>
  <si>
    <t>76</t>
  </si>
  <si>
    <t>60591253</t>
  </si>
  <si>
    <t>kůl vyvazovací dřevěný impregnovaný D 8cm dl 2m</t>
  </si>
  <si>
    <t>1964674712</t>
  </si>
  <si>
    <t>6*3</t>
  </si>
  <si>
    <t>184813511</t>
  </si>
  <si>
    <t>Chemické odplevelení půdy před založením kultury, trávníku nebo zpevněných ploch ručně o jakékoli výměře postřikem na široko v rovině nebo na svahu do 1:5</t>
  </si>
  <si>
    <t>810211625</t>
  </si>
  <si>
    <t>https://podminky.urs.cz/item/CS_URS_2022_02/184813511</t>
  </si>
  <si>
    <t>185803111</t>
  </si>
  <si>
    <t>Ošetření trávníku jednorázové v rovině nebo na svahu do 1:5</t>
  </si>
  <si>
    <t>-860255260</t>
  </si>
  <si>
    <t>https://podminky.urs.cz/item/CS_URS_2022_02/185803111</t>
  </si>
  <si>
    <t>77</t>
  </si>
  <si>
    <t>185804312</t>
  </si>
  <si>
    <t>Zalití rostlin vodou plochy záhonů jednotlivě přes 20 m2</t>
  </si>
  <si>
    <t>-469393503</t>
  </si>
  <si>
    <t>https://podminky.urs.cz/item/CS_URS_2022_02/185804312</t>
  </si>
  <si>
    <t>108*0,02*2 "20 l/m2, 2x</t>
  </si>
  <si>
    <t>Svislé a kompletní konstrukce</t>
  </si>
  <si>
    <t>339921133</t>
  </si>
  <si>
    <t>Osazování palisád betonových v řadě se zabetonováním výšky palisády přes 1000 do 1500 mm</t>
  </si>
  <si>
    <t>1391328162</t>
  </si>
  <si>
    <t>https://podminky.urs.cz/item/CS_URS_2022_02/339921133</t>
  </si>
  <si>
    <t>1,8+0,8</t>
  </si>
  <si>
    <t>59228416</t>
  </si>
  <si>
    <t>palisáda tyčová půlkulatá armovaná 175x200x1500mm</t>
  </si>
  <si>
    <t>-31077418</t>
  </si>
  <si>
    <t>2,6*5,715 'Přepočtené koeficientem množství</t>
  </si>
  <si>
    <t>Vodorovné konstrukce</t>
  </si>
  <si>
    <t>434121426</t>
  </si>
  <si>
    <t>Osazování schodišťových stupňů železobetonových s vyspárováním styčných spár, s provizorním dřevěným zábradlím a dočasným zakrytím stupnic prkny na desku, stupňů drsných</t>
  </si>
  <si>
    <t>2058662834</t>
  </si>
  <si>
    <t>https://podminky.urs.cz/item/CS_URS_2022_02/434121426</t>
  </si>
  <si>
    <t>59373003</t>
  </si>
  <si>
    <t>stupeň betonový vibrovlisovaný š 330 v 160 dl 1000mm</t>
  </si>
  <si>
    <t>-1401936737</t>
  </si>
  <si>
    <t>434311113</t>
  </si>
  <si>
    <t>Stupně dusané z betonu prostého nebo prokládaného kamenem na terén nebo na desku bez potěru, se zahlazením povrchu tř. C 12/15</t>
  </si>
  <si>
    <t>-710136776</t>
  </si>
  <si>
    <t>https://podminky.urs.cz/item/CS_URS_2022_02/434311113</t>
  </si>
  <si>
    <t>3+2,7+2,4+2,1+1,8+1,5+1,2+0,9</t>
  </si>
  <si>
    <t>2+3,7*2+3,4*4+3,1</t>
  </si>
  <si>
    <t>0,9+3,3+5,4+7,5</t>
  </si>
  <si>
    <t>434351141</t>
  </si>
  <si>
    <t>Bednění stupňů betonovaných na podstupňové desce nebo na terénu půdorysně přímočarých zřízení</t>
  </si>
  <si>
    <t>-674380893</t>
  </si>
  <si>
    <t>https://podminky.urs.cz/item/CS_URS_2022_02/434351141</t>
  </si>
  <si>
    <t>58,800*0,15</t>
  </si>
  <si>
    <t>434351142</t>
  </si>
  <si>
    <t>Bednění stupňů betonovaných na podstupňové desce nebo na terénu půdorysně přímočarých odstranění</t>
  </si>
  <si>
    <t>-843940554</t>
  </si>
  <si>
    <t>https://podminky.urs.cz/item/CS_URS_2022_02/434351142</t>
  </si>
  <si>
    <t>Komunikace pozemní</t>
  </si>
  <si>
    <t>564861011</t>
  </si>
  <si>
    <t>Podklad ze štěrkodrti ŠD s rozprostřením a zhutněním plochy jednotlivě do 100 m2, po zhutnění tl. 200 mm</t>
  </si>
  <si>
    <t>65082286</t>
  </si>
  <si>
    <t>https://podminky.urs.cz/item/CS_URS_2022_02/564861011</t>
  </si>
  <si>
    <t>564871011</t>
  </si>
  <si>
    <t>Podklad ze štěrkodrti ŠD s rozprostřením a zhutněním plochy jednotlivě do 100 m2, po zhutnění tl. 250 mm</t>
  </si>
  <si>
    <t>-166732107</t>
  </si>
  <si>
    <t>https://podminky.urs.cz/item/CS_URS_2022_02/564871011</t>
  </si>
  <si>
    <t>564871016</t>
  </si>
  <si>
    <t>Podklad ze štěrkodrti ŠD s rozprostřením a zhutněním plochy jednotlivě do 100 m2, po zhutnění tl. 300 mm</t>
  </si>
  <si>
    <t>-1083229437</t>
  </si>
  <si>
    <t>https://podminky.urs.cz/item/CS_URS_2022_02/564871016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</si>
  <si>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</si>
  <si>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</si>
  <si>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1069941586</t>
  </si>
  <si>
    <t>https://podminky.urs.cz/item/CS_URS_2022_02/596211110</t>
  </si>
  <si>
    <t>59245018</t>
  </si>
  <si>
    <t>dlažba tvar obdélník betonová 200x100x60mm přírodní</t>
  </si>
  <si>
    <t>142835879</t>
  </si>
  <si>
    <t>374*1,03 'Přepočtené koeficientem množství</t>
  </si>
  <si>
    <t>596212212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</si>
  <si>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</si>
  <si>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897098882</t>
  </si>
  <si>
    <t>https://podminky.urs.cz/item/CS_URS_2022_02/596212212</t>
  </si>
  <si>
    <t>59245020</t>
  </si>
  <si>
    <t>dlažba tvar obdélník betonová 200x100x80mm přírodní</t>
  </si>
  <si>
    <t>121270334</t>
  </si>
  <si>
    <t>241*1,02 'Přepočtené koeficientem množství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</si>
  <si>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</si>
  <si>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</si>
  <si>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-665142916</t>
  </si>
  <si>
    <t>https://podminky.urs.cz/item/CS_URS_2022_02/596811120</t>
  </si>
  <si>
    <t>59246115</t>
  </si>
  <si>
    <t>dlažba betonová chodníková 300x300x32mm přírodní</t>
  </si>
  <si>
    <t>-1582485585</t>
  </si>
  <si>
    <t>42*1,03 'Přepočtené koeficientem množství</t>
  </si>
  <si>
    <t>916111122</t>
  </si>
  <si>
    <t>Osazení silniční obruby z dlažebních kostek v jedné řadě s ložem tl. přes 50 do 100 mm, s vyplněním a zatřením spár cementovou maltou z drobných kostek bez boční opěry, do lože z betonu prostého</t>
  </si>
  <si>
    <t>-1305848338</t>
  </si>
  <si>
    <t>https://podminky.urs.cz/item/CS_URS_2022_02/916111122</t>
  </si>
  <si>
    <t>23,3*2 "přídlažba</t>
  </si>
  <si>
    <t>58381015</t>
  </si>
  <si>
    <t>kostka řezanoštípaná dlažební žula 10x10x10cm</t>
  </si>
  <si>
    <t>-217453540</t>
  </si>
  <si>
    <t>46,6*0,1 'Přepočtené koeficientem množství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</si>
  <si>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</si>
  <si>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</si>
  <si>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1659130015</t>
  </si>
  <si>
    <t>https://podminky.urs.cz/item/CS_URS_2022_02/916131213</t>
  </si>
  <si>
    <t>23,3+10,5+2,5</t>
  </si>
  <si>
    <t>59217029</t>
  </si>
  <si>
    <t>obrubník betonový silniční nájezdový 1000x150x150mm</t>
  </si>
  <si>
    <t>1489477623</t>
  </si>
  <si>
    <t>31,3*1,02 'Přepočtené koeficientem množství</t>
  </si>
  <si>
    <t>59217031</t>
  </si>
  <si>
    <t>obrubník betonový silniční 1000x150x250mm</t>
  </si>
  <si>
    <t>1269574720</t>
  </si>
  <si>
    <t>59217030</t>
  </si>
  <si>
    <t>obrubník betonový silniční přechodový 1000x150x150-250mm</t>
  </si>
  <si>
    <t>-926076389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</si>
  <si>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</si>
  <si>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</si>
  <si>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721907155</t>
  </si>
  <si>
    <t>https://podminky.urs.cz/item/CS_URS_2022_02/916231213</t>
  </si>
  <si>
    <t>12,7+6,8+11,9+10,9 "parkový</t>
  </si>
  <si>
    <t>2,7+2,2+17,7+11,9+3,3+30,5+24,9 "chodníkový</t>
  </si>
  <si>
    <t>59217017</t>
  </si>
  <si>
    <t>obrubník betonový chodníkový 1000x100x250mm</t>
  </si>
  <si>
    <t>-1147138634</t>
  </si>
  <si>
    <t>93,2*1,02 'Přepočtené koeficientem množství</t>
  </si>
  <si>
    <t>59217001</t>
  </si>
  <si>
    <t>obrubník betonový zahradní 1000x50x250mm</t>
  </si>
  <si>
    <t>920954637</t>
  </si>
  <si>
    <t>42,3*1,02 'Přepočtené koeficientem množství</t>
  </si>
  <si>
    <t>919735113</t>
  </si>
  <si>
    <t>Řezání stávajícího živičného krytu nebo podkladu hloubky přes 100 do 150 mm</t>
  </si>
  <si>
    <t>-502302609</t>
  </si>
  <si>
    <t>https://podminky.urs.cz/item/CS_URS_2022_02/919735113</t>
  </si>
  <si>
    <t>23,3 "okraj vozovky</t>
  </si>
  <si>
    <t>961055111</t>
  </si>
  <si>
    <t>Bourání základů z betonu železového</t>
  </si>
  <si>
    <t>-1858340732</t>
  </si>
  <si>
    <t>https://podminky.urs.cz/item/CS_URS_2022_02/961055111</t>
  </si>
  <si>
    <t>0,2*0,3*1,5 "schod ve vstupní brance</t>
  </si>
  <si>
    <t>0,8*2*0,2 "obetonování šachty u pitevny</t>
  </si>
  <si>
    <t>997221551</t>
  </si>
  <si>
    <t>Vodorovná doprava suti bez naložení, ale se složením a s hrubým urovnáním ze sypkých materiálů, na vzdálenost do 1 km</t>
  </si>
  <si>
    <t>2016664871</t>
  </si>
  <si>
    <t>https://podminky.urs.cz/item/CS_URS_2022_02/997221551</t>
  </si>
  <si>
    <t>997221559</t>
  </si>
  <si>
    <t>Vodorovná doprava suti bez naložení, ale se složením a s hrubým urovnáním Příplatek k ceně za každý další i započatý 1 km přes 1 km</t>
  </si>
  <si>
    <t>288870964</t>
  </si>
  <si>
    <t>https://podminky.urs.cz/item/CS_URS_2022_02/997221559</t>
  </si>
  <si>
    <t>591,383*20 'Přepočtené koeficientem množství</t>
  </si>
  <si>
    <t>997221861</t>
  </si>
  <si>
    <t>Poplatek za uložení stavebního odpadu na recyklační skládce (skládkovné) z prostého betonu zatříděného do Katalogu odpadů pod kódem 17 01 01</t>
  </si>
  <si>
    <t>-1992112050</t>
  </si>
  <si>
    <t>https://podminky.urs.cz/item/CS_URS_2022_02/997221861</t>
  </si>
  <si>
    <t>591,383</t>
  </si>
  <si>
    <t>-291,720 "kamenivo</t>
  </si>
  <si>
    <t>-3,673 "asfalt</t>
  </si>
  <si>
    <t>997221873</t>
  </si>
  <si>
    <t>785280792</t>
  </si>
  <si>
    <t>https://podminky.urs.cz/item/CS_URS_2022_02/997221873</t>
  </si>
  <si>
    <t>997221875</t>
  </si>
  <si>
    <t>Poplatek za uložení stavebního odpadu na recyklační skládce (skládkovné) asfaltového bez obsahu dehtu zatříděného do Katalogu odpadů pod kódem 17 03 02</t>
  </si>
  <si>
    <t>1373105573</t>
  </si>
  <si>
    <t>https://podminky.urs.cz/item/CS_URS_2022_02/997221875</t>
  </si>
  <si>
    <t>1,473</t>
  </si>
  <si>
    <t>2,200</t>
  </si>
  <si>
    <t>998223011</t>
  </si>
  <si>
    <t>Přesun hmot pro pozemní komunikace s krytem dlážděným dopravní vzdálenost do 200 m jakékoliv délky objektu</t>
  </si>
  <si>
    <t>1007614336</t>
  </si>
  <si>
    <t>https://podminky.urs.cz/item/CS_URS_2022_02/998223011</t>
  </si>
  <si>
    <t>767220130</t>
  </si>
  <si>
    <t>Montáž schodišťového zábradlí z trubek nebo tenkostěnných profilů do zdiva, hmotnosti 1 m zábradlí přes 25 kg</t>
  </si>
  <si>
    <t>2004862571</t>
  </si>
  <si>
    <t>https://podminky.urs.cz/item/CS_URS_2022_02/767220130</t>
  </si>
  <si>
    <t>1,96+2</t>
  </si>
  <si>
    <t>RMAT0001</t>
  </si>
  <si>
    <t>zábradlí</t>
  </si>
  <si>
    <t>860525369</t>
  </si>
  <si>
    <t>5,45*(0,95+1,05*2)/1000 "1 - obd 60x40x4</t>
  </si>
  <si>
    <t>117,75*0,15*0,12*3/1000 "2 - P15</t>
  </si>
  <si>
    <t>3,3*(1,95+0,05+0,15+1,35)*2/1000 "3 - obd 40x40x3 - výplň</t>
  </si>
  <si>
    <t>3,3*(2,1+0,1+1,9+0,5)*2/1000 "3 - obd 40x40x3 - madlo</t>
  </si>
  <si>
    <t>0,617*0,6*(17+9)/1000 "4 - kul 10 - výplň</t>
  </si>
  <si>
    <t>0,617*0,15*5/1000 "4 - kul 10 - konzoly madel</t>
  </si>
  <si>
    <t>998767101</t>
  </si>
  <si>
    <t>Přesun hmot pro zámečnické konstrukce stanovený z hmotnosti přesunovaného materiálu vodorovná dopravní vzdálenost do 50 m v objektech výšky do 6 m</t>
  </si>
  <si>
    <t>-1845216291</t>
  </si>
  <si>
    <t>https://podminky.urs.cz/item/CS_URS_2022_02/998767101</t>
  </si>
  <si>
    <t>1904659095</t>
  </si>
  <si>
    <t>-2022393114</t>
  </si>
  <si>
    <t>-638979975</t>
  </si>
  <si>
    <t>1062566696</t>
  </si>
  <si>
    <t>-671132592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</si>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</sst>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622326259" TargetMode="External" /><Relationship Id="rId2" Type="http://schemas.openxmlformats.org/officeDocument/2006/relationships/hyperlink" Target="https://podminky.urs.cz/item/CS_URS_2022_02/941211111" TargetMode="External" /><Relationship Id="rId3" Type="http://schemas.openxmlformats.org/officeDocument/2006/relationships/hyperlink" Target="https://podminky.urs.cz/item/CS_URS_2022_02/941211211" TargetMode="External" /><Relationship Id="rId4" Type="http://schemas.openxmlformats.org/officeDocument/2006/relationships/hyperlink" Target="https://podminky.urs.cz/item/CS_URS_2022_02/941211321" TargetMode="External" /><Relationship Id="rId5" Type="http://schemas.openxmlformats.org/officeDocument/2006/relationships/hyperlink" Target="https://podminky.urs.cz/item/CS_URS_2022_02/941211811" TargetMode="External" /><Relationship Id="rId6" Type="http://schemas.openxmlformats.org/officeDocument/2006/relationships/hyperlink" Target="https://podminky.urs.cz/item/CS_URS_2022_02/975121331" TargetMode="External" /><Relationship Id="rId7" Type="http://schemas.openxmlformats.org/officeDocument/2006/relationships/hyperlink" Target="https://podminky.urs.cz/item/CS_URS_2022_02/975121332" TargetMode="External" /><Relationship Id="rId8" Type="http://schemas.openxmlformats.org/officeDocument/2006/relationships/hyperlink" Target="https://podminky.urs.cz/item/CS_URS_2022_02/975121333" TargetMode="External" /><Relationship Id="rId9" Type="http://schemas.openxmlformats.org/officeDocument/2006/relationships/hyperlink" Target="https://podminky.urs.cz/item/CS_URS_2022_02/997013111" TargetMode="External" /><Relationship Id="rId10" Type="http://schemas.openxmlformats.org/officeDocument/2006/relationships/hyperlink" Target="https://podminky.urs.cz/item/CS_URS_2022_02/997013501" TargetMode="External" /><Relationship Id="rId11" Type="http://schemas.openxmlformats.org/officeDocument/2006/relationships/hyperlink" Target="https://podminky.urs.cz/item/CS_URS_2022_02/997013509" TargetMode="External" /><Relationship Id="rId12" Type="http://schemas.openxmlformats.org/officeDocument/2006/relationships/hyperlink" Target="https://podminky.urs.cz/item/CS_URS_2022_02/997013811" TargetMode="External" /><Relationship Id="rId13" Type="http://schemas.openxmlformats.org/officeDocument/2006/relationships/hyperlink" Target="https://podminky.urs.cz/item/CS_URS_2022_02/998011002" TargetMode="External" /><Relationship Id="rId14" Type="http://schemas.openxmlformats.org/officeDocument/2006/relationships/hyperlink" Target="https://podminky.urs.cz/item/CS_URS_2022_02/713121112" TargetMode="External" /><Relationship Id="rId15" Type="http://schemas.openxmlformats.org/officeDocument/2006/relationships/hyperlink" Target="https://podminky.urs.cz/item/CS_URS_2022_02/998713102" TargetMode="External" /><Relationship Id="rId16" Type="http://schemas.openxmlformats.org/officeDocument/2006/relationships/hyperlink" Target="https://podminky.urs.cz/item/CS_URS_2022_02/998713181" TargetMode="External" /><Relationship Id="rId17" Type="http://schemas.openxmlformats.org/officeDocument/2006/relationships/hyperlink" Target="https://podminky.urs.cz/item/CS_URS_2022_02/741420901" TargetMode="External" /><Relationship Id="rId18" Type="http://schemas.openxmlformats.org/officeDocument/2006/relationships/hyperlink" Target="https://podminky.urs.cz/item/CS_URS_2022_02/741420902" TargetMode="External" /><Relationship Id="rId19" Type="http://schemas.openxmlformats.org/officeDocument/2006/relationships/hyperlink" Target="https://podminky.urs.cz/item/CS_URS_2022_02/741810001" TargetMode="External" /><Relationship Id="rId20" Type="http://schemas.openxmlformats.org/officeDocument/2006/relationships/hyperlink" Target="https://podminky.urs.cz/item/CS_URS_2022_02/741820001" TargetMode="External" /><Relationship Id="rId21" Type="http://schemas.openxmlformats.org/officeDocument/2006/relationships/hyperlink" Target="https://podminky.urs.cz/item/CS_URS_2022_02/998741102" TargetMode="External" /><Relationship Id="rId22" Type="http://schemas.openxmlformats.org/officeDocument/2006/relationships/hyperlink" Target="https://podminky.urs.cz/item/CS_URS_2022_02/762083121" TargetMode="External" /><Relationship Id="rId23" Type="http://schemas.openxmlformats.org/officeDocument/2006/relationships/hyperlink" Target="https://podminky.urs.cz/item/CS_URS_2022_02/762332131" TargetMode="External" /><Relationship Id="rId24" Type="http://schemas.openxmlformats.org/officeDocument/2006/relationships/hyperlink" Target="https://podminky.urs.cz/item/CS_URS_2022_02/762332132" TargetMode="External" /><Relationship Id="rId25" Type="http://schemas.openxmlformats.org/officeDocument/2006/relationships/hyperlink" Target="https://podminky.urs.cz/item/CS_URS_2022_02/762341210" TargetMode="External" /><Relationship Id="rId26" Type="http://schemas.openxmlformats.org/officeDocument/2006/relationships/hyperlink" Target="https://podminky.urs.cz/item/CS_URS_2022_02/762341811" TargetMode="External" /><Relationship Id="rId27" Type="http://schemas.openxmlformats.org/officeDocument/2006/relationships/hyperlink" Target="https://podminky.urs.cz/item/CS_URS_2022_02/762395000" TargetMode="External" /><Relationship Id="rId28" Type="http://schemas.openxmlformats.org/officeDocument/2006/relationships/hyperlink" Target="https://podminky.urs.cz/item/CS_URS_2022_02/998762102" TargetMode="External" /><Relationship Id="rId29" Type="http://schemas.openxmlformats.org/officeDocument/2006/relationships/hyperlink" Target="https://podminky.urs.cz/item/CS_URS_2022_02/764001821" TargetMode="External" /><Relationship Id="rId30" Type="http://schemas.openxmlformats.org/officeDocument/2006/relationships/hyperlink" Target="https://podminky.urs.cz/item/CS_URS_2022_02/764001911" TargetMode="External" /><Relationship Id="rId31" Type="http://schemas.openxmlformats.org/officeDocument/2006/relationships/hyperlink" Target="https://podminky.urs.cz/item/CS_URS_2022_02/764004801" TargetMode="External" /><Relationship Id="rId32" Type="http://schemas.openxmlformats.org/officeDocument/2006/relationships/hyperlink" Target="https://podminky.urs.cz/item/CS_URS_2022_02/764004811" TargetMode="External" /><Relationship Id="rId33" Type="http://schemas.openxmlformats.org/officeDocument/2006/relationships/hyperlink" Target="https://podminky.urs.cz/item/CS_URS_2022_02/764004861" TargetMode="External" /><Relationship Id="rId34" Type="http://schemas.openxmlformats.org/officeDocument/2006/relationships/hyperlink" Target="https://podminky.urs.cz/item/CS_URS_2022_02/764031413" TargetMode="External" /><Relationship Id="rId35" Type="http://schemas.openxmlformats.org/officeDocument/2006/relationships/hyperlink" Target="https://podminky.urs.cz/item/CS_URS_2022_02/764031422" TargetMode="External" /><Relationship Id="rId36" Type="http://schemas.openxmlformats.org/officeDocument/2006/relationships/hyperlink" Target="https://podminky.urs.cz/item/CS_URS_2022_02/764131411" TargetMode="External" /><Relationship Id="rId37" Type="http://schemas.openxmlformats.org/officeDocument/2006/relationships/hyperlink" Target="https://podminky.urs.cz/item/CS_URS_2022_02/764131491" TargetMode="External" /><Relationship Id="rId38" Type="http://schemas.openxmlformats.org/officeDocument/2006/relationships/hyperlink" Target="https://podminky.urs.cz/item/CS_URS_2022_02/764531403" TargetMode="External" /><Relationship Id="rId39" Type="http://schemas.openxmlformats.org/officeDocument/2006/relationships/hyperlink" Target="https://podminky.urs.cz/item/CS_URS_2022_02/764531404" TargetMode="External" /><Relationship Id="rId40" Type="http://schemas.openxmlformats.org/officeDocument/2006/relationships/hyperlink" Target="https://podminky.urs.cz/item/CS_URS_2022_02/764531423" TargetMode="External" /><Relationship Id="rId41" Type="http://schemas.openxmlformats.org/officeDocument/2006/relationships/hyperlink" Target="https://podminky.urs.cz/item/CS_URS_2022_02/764531424" TargetMode="External" /><Relationship Id="rId42" Type="http://schemas.openxmlformats.org/officeDocument/2006/relationships/hyperlink" Target="https://podminky.urs.cz/item/CS_URS_2022_02/764531443" TargetMode="External" /><Relationship Id="rId43" Type="http://schemas.openxmlformats.org/officeDocument/2006/relationships/hyperlink" Target="https://podminky.urs.cz/item/CS_URS_2022_02/764531444" TargetMode="External" /><Relationship Id="rId44" Type="http://schemas.openxmlformats.org/officeDocument/2006/relationships/hyperlink" Target="https://podminky.urs.cz/item/CS_URS_2022_02/764537404" TargetMode="External" /><Relationship Id="rId45" Type="http://schemas.openxmlformats.org/officeDocument/2006/relationships/hyperlink" Target="https://podminky.urs.cz/item/CS_URS_2022_02/764538421" TargetMode="External" /><Relationship Id="rId46" Type="http://schemas.openxmlformats.org/officeDocument/2006/relationships/hyperlink" Target="https://podminky.urs.cz/item/CS_URS_2022_02/764538423" TargetMode="External" /><Relationship Id="rId47" Type="http://schemas.openxmlformats.org/officeDocument/2006/relationships/hyperlink" Target="https://podminky.urs.cz/item/CS_URS_2022_02/998764102" TargetMode="External" /><Relationship Id="rId48" Type="http://schemas.openxmlformats.org/officeDocument/2006/relationships/hyperlink" Target="https://podminky.urs.cz/item/CS_URS_2022_02/765111203" TargetMode="External" /><Relationship Id="rId49" Type="http://schemas.openxmlformats.org/officeDocument/2006/relationships/hyperlink" Target="https://podminky.urs.cz/item/CS_URS_2022_02/998765102" TargetMode="External" /><Relationship Id="rId50" Type="http://schemas.openxmlformats.org/officeDocument/2006/relationships/hyperlink" Target="https://podminky.urs.cz/item/CS_URS_2022_02/767881132" TargetMode="External" /><Relationship Id="rId51" Type="http://schemas.openxmlformats.org/officeDocument/2006/relationships/hyperlink" Target="https://podminky.urs.cz/item/CS_URS_2022_02/767881161" TargetMode="External" /><Relationship Id="rId52" Type="http://schemas.openxmlformats.org/officeDocument/2006/relationships/hyperlink" Target="https://podminky.urs.cz/item/CS_URS_2022_02/998767102" TargetMode="External" /><Relationship Id="rId53" Type="http://schemas.openxmlformats.org/officeDocument/2006/relationships/hyperlink" Target="https://podminky.urs.cz/item/CS_URS_2022_02/783801201" TargetMode="External" /><Relationship Id="rId54" Type="http://schemas.openxmlformats.org/officeDocument/2006/relationships/hyperlink" Target="https://podminky.urs.cz/item/CS_URS_2022_02/783801403" TargetMode="External" /><Relationship Id="rId55" Type="http://schemas.openxmlformats.org/officeDocument/2006/relationships/hyperlink" Target="https://podminky.urs.cz/item/CS_URS_2022_02/783823135" TargetMode="External" /><Relationship Id="rId56" Type="http://schemas.openxmlformats.org/officeDocument/2006/relationships/hyperlink" Target="https://podminky.urs.cz/item/CS_URS_2022_02/783827125" TargetMode="External" /><Relationship Id="rId57" Type="http://schemas.openxmlformats.org/officeDocument/2006/relationships/hyperlink" Target="https://podminky.urs.cz/item/CS_URS_2022_02/032103000" TargetMode="External" /><Relationship Id="rId58" Type="http://schemas.openxmlformats.org/officeDocument/2006/relationships/hyperlink" Target="https://podminky.urs.cz/item/CS_URS_2022_02/032803000" TargetMode="External" /><Relationship Id="rId59" Type="http://schemas.openxmlformats.org/officeDocument/2006/relationships/hyperlink" Target="https://podminky.urs.cz/item/CS_URS_2022_02/034103000" TargetMode="External" /><Relationship Id="rId60" Type="http://schemas.openxmlformats.org/officeDocument/2006/relationships/hyperlink" Target="https://podminky.urs.cz/item/CS_URS_2022_02/R34103000" TargetMode="External" /><Relationship Id="rId6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1213711" TargetMode="External" /><Relationship Id="rId2" Type="http://schemas.openxmlformats.org/officeDocument/2006/relationships/hyperlink" Target="https://podminky.urs.cz/item/CS_URS_2022_02/132212131" TargetMode="External" /><Relationship Id="rId3" Type="http://schemas.openxmlformats.org/officeDocument/2006/relationships/hyperlink" Target="https://podminky.urs.cz/item/CS_URS_2022_02/151101201" TargetMode="External" /><Relationship Id="rId4" Type="http://schemas.openxmlformats.org/officeDocument/2006/relationships/hyperlink" Target="https://podminky.urs.cz/item/CS_URS_2022_02/151101211" TargetMode="External" /><Relationship Id="rId5" Type="http://schemas.openxmlformats.org/officeDocument/2006/relationships/hyperlink" Target="https://podminky.urs.cz/item/CS_URS_2022_02/151101301" TargetMode="External" /><Relationship Id="rId6" Type="http://schemas.openxmlformats.org/officeDocument/2006/relationships/hyperlink" Target="https://podminky.urs.cz/item/CS_URS_2022_02/151101311" TargetMode="External" /><Relationship Id="rId7" Type="http://schemas.openxmlformats.org/officeDocument/2006/relationships/hyperlink" Target="https://podminky.urs.cz/item/CS_URS_2022_02/162211311" TargetMode="External" /><Relationship Id="rId8" Type="http://schemas.openxmlformats.org/officeDocument/2006/relationships/hyperlink" Target="https://podminky.urs.cz/item/CS_URS_2022_02/162751117" TargetMode="External" /><Relationship Id="rId9" Type="http://schemas.openxmlformats.org/officeDocument/2006/relationships/hyperlink" Target="https://podminky.urs.cz/item/CS_URS_2022_02/162751119" TargetMode="External" /><Relationship Id="rId10" Type="http://schemas.openxmlformats.org/officeDocument/2006/relationships/hyperlink" Target="https://podminky.urs.cz/item/CS_URS_2022_02/171201231" TargetMode="External" /><Relationship Id="rId11" Type="http://schemas.openxmlformats.org/officeDocument/2006/relationships/hyperlink" Target="https://podminky.urs.cz/item/CS_URS_2022_02/171251201" TargetMode="External" /><Relationship Id="rId12" Type="http://schemas.openxmlformats.org/officeDocument/2006/relationships/hyperlink" Target="https://podminky.urs.cz/item/CS_URS_2022_02/174111101" TargetMode="External" /><Relationship Id="rId13" Type="http://schemas.openxmlformats.org/officeDocument/2006/relationships/hyperlink" Target="https://podminky.urs.cz/item/CS_URS_2022_02/273322511" TargetMode="External" /><Relationship Id="rId14" Type="http://schemas.openxmlformats.org/officeDocument/2006/relationships/hyperlink" Target="https://podminky.urs.cz/item/CS_URS_2022_02/273351121" TargetMode="External" /><Relationship Id="rId15" Type="http://schemas.openxmlformats.org/officeDocument/2006/relationships/hyperlink" Target="https://podminky.urs.cz/item/CS_URS_2022_02/273351122" TargetMode="External" /><Relationship Id="rId16" Type="http://schemas.openxmlformats.org/officeDocument/2006/relationships/hyperlink" Target="https://podminky.urs.cz/item/CS_URS_2022_02/273362021" TargetMode="External" /><Relationship Id="rId17" Type="http://schemas.openxmlformats.org/officeDocument/2006/relationships/hyperlink" Target="https://podminky.urs.cz/item/CS_URS_2022_02/274313711" TargetMode="External" /><Relationship Id="rId18" Type="http://schemas.openxmlformats.org/officeDocument/2006/relationships/hyperlink" Target="https://podminky.urs.cz/item/CS_URS_2022_02/274321511" TargetMode="External" /><Relationship Id="rId19" Type="http://schemas.openxmlformats.org/officeDocument/2006/relationships/hyperlink" Target="https://podminky.urs.cz/item/CS_URS_2022_02/274351121" TargetMode="External" /><Relationship Id="rId20" Type="http://schemas.openxmlformats.org/officeDocument/2006/relationships/hyperlink" Target="https://podminky.urs.cz/item/CS_URS_2022_02/274351122" TargetMode="External" /><Relationship Id="rId21" Type="http://schemas.openxmlformats.org/officeDocument/2006/relationships/hyperlink" Target="https://podminky.urs.cz/item/CS_URS_2022_02/274361821" TargetMode="External" /><Relationship Id="rId22" Type="http://schemas.openxmlformats.org/officeDocument/2006/relationships/hyperlink" Target="https://podminky.urs.cz/item/CS_URS_2022_02/279311115" TargetMode="External" /><Relationship Id="rId23" Type="http://schemas.openxmlformats.org/officeDocument/2006/relationships/hyperlink" Target="https://podminky.urs.cz/item/CS_URS_2022_02/965042131" TargetMode="External" /><Relationship Id="rId24" Type="http://schemas.openxmlformats.org/officeDocument/2006/relationships/hyperlink" Target="https://podminky.urs.cz/item/CS_URS_2022_02/965049111" TargetMode="External" /><Relationship Id="rId25" Type="http://schemas.openxmlformats.org/officeDocument/2006/relationships/hyperlink" Target="https://podminky.urs.cz/item/CS_URS_2022_02/985564224" TargetMode="External" /><Relationship Id="rId26" Type="http://schemas.openxmlformats.org/officeDocument/2006/relationships/hyperlink" Target="https://podminky.urs.cz/item/CS_URS_2022_02/985671113" TargetMode="External" /><Relationship Id="rId27" Type="http://schemas.openxmlformats.org/officeDocument/2006/relationships/hyperlink" Target="https://podminky.urs.cz/item/CS_URS_2022_02/985671119" TargetMode="External" /><Relationship Id="rId28" Type="http://schemas.openxmlformats.org/officeDocument/2006/relationships/hyperlink" Target="https://podminky.urs.cz/item/CS_URS_2022_02/985675111" TargetMode="External" /><Relationship Id="rId29" Type="http://schemas.openxmlformats.org/officeDocument/2006/relationships/hyperlink" Target="https://podminky.urs.cz/item/CS_URS_2022_02/985675119" TargetMode="External" /><Relationship Id="rId30" Type="http://schemas.openxmlformats.org/officeDocument/2006/relationships/hyperlink" Target="https://podminky.urs.cz/item/CS_URS_2022_02/985675121" TargetMode="External" /><Relationship Id="rId31" Type="http://schemas.openxmlformats.org/officeDocument/2006/relationships/hyperlink" Target="https://podminky.urs.cz/item/CS_URS_2022_02/985675129" TargetMode="External" /><Relationship Id="rId32" Type="http://schemas.openxmlformats.org/officeDocument/2006/relationships/hyperlink" Target="https://podminky.urs.cz/item/CS_URS_2022_02/985676112" TargetMode="External" /><Relationship Id="rId33" Type="http://schemas.openxmlformats.org/officeDocument/2006/relationships/hyperlink" Target="https://podminky.urs.cz/item/CS_URS_2022_02/985676119" TargetMode="External" /><Relationship Id="rId34" Type="http://schemas.openxmlformats.org/officeDocument/2006/relationships/hyperlink" Target="https://podminky.urs.cz/item/CS_URS_2022_02/997013111" TargetMode="External" /><Relationship Id="rId35" Type="http://schemas.openxmlformats.org/officeDocument/2006/relationships/hyperlink" Target="https://podminky.urs.cz/item/CS_URS_2022_02/997013501" TargetMode="External" /><Relationship Id="rId36" Type="http://schemas.openxmlformats.org/officeDocument/2006/relationships/hyperlink" Target="https://podminky.urs.cz/item/CS_URS_2022_02/997013509" TargetMode="External" /><Relationship Id="rId37" Type="http://schemas.openxmlformats.org/officeDocument/2006/relationships/hyperlink" Target="https://podminky.urs.cz/item/CS_URS_2022_02/997013609" TargetMode="External" /><Relationship Id="rId38" Type="http://schemas.openxmlformats.org/officeDocument/2006/relationships/hyperlink" Target="https://podminky.urs.cz/item/CS_URS_2022_02/998011001" TargetMode="External" /><Relationship Id="rId39" Type="http://schemas.openxmlformats.org/officeDocument/2006/relationships/hyperlink" Target="https://podminky.urs.cz/item/CS_URS_2022_02/772211413" TargetMode="External" /><Relationship Id="rId40" Type="http://schemas.openxmlformats.org/officeDocument/2006/relationships/hyperlink" Target="https://podminky.urs.cz/item/CS_URS_2022_02/772211821" TargetMode="External" /><Relationship Id="rId41" Type="http://schemas.openxmlformats.org/officeDocument/2006/relationships/hyperlink" Target="https://podminky.urs.cz/item/CS_URS_2022_02/772521240" TargetMode="External" /><Relationship Id="rId42" Type="http://schemas.openxmlformats.org/officeDocument/2006/relationships/hyperlink" Target="https://podminky.urs.cz/item/CS_URS_2022_02/772521811" TargetMode="External" /><Relationship Id="rId43" Type="http://schemas.openxmlformats.org/officeDocument/2006/relationships/hyperlink" Target="https://podminky.urs.cz/item/CS_URS_2022_02/772991111" TargetMode="External" /><Relationship Id="rId44" Type="http://schemas.openxmlformats.org/officeDocument/2006/relationships/hyperlink" Target="https://podminky.urs.cz/item/CS_URS_2022_02/772991115" TargetMode="External" /><Relationship Id="rId45" Type="http://schemas.openxmlformats.org/officeDocument/2006/relationships/hyperlink" Target="https://podminky.urs.cz/item/CS_URS_2022_02/772991411" TargetMode="External" /><Relationship Id="rId46" Type="http://schemas.openxmlformats.org/officeDocument/2006/relationships/hyperlink" Target="https://podminky.urs.cz/item/CS_URS_2022_02/772991421" TargetMode="External" /><Relationship Id="rId47" Type="http://schemas.openxmlformats.org/officeDocument/2006/relationships/hyperlink" Target="https://podminky.urs.cz/item/CS_URS_2022_02/998772101" TargetMode="External" /><Relationship Id="rId4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1251201" TargetMode="External" /><Relationship Id="rId2" Type="http://schemas.openxmlformats.org/officeDocument/2006/relationships/hyperlink" Target="https://podminky.urs.cz/item/CS_URS_2022_02/132254204" TargetMode="External" /><Relationship Id="rId3" Type="http://schemas.openxmlformats.org/officeDocument/2006/relationships/hyperlink" Target="https://podminky.urs.cz/item/CS_URS_2022_02/151101102" TargetMode="External" /><Relationship Id="rId4" Type="http://schemas.openxmlformats.org/officeDocument/2006/relationships/hyperlink" Target="https://podminky.urs.cz/item/CS_URS_2022_02/151101112" TargetMode="External" /><Relationship Id="rId5" Type="http://schemas.openxmlformats.org/officeDocument/2006/relationships/hyperlink" Target="https://podminky.urs.cz/item/CS_URS_2022_02/162751117" TargetMode="External" /><Relationship Id="rId6" Type="http://schemas.openxmlformats.org/officeDocument/2006/relationships/hyperlink" Target="https://podminky.urs.cz/item/CS_URS_2022_02/162751119" TargetMode="External" /><Relationship Id="rId7" Type="http://schemas.openxmlformats.org/officeDocument/2006/relationships/hyperlink" Target="https://podminky.urs.cz/item/CS_URS_2022_02/171201231" TargetMode="External" /><Relationship Id="rId8" Type="http://schemas.openxmlformats.org/officeDocument/2006/relationships/hyperlink" Target="https://podminky.urs.cz/item/CS_URS_2022_02/171251201" TargetMode="External" /><Relationship Id="rId9" Type="http://schemas.openxmlformats.org/officeDocument/2006/relationships/hyperlink" Target="https://podminky.urs.cz/item/CS_URS_2022_02/174151101" TargetMode="External" /><Relationship Id="rId10" Type="http://schemas.openxmlformats.org/officeDocument/2006/relationships/hyperlink" Target="https://podminky.urs.cz/item/CS_URS_2022_02/175111101" TargetMode="External" /><Relationship Id="rId11" Type="http://schemas.openxmlformats.org/officeDocument/2006/relationships/hyperlink" Target="https://podminky.urs.cz/item/CS_URS_2022_02/273313511" TargetMode="External" /><Relationship Id="rId12" Type="http://schemas.openxmlformats.org/officeDocument/2006/relationships/hyperlink" Target="https://podminky.urs.cz/item/CS_URS_2022_02/871315221" TargetMode="External" /><Relationship Id="rId13" Type="http://schemas.openxmlformats.org/officeDocument/2006/relationships/hyperlink" Target="https://podminky.urs.cz/item/CS_URS_2022_02/871355221" TargetMode="External" /><Relationship Id="rId14" Type="http://schemas.openxmlformats.org/officeDocument/2006/relationships/hyperlink" Target="https://podminky.urs.cz/item/CS_URS_2022_02/871365221" TargetMode="External" /><Relationship Id="rId15" Type="http://schemas.openxmlformats.org/officeDocument/2006/relationships/hyperlink" Target="https://podminky.urs.cz/item/CS_URS_2022_02/871375221" TargetMode="External" /><Relationship Id="rId16" Type="http://schemas.openxmlformats.org/officeDocument/2006/relationships/hyperlink" Target="https://podminky.urs.cz/item/CS_URS_2022_02/890411851" TargetMode="External" /><Relationship Id="rId17" Type="http://schemas.openxmlformats.org/officeDocument/2006/relationships/hyperlink" Target="https://podminky.urs.cz/item/CS_URS_2022_02/892351111" TargetMode="External" /><Relationship Id="rId18" Type="http://schemas.openxmlformats.org/officeDocument/2006/relationships/hyperlink" Target="https://podminky.urs.cz/item/CS_URS_2022_02/892372111" TargetMode="External" /><Relationship Id="rId19" Type="http://schemas.openxmlformats.org/officeDocument/2006/relationships/hyperlink" Target="https://podminky.urs.cz/item/CS_URS_2022_02/892381111" TargetMode="External" /><Relationship Id="rId20" Type="http://schemas.openxmlformats.org/officeDocument/2006/relationships/hyperlink" Target="https://podminky.urs.cz/item/CS_URS_2022_02/894411311" TargetMode="External" /><Relationship Id="rId21" Type="http://schemas.openxmlformats.org/officeDocument/2006/relationships/hyperlink" Target="https://podminky.urs.cz/item/CS_URS_2022_02/894412411" TargetMode="External" /><Relationship Id="rId22" Type="http://schemas.openxmlformats.org/officeDocument/2006/relationships/hyperlink" Target="https://podminky.urs.cz/item/CS_URS_2022_02/894414111" TargetMode="External" /><Relationship Id="rId23" Type="http://schemas.openxmlformats.org/officeDocument/2006/relationships/hyperlink" Target="https://podminky.urs.cz/item/CS_URS_2022_02/452112112" TargetMode="External" /><Relationship Id="rId24" Type="http://schemas.openxmlformats.org/officeDocument/2006/relationships/hyperlink" Target="https://podminky.urs.cz/item/CS_URS_2022_02/894414211" TargetMode="External" /><Relationship Id="rId25" Type="http://schemas.openxmlformats.org/officeDocument/2006/relationships/hyperlink" Target="https://podminky.urs.cz/item/CS_URS_2022_02/899102211" TargetMode="External" /><Relationship Id="rId26" Type="http://schemas.openxmlformats.org/officeDocument/2006/relationships/hyperlink" Target="https://podminky.urs.cz/item/CS_URS_2022_02/899104112" TargetMode="External" /><Relationship Id="rId27" Type="http://schemas.openxmlformats.org/officeDocument/2006/relationships/hyperlink" Target="https://podminky.urs.cz/item/CS_URS_2022_02/899910201" TargetMode="External" /><Relationship Id="rId28" Type="http://schemas.openxmlformats.org/officeDocument/2006/relationships/hyperlink" Target="https://podminky.urs.cz/item/CS_URS_2022_02/359901211" TargetMode="External" /><Relationship Id="rId29" Type="http://schemas.openxmlformats.org/officeDocument/2006/relationships/hyperlink" Target="https://podminky.urs.cz/item/CS_URS_2022_02/935113111" TargetMode="External" /><Relationship Id="rId30" Type="http://schemas.openxmlformats.org/officeDocument/2006/relationships/hyperlink" Target="https://podminky.urs.cz/item/CS_URS_2022_02/997013501" TargetMode="External" /><Relationship Id="rId31" Type="http://schemas.openxmlformats.org/officeDocument/2006/relationships/hyperlink" Target="https://podminky.urs.cz/item/CS_URS_2022_02/997013509" TargetMode="External" /><Relationship Id="rId32" Type="http://schemas.openxmlformats.org/officeDocument/2006/relationships/hyperlink" Target="https://podminky.urs.cz/item/CS_URS_2022_02/997013609" TargetMode="External" /><Relationship Id="rId33" Type="http://schemas.openxmlformats.org/officeDocument/2006/relationships/hyperlink" Target="https://podminky.urs.cz/item/CS_URS_2022_02/998276101" TargetMode="External" /><Relationship Id="rId34" Type="http://schemas.openxmlformats.org/officeDocument/2006/relationships/hyperlink" Target="https://podminky.urs.cz/item/CS_URS_2022_02/721241102" TargetMode="External" /><Relationship Id="rId35" Type="http://schemas.openxmlformats.org/officeDocument/2006/relationships/hyperlink" Target="https://podminky.urs.cz/item/CS_URS_2022_02/998721101" TargetMode="External" /><Relationship Id="rId3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2101121" TargetMode="External" /><Relationship Id="rId2" Type="http://schemas.openxmlformats.org/officeDocument/2006/relationships/hyperlink" Target="https://podminky.urs.cz/item/CS_URS_2022_02/112251101" TargetMode="External" /><Relationship Id="rId3" Type="http://schemas.openxmlformats.org/officeDocument/2006/relationships/hyperlink" Target="https://podminky.urs.cz/item/CS_URS_2022_02/113106121" TargetMode="External" /><Relationship Id="rId4" Type="http://schemas.openxmlformats.org/officeDocument/2006/relationships/hyperlink" Target="https://podminky.urs.cz/item/CS_URS_2022_02/113106123" TargetMode="External" /><Relationship Id="rId5" Type="http://schemas.openxmlformats.org/officeDocument/2006/relationships/hyperlink" Target="https://podminky.urs.cz/item/CS_URS_2022_02/113106171" TargetMode="External" /><Relationship Id="rId6" Type="http://schemas.openxmlformats.org/officeDocument/2006/relationships/hyperlink" Target="https://podminky.urs.cz/item/CS_URS_2022_02/113107143" TargetMode="External" /><Relationship Id="rId7" Type="http://schemas.openxmlformats.org/officeDocument/2006/relationships/hyperlink" Target="https://podminky.urs.cz/item/CS_URS_2022_02/113107323" TargetMode="External" /><Relationship Id="rId8" Type="http://schemas.openxmlformats.org/officeDocument/2006/relationships/hyperlink" Target="https://podminky.urs.cz/item/CS_URS_2022_02/113107331" TargetMode="External" /><Relationship Id="rId9" Type="http://schemas.openxmlformats.org/officeDocument/2006/relationships/hyperlink" Target="https://podminky.urs.cz/item/CS_URS_2022_02/113107342" TargetMode="External" /><Relationship Id="rId10" Type="http://schemas.openxmlformats.org/officeDocument/2006/relationships/hyperlink" Target="https://podminky.urs.cz/item/CS_URS_2022_02/113202111" TargetMode="External" /><Relationship Id="rId11" Type="http://schemas.openxmlformats.org/officeDocument/2006/relationships/hyperlink" Target="https://podminky.urs.cz/item/CS_URS_2022_02/121151103" TargetMode="External" /><Relationship Id="rId12" Type="http://schemas.openxmlformats.org/officeDocument/2006/relationships/hyperlink" Target="https://podminky.urs.cz/item/CS_URS_2022_02/132212131" TargetMode="External" /><Relationship Id="rId13" Type="http://schemas.openxmlformats.org/officeDocument/2006/relationships/hyperlink" Target="https://podminky.urs.cz/item/CS_URS_2022_02/162751117" TargetMode="External" /><Relationship Id="rId14" Type="http://schemas.openxmlformats.org/officeDocument/2006/relationships/hyperlink" Target="https://podminky.urs.cz/item/CS_URS_2022_02/162751119" TargetMode="External" /><Relationship Id="rId15" Type="http://schemas.openxmlformats.org/officeDocument/2006/relationships/hyperlink" Target="https://podminky.urs.cz/item/CS_URS_2022_02/171201231" TargetMode="External" /><Relationship Id="rId16" Type="http://schemas.openxmlformats.org/officeDocument/2006/relationships/hyperlink" Target="https://podminky.urs.cz/item/CS_URS_2022_02/181111111" TargetMode="External" /><Relationship Id="rId17" Type="http://schemas.openxmlformats.org/officeDocument/2006/relationships/hyperlink" Target="https://podminky.urs.cz/item/CS_URS_2022_02/181311103" TargetMode="External" /><Relationship Id="rId18" Type="http://schemas.openxmlformats.org/officeDocument/2006/relationships/hyperlink" Target="https://podminky.urs.cz/item/CS_URS_2022_02/181411151" TargetMode="External" /><Relationship Id="rId19" Type="http://schemas.openxmlformats.org/officeDocument/2006/relationships/hyperlink" Target="https://podminky.urs.cz/item/CS_URS_2022_02/183101213" TargetMode="External" /><Relationship Id="rId20" Type="http://schemas.openxmlformats.org/officeDocument/2006/relationships/hyperlink" Target="https://podminky.urs.cz/item/CS_URS_2022_02/183101222" TargetMode="External" /><Relationship Id="rId21" Type="http://schemas.openxmlformats.org/officeDocument/2006/relationships/hyperlink" Target="https://podminky.urs.cz/item/CS_URS_2022_02/183106614" TargetMode="External" /><Relationship Id="rId22" Type="http://schemas.openxmlformats.org/officeDocument/2006/relationships/hyperlink" Target="https://podminky.urs.cz/item/CS_URS_2022_02/183403153" TargetMode="External" /><Relationship Id="rId23" Type="http://schemas.openxmlformats.org/officeDocument/2006/relationships/hyperlink" Target="https://podminky.urs.cz/item/CS_URS_2022_02/183403161" TargetMode="External" /><Relationship Id="rId24" Type="http://schemas.openxmlformats.org/officeDocument/2006/relationships/hyperlink" Target="https://podminky.urs.cz/item/CS_URS_2022_02/184102114" TargetMode="External" /><Relationship Id="rId25" Type="http://schemas.openxmlformats.org/officeDocument/2006/relationships/hyperlink" Target="https://podminky.urs.cz/item/CS_URS_2022_02/184102211" TargetMode="External" /><Relationship Id="rId26" Type="http://schemas.openxmlformats.org/officeDocument/2006/relationships/hyperlink" Target="https://podminky.urs.cz/item/CS_URS_2022_02/184215132" TargetMode="External" /><Relationship Id="rId27" Type="http://schemas.openxmlformats.org/officeDocument/2006/relationships/hyperlink" Target="https://podminky.urs.cz/item/CS_URS_2022_02/184813511" TargetMode="External" /><Relationship Id="rId28" Type="http://schemas.openxmlformats.org/officeDocument/2006/relationships/hyperlink" Target="https://podminky.urs.cz/item/CS_URS_2022_02/185803111" TargetMode="External" /><Relationship Id="rId29" Type="http://schemas.openxmlformats.org/officeDocument/2006/relationships/hyperlink" Target="https://podminky.urs.cz/item/CS_URS_2022_02/185804312" TargetMode="External" /><Relationship Id="rId30" Type="http://schemas.openxmlformats.org/officeDocument/2006/relationships/hyperlink" Target="https://podminky.urs.cz/item/CS_URS_2022_02/339921133" TargetMode="External" /><Relationship Id="rId31" Type="http://schemas.openxmlformats.org/officeDocument/2006/relationships/hyperlink" Target="https://podminky.urs.cz/item/CS_URS_2022_02/434121426" TargetMode="External" /><Relationship Id="rId32" Type="http://schemas.openxmlformats.org/officeDocument/2006/relationships/hyperlink" Target="https://podminky.urs.cz/item/CS_URS_2022_02/434311113" TargetMode="External" /><Relationship Id="rId33" Type="http://schemas.openxmlformats.org/officeDocument/2006/relationships/hyperlink" Target="https://podminky.urs.cz/item/CS_URS_2022_02/434351141" TargetMode="External" /><Relationship Id="rId34" Type="http://schemas.openxmlformats.org/officeDocument/2006/relationships/hyperlink" Target="https://podminky.urs.cz/item/CS_URS_2022_02/434351142" TargetMode="External" /><Relationship Id="rId35" Type="http://schemas.openxmlformats.org/officeDocument/2006/relationships/hyperlink" Target="https://podminky.urs.cz/item/CS_URS_2022_02/564861011" TargetMode="External" /><Relationship Id="rId36" Type="http://schemas.openxmlformats.org/officeDocument/2006/relationships/hyperlink" Target="https://podminky.urs.cz/item/CS_URS_2022_02/564871011" TargetMode="External" /><Relationship Id="rId37" Type="http://schemas.openxmlformats.org/officeDocument/2006/relationships/hyperlink" Target="https://podminky.urs.cz/item/CS_URS_2022_02/564871016" TargetMode="External" /><Relationship Id="rId38" Type="http://schemas.openxmlformats.org/officeDocument/2006/relationships/hyperlink" Target="https://podminky.urs.cz/item/CS_URS_2022_02/596211110" TargetMode="External" /><Relationship Id="rId39" Type="http://schemas.openxmlformats.org/officeDocument/2006/relationships/hyperlink" Target="https://podminky.urs.cz/item/CS_URS_2022_02/596212212" TargetMode="External" /><Relationship Id="rId40" Type="http://schemas.openxmlformats.org/officeDocument/2006/relationships/hyperlink" Target="https://podminky.urs.cz/item/CS_URS_2022_02/596811120" TargetMode="External" /><Relationship Id="rId41" Type="http://schemas.openxmlformats.org/officeDocument/2006/relationships/hyperlink" Target="https://podminky.urs.cz/item/CS_URS_2022_02/916111122" TargetMode="External" /><Relationship Id="rId42" Type="http://schemas.openxmlformats.org/officeDocument/2006/relationships/hyperlink" Target="https://podminky.urs.cz/item/CS_URS_2022_02/916131213" TargetMode="External" /><Relationship Id="rId43" Type="http://schemas.openxmlformats.org/officeDocument/2006/relationships/hyperlink" Target="https://podminky.urs.cz/item/CS_URS_2022_02/916231213" TargetMode="External" /><Relationship Id="rId44" Type="http://schemas.openxmlformats.org/officeDocument/2006/relationships/hyperlink" Target="https://podminky.urs.cz/item/CS_URS_2022_02/919735113" TargetMode="External" /><Relationship Id="rId45" Type="http://schemas.openxmlformats.org/officeDocument/2006/relationships/hyperlink" Target="https://podminky.urs.cz/item/CS_URS_2022_02/961055111" TargetMode="External" /><Relationship Id="rId46" Type="http://schemas.openxmlformats.org/officeDocument/2006/relationships/hyperlink" Target="https://podminky.urs.cz/item/CS_URS_2022_02/997221551" TargetMode="External" /><Relationship Id="rId47" Type="http://schemas.openxmlformats.org/officeDocument/2006/relationships/hyperlink" Target="https://podminky.urs.cz/item/CS_URS_2022_02/997221559" TargetMode="External" /><Relationship Id="rId48" Type="http://schemas.openxmlformats.org/officeDocument/2006/relationships/hyperlink" Target="https://podminky.urs.cz/item/CS_URS_2022_02/997221861" TargetMode="External" /><Relationship Id="rId49" Type="http://schemas.openxmlformats.org/officeDocument/2006/relationships/hyperlink" Target="https://podminky.urs.cz/item/CS_URS_2022_02/997221873" TargetMode="External" /><Relationship Id="rId50" Type="http://schemas.openxmlformats.org/officeDocument/2006/relationships/hyperlink" Target="https://podminky.urs.cz/item/CS_URS_2022_02/997221875" TargetMode="External" /><Relationship Id="rId51" Type="http://schemas.openxmlformats.org/officeDocument/2006/relationships/hyperlink" Target="https://podminky.urs.cz/item/CS_URS_2022_02/998223011" TargetMode="External" /><Relationship Id="rId52" Type="http://schemas.openxmlformats.org/officeDocument/2006/relationships/hyperlink" Target="https://podminky.urs.cz/item/CS_URS_2022_02/767220130" TargetMode="External" /><Relationship Id="rId53" Type="http://schemas.openxmlformats.org/officeDocument/2006/relationships/hyperlink" Target="https://podminky.urs.cz/item/CS_URS_2022_02/998767101" TargetMode="External" /><Relationship Id="rId54" Type="http://schemas.openxmlformats.org/officeDocument/2006/relationships/hyperlink" Target="https://podminky.urs.cz/item/CS_URS_2022_02/032103000" TargetMode="External" /><Relationship Id="rId55" Type="http://schemas.openxmlformats.org/officeDocument/2006/relationships/hyperlink" Target="https://podminky.urs.cz/item/CS_URS_2022_02/032803000" TargetMode="External" /><Relationship Id="rId56" Type="http://schemas.openxmlformats.org/officeDocument/2006/relationships/hyperlink" Target="https://podminky.urs.cz/item/CS_URS_2022_02/034103000" TargetMode="External" /><Relationship Id="rId57" Type="http://schemas.openxmlformats.org/officeDocument/2006/relationships/hyperlink" Target="https://podminky.urs.cz/item/CS_URS_2022_02/R34103000" TargetMode="External" /><Relationship Id="rId5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27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29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29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27</v>
      </c>
      <c r="AL14" s="24"/>
      <c r="AM14" s="24"/>
      <c r="AN14" s="36" t="s">
        <v>29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27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31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27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34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35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36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37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38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39</v>
      </c>
      <c r="E29" s="49"/>
      <c r="F29" s="34" t="s">
        <v>40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41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42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43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44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46</v>
      </c>
      <c r="U35" s="56"/>
      <c r="V35" s="56"/>
      <c r="W35" s="56"/>
      <c r="X35" s="58" t="s">
        <v>47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48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20-028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Mikulov, smuteční síň, udržovací práce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1. 9. 2022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30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49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28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32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50</v>
      </c>
      <c r="D52" s="89"/>
      <c r="E52" s="89"/>
      <c r="F52" s="89"/>
      <c r="G52" s="89"/>
      <c r="H52" s="90"/>
      <c r="I52" s="91" t="s">
        <v>51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52</v>
      </c>
      <c r="AH52" s="89"/>
      <c r="AI52" s="89"/>
      <c r="AJ52" s="89"/>
      <c r="AK52" s="89"/>
      <c r="AL52" s="89"/>
      <c r="AM52" s="89"/>
      <c r="AN52" s="91" t="s">
        <v>53</v>
      </c>
      <c r="AO52" s="89"/>
      <c r="AP52" s="89"/>
      <c r="AQ52" s="93" t="s">
        <v>54</v>
      </c>
      <c r="AR52" s="46"/>
      <c r="AS52" s="94" t="s">
        <v>55</v>
      </c>
      <c r="AT52" s="95" t="s">
        <v>56</v>
      </c>
      <c r="AU52" s="95" t="s">
        <v>57</v>
      </c>
      <c r="AV52" s="95" t="s">
        <v>58</v>
      </c>
      <c r="AW52" s="95" t="s">
        <v>59</v>
      </c>
      <c r="AX52" s="95" t="s">
        <v>60</v>
      </c>
      <c r="AY52" s="95" t="s">
        <v>61</v>
      </c>
      <c r="AZ52" s="95" t="s">
        <v>62</v>
      </c>
      <c r="BA52" s="95" t="s">
        <v>63</v>
      </c>
      <c r="BB52" s="95" t="s">
        <v>64</v>
      </c>
      <c r="BC52" s="95" t="s">
        <v>65</v>
      </c>
      <c r="BD52" s="96" t="s">
        <v>66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67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ROUND(SUM(AG55:AG58),2)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ROUND(SUM(AS55:AS58),2)</f>
        <v>0</v>
      </c>
      <c r="AT54" s="108">
        <f>ROUND(SUM(AV54:AW54),2)</f>
        <v>0</v>
      </c>
      <c r="AU54" s="109">
        <f>ROUND(SUM(AU55:AU58),5)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ROUND(SUM(AZ55:AZ58),2)</f>
        <v>0</v>
      </c>
      <c r="BA54" s="108">
        <f>ROUND(SUM(BA55:BA58),2)</f>
        <v>0</v>
      </c>
      <c r="BB54" s="108">
        <f>ROUND(SUM(BB55:BB58),2)</f>
        <v>0</v>
      </c>
      <c r="BC54" s="108">
        <f>ROUND(SUM(BC55:BC58),2)</f>
        <v>0</v>
      </c>
      <c r="BD54" s="110">
        <f>ROUND(SUM(BD55:BD58),2)</f>
        <v>0</v>
      </c>
      <c r="BE54" s="6"/>
      <c r="BS54" s="111" t="s">
        <v>68</v>
      </c>
      <c r="BT54" s="111" t="s">
        <v>69</v>
      </c>
      <c r="BU54" s="112" t="s">
        <v>70</v>
      </c>
      <c r="BV54" s="111" t="s">
        <v>71</v>
      </c>
      <c r="BW54" s="111" t="s">
        <v>5</v>
      </c>
      <c r="BX54" s="111" t="s">
        <v>72</v>
      </c>
      <c r="CL54" s="111" t="s">
        <v>19</v>
      </c>
    </row>
    <row r="55" spans="1:91" s="7" customFormat="1" ht="16.5" customHeight="1">
      <c r="A55" s="113" t="s">
        <v>73</v>
      </c>
      <c r="B55" s="114"/>
      <c r="C55" s="115"/>
      <c r="D55" s="116" t="s">
        <v>74</v>
      </c>
      <c r="E55" s="116"/>
      <c r="F55" s="116"/>
      <c r="G55" s="116"/>
      <c r="H55" s="116"/>
      <c r="I55" s="117"/>
      <c r="J55" s="116" t="s">
        <v>75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Střecha'!J30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76</v>
      </c>
      <c r="AR55" s="120"/>
      <c r="AS55" s="121">
        <v>0</v>
      </c>
      <c r="AT55" s="122">
        <f>ROUND(SUM(AV55:AW55),2)</f>
        <v>0</v>
      </c>
      <c r="AU55" s="123">
        <f>'01 - Střecha'!P94</f>
        <v>0</v>
      </c>
      <c r="AV55" s="122">
        <f>'01 - Střecha'!J33</f>
        <v>0</v>
      </c>
      <c r="AW55" s="122">
        <f>'01 - Střecha'!J34</f>
        <v>0</v>
      </c>
      <c r="AX55" s="122">
        <f>'01 - Střecha'!J35</f>
        <v>0</v>
      </c>
      <c r="AY55" s="122">
        <f>'01 - Střecha'!J36</f>
        <v>0</v>
      </c>
      <c r="AZ55" s="122">
        <f>'01 - Střecha'!F33</f>
        <v>0</v>
      </c>
      <c r="BA55" s="122">
        <f>'01 - Střecha'!F34</f>
        <v>0</v>
      </c>
      <c r="BB55" s="122">
        <f>'01 - Střecha'!F35</f>
        <v>0</v>
      </c>
      <c r="BC55" s="122">
        <f>'01 - Střecha'!F36</f>
        <v>0</v>
      </c>
      <c r="BD55" s="124">
        <f>'01 - Střecha'!F37</f>
        <v>0</v>
      </c>
      <c r="BE55" s="7"/>
      <c r="BT55" s="125" t="s">
        <v>77</v>
      </c>
      <c r="BV55" s="125" t="s">
        <v>71</v>
      </c>
      <c r="BW55" s="125" t="s">
        <v>78</v>
      </c>
      <c r="BX55" s="125" t="s">
        <v>5</v>
      </c>
      <c r="CL55" s="125" t="s">
        <v>19</v>
      </c>
      <c r="CM55" s="125" t="s">
        <v>79</v>
      </c>
    </row>
    <row r="56" spans="1:91" s="7" customFormat="1" ht="16.5" customHeight="1">
      <c r="A56" s="113" t="s">
        <v>73</v>
      </c>
      <c r="B56" s="114"/>
      <c r="C56" s="115"/>
      <c r="D56" s="116" t="s">
        <v>80</v>
      </c>
      <c r="E56" s="116"/>
      <c r="F56" s="116"/>
      <c r="G56" s="116"/>
      <c r="H56" s="116"/>
      <c r="I56" s="117"/>
      <c r="J56" s="116" t="s">
        <v>81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Základy'!J30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76</v>
      </c>
      <c r="AR56" s="120"/>
      <c r="AS56" s="121">
        <v>0</v>
      </c>
      <c r="AT56" s="122">
        <f>ROUND(SUM(AV56:AW56),2)</f>
        <v>0</v>
      </c>
      <c r="AU56" s="123">
        <f>'02 - Základy'!P87</f>
        <v>0</v>
      </c>
      <c r="AV56" s="122">
        <f>'02 - Základy'!J33</f>
        <v>0</v>
      </c>
      <c r="AW56" s="122">
        <f>'02 - Základy'!J34</f>
        <v>0</v>
      </c>
      <c r="AX56" s="122">
        <f>'02 - Základy'!J35</f>
        <v>0</v>
      </c>
      <c r="AY56" s="122">
        <f>'02 - Základy'!J36</f>
        <v>0</v>
      </c>
      <c r="AZ56" s="122">
        <f>'02 - Základy'!F33</f>
        <v>0</v>
      </c>
      <c r="BA56" s="122">
        <f>'02 - Základy'!F34</f>
        <v>0</v>
      </c>
      <c r="BB56" s="122">
        <f>'02 - Základy'!F35</f>
        <v>0</v>
      </c>
      <c r="BC56" s="122">
        <f>'02 - Základy'!F36</f>
        <v>0</v>
      </c>
      <c r="BD56" s="124">
        <f>'02 - Základy'!F37</f>
        <v>0</v>
      </c>
      <c r="BE56" s="7"/>
      <c r="BT56" s="125" t="s">
        <v>77</v>
      </c>
      <c r="BV56" s="125" t="s">
        <v>71</v>
      </c>
      <c r="BW56" s="125" t="s">
        <v>82</v>
      </c>
      <c r="BX56" s="125" t="s">
        <v>5</v>
      </c>
      <c r="CL56" s="125" t="s">
        <v>19</v>
      </c>
      <c r="CM56" s="125" t="s">
        <v>79</v>
      </c>
    </row>
    <row r="57" spans="1:91" s="7" customFormat="1" ht="16.5" customHeight="1">
      <c r="A57" s="113" t="s">
        <v>73</v>
      </c>
      <c r="B57" s="114"/>
      <c r="C57" s="115"/>
      <c r="D57" s="116" t="s">
        <v>83</v>
      </c>
      <c r="E57" s="116"/>
      <c r="F57" s="116"/>
      <c r="G57" s="116"/>
      <c r="H57" s="116"/>
      <c r="I57" s="117"/>
      <c r="J57" s="116" t="s">
        <v>84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'04 - Venkovní kanalizace'!J30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76</v>
      </c>
      <c r="AR57" s="120"/>
      <c r="AS57" s="121">
        <v>0</v>
      </c>
      <c r="AT57" s="122">
        <f>ROUND(SUM(AV57:AW57),2)</f>
        <v>0</v>
      </c>
      <c r="AU57" s="123">
        <f>'04 - Venkovní kanalizace'!P88</f>
        <v>0</v>
      </c>
      <c r="AV57" s="122">
        <f>'04 - Venkovní kanalizace'!J33</f>
        <v>0</v>
      </c>
      <c r="AW57" s="122">
        <f>'04 - Venkovní kanalizace'!J34</f>
        <v>0</v>
      </c>
      <c r="AX57" s="122">
        <f>'04 - Venkovní kanalizace'!J35</f>
        <v>0</v>
      </c>
      <c r="AY57" s="122">
        <f>'04 - Venkovní kanalizace'!J36</f>
        <v>0</v>
      </c>
      <c r="AZ57" s="122">
        <f>'04 - Venkovní kanalizace'!F33</f>
        <v>0</v>
      </c>
      <c r="BA57" s="122">
        <f>'04 - Venkovní kanalizace'!F34</f>
        <v>0</v>
      </c>
      <c r="BB57" s="122">
        <f>'04 - Venkovní kanalizace'!F35</f>
        <v>0</v>
      </c>
      <c r="BC57" s="122">
        <f>'04 - Venkovní kanalizace'!F36</f>
        <v>0</v>
      </c>
      <c r="BD57" s="124">
        <f>'04 - Venkovní kanalizace'!F37</f>
        <v>0</v>
      </c>
      <c r="BE57" s="7"/>
      <c r="BT57" s="125" t="s">
        <v>77</v>
      </c>
      <c r="BV57" s="125" t="s">
        <v>71</v>
      </c>
      <c r="BW57" s="125" t="s">
        <v>85</v>
      </c>
      <c r="BX57" s="125" t="s">
        <v>5</v>
      </c>
      <c r="CL57" s="125" t="s">
        <v>19</v>
      </c>
      <c r="CM57" s="125" t="s">
        <v>79</v>
      </c>
    </row>
    <row r="58" spans="1:91" s="7" customFormat="1" ht="16.5" customHeight="1">
      <c r="A58" s="113" t="s">
        <v>73</v>
      </c>
      <c r="B58" s="114"/>
      <c r="C58" s="115"/>
      <c r="D58" s="116" t="s">
        <v>86</v>
      </c>
      <c r="E58" s="116"/>
      <c r="F58" s="116"/>
      <c r="G58" s="116"/>
      <c r="H58" s="116"/>
      <c r="I58" s="117"/>
      <c r="J58" s="116" t="s">
        <v>87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'05 - Zpevněné plochy'!J30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76</v>
      </c>
      <c r="AR58" s="120"/>
      <c r="AS58" s="126">
        <v>0</v>
      </c>
      <c r="AT58" s="127">
        <f>ROUND(SUM(AV58:AW58),2)</f>
        <v>0</v>
      </c>
      <c r="AU58" s="128">
        <f>'05 - Zpevněné plochy'!P91</f>
        <v>0</v>
      </c>
      <c r="AV58" s="127">
        <f>'05 - Zpevněné plochy'!J33</f>
        <v>0</v>
      </c>
      <c r="AW58" s="127">
        <f>'05 - Zpevněné plochy'!J34</f>
        <v>0</v>
      </c>
      <c r="AX58" s="127">
        <f>'05 - Zpevněné plochy'!J35</f>
        <v>0</v>
      </c>
      <c r="AY58" s="127">
        <f>'05 - Zpevněné plochy'!J36</f>
        <v>0</v>
      </c>
      <c r="AZ58" s="127">
        <f>'05 - Zpevněné plochy'!F33</f>
        <v>0</v>
      </c>
      <c r="BA58" s="127">
        <f>'05 - Zpevněné plochy'!F34</f>
        <v>0</v>
      </c>
      <c r="BB58" s="127">
        <f>'05 - Zpevněné plochy'!F35</f>
        <v>0</v>
      </c>
      <c r="BC58" s="127">
        <f>'05 - Zpevněné plochy'!F36</f>
        <v>0</v>
      </c>
      <c r="BD58" s="129">
        <f>'05 - Zpevněné plochy'!F37</f>
        <v>0</v>
      </c>
      <c r="BE58" s="7"/>
      <c r="BT58" s="125" t="s">
        <v>77</v>
      </c>
      <c r="BV58" s="125" t="s">
        <v>71</v>
      </c>
      <c r="BW58" s="125" t="s">
        <v>88</v>
      </c>
      <c r="BX58" s="125" t="s">
        <v>5</v>
      </c>
      <c r="CL58" s="125" t="s">
        <v>19</v>
      </c>
      <c r="CM58" s="125" t="s">
        <v>79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Střecha'!C2" display="/"/>
    <hyperlink ref="A56" location="'02 - Základy'!C2" display="/"/>
    <hyperlink ref="A57" location="'04 - Venkovní kanalizace'!C2" display="/"/>
    <hyperlink ref="A58" location="'05 - Zpevněné ploch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78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89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Mikulov, smuteční síň, udržovací práce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1. 9. 2022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 xml:space="preserve"> </v>
      </c>
      <c r="F15" s="40"/>
      <c r="G15" s="40"/>
      <c r="H15" s="40"/>
      <c r="I15" s="134" t="s">
        <v>27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28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27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30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27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32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27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35</v>
      </c>
      <c r="E30" s="40"/>
      <c r="F30" s="40"/>
      <c r="G30" s="40"/>
      <c r="H30" s="40"/>
      <c r="I30" s="40"/>
      <c r="J30" s="146">
        <f>ROUND(J94,2)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37</v>
      </c>
      <c r="G32" s="40"/>
      <c r="H32" s="40"/>
      <c r="I32" s="147" t="s">
        <v>36</v>
      </c>
      <c r="J32" s="147" t="s">
        <v>38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39</v>
      </c>
      <c r="E33" s="134" t="s">
        <v>40</v>
      </c>
      <c r="F33" s="149">
        <f>ROUND((SUM(BE94:BE344)),2)</f>
        <v>0</v>
      </c>
      <c r="G33" s="40"/>
      <c r="H33" s="40"/>
      <c r="I33" s="150">
        <v>0.21</v>
      </c>
      <c r="J33" s="149">
        <f>ROUND(((SUM(BE94:BE344))*I33),2)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41</v>
      </c>
      <c r="F34" s="149">
        <f>ROUND((SUM(BF94:BF344)),2)</f>
        <v>0</v>
      </c>
      <c r="G34" s="40"/>
      <c r="H34" s="40"/>
      <c r="I34" s="150">
        <v>0.15</v>
      </c>
      <c r="J34" s="149">
        <f>ROUND(((SUM(BF94:BF344))*I34),2)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42</v>
      </c>
      <c r="F35" s="149">
        <f>ROUND((SUM(BG94:BG344)),2)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43</v>
      </c>
      <c r="F36" s="149">
        <f>ROUND((SUM(BH94:BH344)),2)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44</v>
      </c>
      <c r="F37" s="149">
        <f>ROUND((SUM(BI94:BI344)),2)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Mikulov, smuteční síň, udržovací práce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Střecha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1. 9. 2022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30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32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93</v>
      </c>
      <c r="D57" s="164"/>
      <c r="E57" s="164"/>
      <c r="F57" s="164"/>
      <c r="G57" s="164"/>
      <c r="H57" s="164"/>
      <c r="I57" s="164"/>
      <c r="J57" s="165" t="s">
        <v>94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67</v>
      </c>
      <c r="D59" s="42"/>
      <c r="E59" s="42"/>
      <c r="F59" s="42"/>
      <c r="G59" s="42"/>
      <c r="H59" s="42"/>
      <c r="I59" s="42"/>
      <c r="J59" s="104">
        <f>J94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95</v>
      </c>
    </row>
    <row r="60" spans="1:31" s="9" customFormat="1" ht="24.95" customHeight="1">
      <c r="A60" s="9"/>
      <c r="B60" s="167"/>
      <c r="C60" s="168"/>
      <c r="D60" s="169" t="s">
        <v>96</v>
      </c>
      <c r="E60" s="170"/>
      <c r="F60" s="170"/>
      <c r="G60" s="170"/>
      <c r="H60" s="170"/>
      <c r="I60" s="170"/>
      <c r="J60" s="171">
        <f>J95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97</v>
      </c>
      <c r="E61" s="176"/>
      <c r="F61" s="176"/>
      <c r="G61" s="176"/>
      <c r="H61" s="176"/>
      <c r="I61" s="176"/>
      <c r="J61" s="177">
        <f>J96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98</v>
      </c>
      <c r="E62" s="176"/>
      <c r="F62" s="176"/>
      <c r="G62" s="176"/>
      <c r="H62" s="176"/>
      <c r="I62" s="176"/>
      <c r="J62" s="177">
        <f>J102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99</v>
      </c>
      <c r="E63" s="176"/>
      <c r="F63" s="176"/>
      <c r="G63" s="176"/>
      <c r="H63" s="176"/>
      <c r="I63" s="176"/>
      <c r="J63" s="177">
        <f>J123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100</v>
      </c>
      <c r="E64" s="176"/>
      <c r="F64" s="176"/>
      <c r="G64" s="176"/>
      <c r="H64" s="176"/>
      <c r="I64" s="176"/>
      <c r="J64" s="177">
        <f>J133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101</v>
      </c>
      <c r="E65" s="170"/>
      <c r="F65" s="170"/>
      <c r="G65" s="170"/>
      <c r="H65" s="170"/>
      <c r="I65" s="170"/>
      <c r="J65" s="171">
        <f>J136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102</v>
      </c>
      <c r="E66" s="176"/>
      <c r="F66" s="176"/>
      <c r="G66" s="176"/>
      <c r="H66" s="176"/>
      <c r="I66" s="176"/>
      <c r="J66" s="177">
        <f>J137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103</v>
      </c>
      <c r="E67" s="176"/>
      <c r="F67" s="176"/>
      <c r="G67" s="176"/>
      <c r="H67" s="176"/>
      <c r="I67" s="176"/>
      <c r="J67" s="177">
        <f>J147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104</v>
      </c>
      <c r="E68" s="176"/>
      <c r="F68" s="176"/>
      <c r="G68" s="176"/>
      <c r="H68" s="176"/>
      <c r="I68" s="176"/>
      <c r="J68" s="177">
        <f>J160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105</v>
      </c>
      <c r="E69" s="176"/>
      <c r="F69" s="176"/>
      <c r="G69" s="176"/>
      <c r="H69" s="176"/>
      <c r="I69" s="176"/>
      <c r="J69" s="177">
        <f>J228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106</v>
      </c>
      <c r="E70" s="176"/>
      <c r="F70" s="176"/>
      <c r="G70" s="176"/>
      <c r="H70" s="176"/>
      <c r="I70" s="176"/>
      <c r="J70" s="177">
        <f>J295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107</v>
      </c>
      <c r="E71" s="176"/>
      <c r="F71" s="176"/>
      <c r="G71" s="176"/>
      <c r="H71" s="176"/>
      <c r="I71" s="176"/>
      <c r="J71" s="177">
        <f>J305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108</v>
      </c>
      <c r="E72" s="176"/>
      <c r="F72" s="176"/>
      <c r="G72" s="176"/>
      <c r="H72" s="176"/>
      <c r="I72" s="176"/>
      <c r="J72" s="177">
        <f>J315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67"/>
      <c r="C73" s="168"/>
      <c r="D73" s="169" t="s">
        <v>109</v>
      </c>
      <c r="E73" s="170"/>
      <c r="F73" s="170"/>
      <c r="G73" s="170"/>
      <c r="H73" s="170"/>
      <c r="I73" s="170"/>
      <c r="J73" s="171">
        <f>J327</f>
        <v>0</v>
      </c>
      <c r="K73" s="168"/>
      <c r="L73" s="17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73"/>
      <c r="C74" s="174"/>
      <c r="D74" s="175" t="s">
        <v>110</v>
      </c>
      <c r="E74" s="176"/>
      <c r="F74" s="176"/>
      <c r="G74" s="176"/>
      <c r="H74" s="176"/>
      <c r="I74" s="176"/>
      <c r="J74" s="177">
        <f>J328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111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62" t="str">
        <f>E7</f>
        <v>Mikulov, smuteční síň, udržovací práce</v>
      </c>
      <c r="F84" s="34"/>
      <c r="G84" s="34"/>
      <c r="H84" s="34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90</v>
      </c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E9</f>
        <v>01 - Střecha</v>
      </c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F12</f>
        <v xml:space="preserve"> </v>
      </c>
      <c r="G88" s="42"/>
      <c r="H88" s="42"/>
      <c r="I88" s="34" t="s">
        <v>23</v>
      </c>
      <c r="J88" s="74" t="str">
        <f>IF(J12="","",J12)</f>
        <v>1. 9. 2022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E15</f>
        <v xml:space="preserve"> </v>
      </c>
      <c r="G90" s="42"/>
      <c r="H90" s="42"/>
      <c r="I90" s="34" t="s">
        <v>30</v>
      </c>
      <c r="J90" s="38" t="str">
        <f>E21</f>
        <v xml:space="preserve"> 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28</v>
      </c>
      <c r="D91" s="42"/>
      <c r="E91" s="42"/>
      <c r="F91" s="29" t="str">
        <f>IF(E18="","",E18)</f>
        <v>Vyplň údaj</v>
      </c>
      <c r="G91" s="42"/>
      <c r="H91" s="42"/>
      <c r="I91" s="34" t="s">
        <v>32</v>
      </c>
      <c r="J91" s="38" t="str">
        <f>E24</f>
        <v xml:space="preserve"> 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79"/>
      <c r="B93" s="180"/>
      <c r="C93" s="181" t="s">
        <v>112</v>
      </c>
      <c r="D93" s="182" t="s">
        <v>54</v>
      </c>
      <c r="E93" s="182" t="s">
        <v>50</v>
      </c>
      <c r="F93" s="182" t="s">
        <v>51</v>
      </c>
      <c r="G93" s="182" t="s">
        <v>113</v>
      </c>
      <c r="H93" s="182" t="s">
        <v>114</v>
      </c>
      <c r="I93" s="182" t="s">
        <v>115</v>
      </c>
      <c r="J93" s="182" t="s">
        <v>94</v>
      </c>
      <c r="K93" s="183" t="s">
        <v>116</v>
      </c>
      <c r="L93" s="184"/>
      <c r="M93" s="94" t="s">
        <v>19</v>
      </c>
      <c r="N93" s="95" t="s">
        <v>39</v>
      </c>
      <c r="O93" s="95" t="s">
        <v>117</v>
      </c>
      <c r="P93" s="95" t="s">
        <v>118</v>
      </c>
      <c r="Q93" s="95" t="s">
        <v>119</v>
      </c>
      <c r="R93" s="95" t="s">
        <v>120</v>
      </c>
      <c r="S93" s="95" t="s">
        <v>121</v>
      </c>
      <c r="T93" s="96" t="s">
        <v>122</v>
      </c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</row>
    <row r="94" spans="1:63" s="2" customFormat="1" ht="22.8" customHeight="1">
      <c r="A94" s="40"/>
      <c r="B94" s="41"/>
      <c r="C94" s="101" t="s">
        <v>123</v>
      </c>
      <c r="D94" s="42"/>
      <c r="E94" s="42"/>
      <c r="F94" s="42"/>
      <c r="G94" s="42"/>
      <c r="H94" s="42"/>
      <c r="I94" s="42"/>
      <c r="J94" s="185">
        <f>BK94</f>
        <v>0</v>
      </c>
      <c r="K94" s="42"/>
      <c r="L94" s="46"/>
      <c r="M94" s="97"/>
      <c r="N94" s="186"/>
      <c r="O94" s="98"/>
      <c r="P94" s="187">
        <f>P95+P136+P327</f>
        <v>0</v>
      </c>
      <c r="Q94" s="98"/>
      <c r="R94" s="187">
        <f>R95+R136+R327</f>
        <v>13.67443057</v>
      </c>
      <c r="S94" s="98"/>
      <c r="T94" s="188">
        <f>T95+T136+T327</f>
        <v>7.0134221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68</v>
      </c>
      <c r="AU94" s="19" t="s">
        <v>95</v>
      </c>
      <c r="BK94" s="189">
        <f>BK95+BK136+BK327</f>
        <v>0</v>
      </c>
    </row>
    <row r="95" spans="1:63" s="12" customFormat="1" ht="25.9" customHeight="1">
      <c r="A95" s="12"/>
      <c r="B95" s="190"/>
      <c r="C95" s="191"/>
      <c r="D95" s="192" t="s">
        <v>68</v>
      </c>
      <c r="E95" s="193" t="s">
        <v>124</v>
      </c>
      <c r="F95" s="193" t="s">
        <v>125</v>
      </c>
      <c r="G95" s="191"/>
      <c r="H95" s="191"/>
      <c r="I95" s="194"/>
      <c r="J95" s="195">
        <f>BK95</f>
        <v>0</v>
      </c>
      <c r="K95" s="191"/>
      <c r="L95" s="196"/>
      <c r="M95" s="197"/>
      <c r="N95" s="198"/>
      <c r="O95" s="198"/>
      <c r="P95" s="199">
        <f>P96+P102+P123+P133</f>
        <v>0</v>
      </c>
      <c r="Q95" s="198"/>
      <c r="R95" s="199">
        <f>R96+R102+R123+R133</f>
        <v>2.2590945000000002</v>
      </c>
      <c r="S95" s="198"/>
      <c r="T95" s="200">
        <f>T96+T102+T123+T133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77</v>
      </c>
      <c r="AT95" s="202" t="s">
        <v>68</v>
      </c>
      <c r="AU95" s="202" t="s">
        <v>69</v>
      </c>
      <c r="AY95" s="201" t="s">
        <v>126</v>
      </c>
      <c r="BK95" s="203">
        <f>BK96+BK102+BK123+BK133</f>
        <v>0</v>
      </c>
    </row>
    <row r="96" spans="1:63" s="12" customFormat="1" ht="22.8" customHeight="1">
      <c r="A96" s="12"/>
      <c r="B96" s="190"/>
      <c r="C96" s="191"/>
      <c r="D96" s="192" t="s">
        <v>68</v>
      </c>
      <c r="E96" s="204" t="s">
        <v>127</v>
      </c>
      <c r="F96" s="204" t="s">
        <v>128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SUM(P97:P101)</f>
        <v>0</v>
      </c>
      <c r="Q96" s="198"/>
      <c r="R96" s="199">
        <f>SUM(R97:R101)</f>
        <v>2.2590945000000002</v>
      </c>
      <c r="S96" s="198"/>
      <c r="T96" s="200">
        <f>SUM(T97:T101)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77</v>
      </c>
      <c r="AT96" s="202" t="s">
        <v>68</v>
      </c>
      <c r="AU96" s="202" t="s">
        <v>77</v>
      </c>
      <c r="AY96" s="201" t="s">
        <v>126</v>
      </c>
      <c r="BK96" s="203">
        <f>SUM(BK97:BK101)</f>
        <v>0</v>
      </c>
    </row>
    <row r="97" spans="1:65" s="2" customFormat="1" ht="37.8" customHeight="1">
      <c r="A97" s="40"/>
      <c r="B97" s="41"/>
      <c r="C97" s="206" t="s">
        <v>77</v>
      </c>
      <c r="D97" s="206" t="s">
        <v>129</v>
      </c>
      <c r="E97" s="207" t="s">
        <v>130</v>
      </c>
      <c r="F97" s="208" t="s">
        <v>131</v>
      </c>
      <c r="G97" s="209" t="s">
        <v>132</v>
      </c>
      <c r="H97" s="210">
        <v>42.705</v>
      </c>
      <c r="I97" s="211"/>
      <c r="J97" s="212">
        <f>ROUND(I97*H97,2)</f>
        <v>0</v>
      </c>
      <c r="K97" s="208" t="s">
        <v>133</v>
      </c>
      <c r="L97" s="46"/>
      <c r="M97" s="213" t="s">
        <v>19</v>
      </c>
      <c r="N97" s="214" t="s">
        <v>40</v>
      </c>
      <c r="O97" s="86"/>
      <c r="P97" s="215">
        <f>O97*H97</f>
        <v>0</v>
      </c>
      <c r="Q97" s="215">
        <v>0.0529</v>
      </c>
      <c r="R97" s="215">
        <f>Q97*H97</f>
        <v>2.2590945000000002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134</v>
      </c>
      <c r="AT97" s="217" t="s">
        <v>129</v>
      </c>
      <c r="AU97" s="217" t="s">
        <v>79</v>
      </c>
      <c r="AY97" s="19" t="s">
        <v>126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77</v>
      </c>
      <c r="BK97" s="218">
        <f>ROUND(I97*H97,2)</f>
        <v>0</v>
      </c>
      <c r="BL97" s="19" t="s">
        <v>134</v>
      </c>
      <c r="BM97" s="217" t="s">
        <v>135</v>
      </c>
    </row>
    <row r="98" spans="1:47" s="2" customFormat="1" ht="12">
      <c r="A98" s="40"/>
      <c r="B98" s="41"/>
      <c r="C98" s="42"/>
      <c r="D98" s="219" t="s">
        <v>136</v>
      </c>
      <c r="E98" s="42"/>
      <c r="F98" s="220" t="s">
        <v>137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136</v>
      </c>
      <c r="AU98" s="19" t="s">
        <v>79</v>
      </c>
    </row>
    <row r="99" spans="1:51" s="13" customFormat="1" ht="12">
      <c r="A99" s="13"/>
      <c r="B99" s="224"/>
      <c r="C99" s="225"/>
      <c r="D99" s="226" t="s">
        <v>138</v>
      </c>
      <c r="E99" s="227" t="s">
        <v>19</v>
      </c>
      <c r="F99" s="228" t="s">
        <v>139</v>
      </c>
      <c r="G99" s="225"/>
      <c r="H99" s="229">
        <v>17.505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138</v>
      </c>
      <c r="AU99" s="235" t="s">
        <v>79</v>
      </c>
      <c r="AV99" s="13" t="s">
        <v>79</v>
      </c>
      <c r="AW99" s="13" t="s">
        <v>31</v>
      </c>
      <c r="AX99" s="13" t="s">
        <v>69</v>
      </c>
      <c r="AY99" s="235" t="s">
        <v>126</v>
      </c>
    </row>
    <row r="100" spans="1:51" s="13" customFormat="1" ht="12">
      <c r="A100" s="13"/>
      <c r="B100" s="224"/>
      <c r="C100" s="225"/>
      <c r="D100" s="226" t="s">
        <v>138</v>
      </c>
      <c r="E100" s="227" t="s">
        <v>19</v>
      </c>
      <c r="F100" s="228" t="s">
        <v>140</v>
      </c>
      <c r="G100" s="225"/>
      <c r="H100" s="229">
        <v>25.2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138</v>
      </c>
      <c r="AU100" s="235" t="s">
        <v>79</v>
      </c>
      <c r="AV100" s="13" t="s">
        <v>79</v>
      </c>
      <c r="AW100" s="13" t="s">
        <v>31</v>
      </c>
      <c r="AX100" s="13" t="s">
        <v>69</v>
      </c>
      <c r="AY100" s="235" t="s">
        <v>126</v>
      </c>
    </row>
    <row r="101" spans="1:51" s="14" customFormat="1" ht="12">
      <c r="A101" s="14"/>
      <c r="B101" s="236"/>
      <c r="C101" s="237"/>
      <c r="D101" s="226" t="s">
        <v>138</v>
      </c>
      <c r="E101" s="238" t="s">
        <v>19</v>
      </c>
      <c r="F101" s="239" t="s">
        <v>141</v>
      </c>
      <c r="G101" s="237"/>
      <c r="H101" s="240">
        <v>42.705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138</v>
      </c>
      <c r="AU101" s="246" t="s">
        <v>79</v>
      </c>
      <c r="AV101" s="14" t="s">
        <v>134</v>
      </c>
      <c r="AW101" s="14" t="s">
        <v>31</v>
      </c>
      <c r="AX101" s="14" t="s">
        <v>77</v>
      </c>
      <c r="AY101" s="246" t="s">
        <v>126</v>
      </c>
    </row>
    <row r="102" spans="1:63" s="12" customFormat="1" ht="22.8" customHeight="1">
      <c r="A102" s="12"/>
      <c r="B102" s="190"/>
      <c r="C102" s="191"/>
      <c r="D102" s="192" t="s">
        <v>68</v>
      </c>
      <c r="E102" s="204" t="s">
        <v>142</v>
      </c>
      <c r="F102" s="204" t="s">
        <v>143</v>
      </c>
      <c r="G102" s="191"/>
      <c r="H102" s="191"/>
      <c r="I102" s="194"/>
      <c r="J102" s="205">
        <f>BK102</f>
        <v>0</v>
      </c>
      <c r="K102" s="191"/>
      <c r="L102" s="196"/>
      <c r="M102" s="197"/>
      <c r="N102" s="198"/>
      <c r="O102" s="198"/>
      <c r="P102" s="199">
        <f>SUM(P103:P122)</f>
        <v>0</v>
      </c>
      <c r="Q102" s="198"/>
      <c r="R102" s="199">
        <f>SUM(R103:R122)</f>
        <v>0</v>
      </c>
      <c r="S102" s="198"/>
      <c r="T102" s="200">
        <f>SUM(T103:T122)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1" t="s">
        <v>77</v>
      </c>
      <c r="AT102" s="202" t="s">
        <v>68</v>
      </c>
      <c r="AU102" s="202" t="s">
        <v>77</v>
      </c>
      <c r="AY102" s="201" t="s">
        <v>126</v>
      </c>
      <c r="BK102" s="203">
        <f>SUM(BK103:BK122)</f>
        <v>0</v>
      </c>
    </row>
    <row r="103" spans="1:65" s="2" customFormat="1" ht="44.25" customHeight="1">
      <c r="A103" s="40"/>
      <c r="B103" s="41"/>
      <c r="C103" s="206" t="s">
        <v>79</v>
      </c>
      <c r="D103" s="206" t="s">
        <v>129</v>
      </c>
      <c r="E103" s="207" t="s">
        <v>144</v>
      </c>
      <c r="F103" s="208" t="s">
        <v>145</v>
      </c>
      <c r="G103" s="209" t="s">
        <v>132</v>
      </c>
      <c r="H103" s="210">
        <v>641</v>
      </c>
      <c r="I103" s="211"/>
      <c r="J103" s="212">
        <f>ROUND(I103*H103,2)</f>
        <v>0</v>
      </c>
      <c r="K103" s="208" t="s">
        <v>133</v>
      </c>
      <c r="L103" s="46"/>
      <c r="M103" s="213" t="s">
        <v>19</v>
      </c>
      <c r="N103" s="214" t="s">
        <v>40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134</v>
      </c>
      <c r="AT103" s="217" t="s">
        <v>129</v>
      </c>
      <c r="AU103" s="217" t="s">
        <v>79</v>
      </c>
      <c r="AY103" s="19" t="s">
        <v>126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77</v>
      </c>
      <c r="BK103" s="218">
        <f>ROUND(I103*H103,2)</f>
        <v>0</v>
      </c>
      <c r="BL103" s="19" t="s">
        <v>134</v>
      </c>
      <c r="BM103" s="217" t="s">
        <v>146</v>
      </c>
    </row>
    <row r="104" spans="1:47" s="2" customFormat="1" ht="12">
      <c r="A104" s="40"/>
      <c r="B104" s="41"/>
      <c r="C104" s="42"/>
      <c r="D104" s="219" t="s">
        <v>136</v>
      </c>
      <c r="E104" s="42"/>
      <c r="F104" s="220" t="s">
        <v>147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136</v>
      </c>
      <c r="AU104" s="19" t="s">
        <v>79</v>
      </c>
    </row>
    <row r="105" spans="1:51" s="13" customFormat="1" ht="12">
      <c r="A105" s="13"/>
      <c r="B105" s="224"/>
      <c r="C105" s="225"/>
      <c r="D105" s="226" t="s">
        <v>138</v>
      </c>
      <c r="E105" s="227" t="s">
        <v>19</v>
      </c>
      <c r="F105" s="228" t="s">
        <v>148</v>
      </c>
      <c r="G105" s="225"/>
      <c r="H105" s="229">
        <v>364.2</v>
      </c>
      <c r="I105" s="230"/>
      <c r="J105" s="225"/>
      <c r="K105" s="225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138</v>
      </c>
      <c r="AU105" s="235" t="s">
        <v>79</v>
      </c>
      <c r="AV105" s="13" t="s">
        <v>79</v>
      </c>
      <c r="AW105" s="13" t="s">
        <v>31</v>
      </c>
      <c r="AX105" s="13" t="s">
        <v>69</v>
      </c>
      <c r="AY105" s="235" t="s">
        <v>126</v>
      </c>
    </row>
    <row r="106" spans="1:51" s="13" customFormat="1" ht="12">
      <c r="A106" s="13"/>
      <c r="B106" s="224"/>
      <c r="C106" s="225"/>
      <c r="D106" s="226" t="s">
        <v>138</v>
      </c>
      <c r="E106" s="227" t="s">
        <v>19</v>
      </c>
      <c r="F106" s="228" t="s">
        <v>149</v>
      </c>
      <c r="G106" s="225"/>
      <c r="H106" s="229">
        <v>276.8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138</v>
      </c>
      <c r="AU106" s="235" t="s">
        <v>79</v>
      </c>
      <c r="AV106" s="13" t="s">
        <v>79</v>
      </c>
      <c r="AW106" s="13" t="s">
        <v>31</v>
      </c>
      <c r="AX106" s="13" t="s">
        <v>69</v>
      </c>
      <c r="AY106" s="235" t="s">
        <v>126</v>
      </c>
    </row>
    <row r="107" spans="1:51" s="14" customFormat="1" ht="12">
      <c r="A107" s="14"/>
      <c r="B107" s="236"/>
      <c r="C107" s="237"/>
      <c r="D107" s="226" t="s">
        <v>138</v>
      </c>
      <c r="E107" s="238" t="s">
        <v>19</v>
      </c>
      <c r="F107" s="239" t="s">
        <v>141</v>
      </c>
      <c r="G107" s="237"/>
      <c r="H107" s="240">
        <v>641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138</v>
      </c>
      <c r="AU107" s="246" t="s">
        <v>79</v>
      </c>
      <c r="AV107" s="14" t="s">
        <v>134</v>
      </c>
      <c r="AW107" s="14" t="s">
        <v>31</v>
      </c>
      <c r="AX107" s="14" t="s">
        <v>77</v>
      </c>
      <c r="AY107" s="246" t="s">
        <v>126</v>
      </c>
    </row>
    <row r="108" spans="1:65" s="2" customFormat="1" ht="55.5" customHeight="1">
      <c r="A108" s="40"/>
      <c r="B108" s="41"/>
      <c r="C108" s="206" t="s">
        <v>150</v>
      </c>
      <c r="D108" s="206" t="s">
        <v>129</v>
      </c>
      <c r="E108" s="207" t="s">
        <v>151</v>
      </c>
      <c r="F108" s="208" t="s">
        <v>152</v>
      </c>
      <c r="G108" s="209" t="s">
        <v>132</v>
      </c>
      <c r="H108" s="210">
        <v>57690</v>
      </c>
      <c r="I108" s="211"/>
      <c r="J108" s="212">
        <f>ROUND(I108*H108,2)</f>
        <v>0</v>
      </c>
      <c r="K108" s="208" t="s">
        <v>133</v>
      </c>
      <c r="L108" s="46"/>
      <c r="M108" s="213" t="s">
        <v>19</v>
      </c>
      <c r="N108" s="214" t="s">
        <v>40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134</v>
      </c>
      <c r="AT108" s="217" t="s">
        <v>129</v>
      </c>
      <c r="AU108" s="217" t="s">
        <v>79</v>
      </c>
      <c r="AY108" s="19" t="s">
        <v>126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77</v>
      </c>
      <c r="BK108" s="218">
        <f>ROUND(I108*H108,2)</f>
        <v>0</v>
      </c>
      <c r="BL108" s="19" t="s">
        <v>134</v>
      </c>
      <c r="BM108" s="217" t="s">
        <v>153</v>
      </c>
    </row>
    <row r="109" spans="1:47" s="2" customFormat="1" ht="12">
      <c r="A109" s="40"/>
      <c r="B109" s="41"/>
      <c r="C109" s="42"/>
      <c r="D109" s="219" t="s">
        <v>136</v>
      </c>
      <c r="E109" s="42"/>
      <c r="F109" s="220" t="s">
        <v>154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136</v>
      </c>
      <c r="AU109" s="19" t="s">
        <v>79</v>
      </c>
    </row>
    <row r="110" spans="1:51" s="13" customFormat="1" ht="12">
      <c r="A110" s="13"/>
      <c r="B110" s="224"/>
      <c r="C110" s="225"/>
      <c r="D110" s="226" t="s">
        <v>138</v>
      </c>
      <c r="E110" s="225"/>
      <c r="F110" s="228" t="s">
        <v>155</v>
      </c>
      <c r="G110" s="225"/>
      <c r="H110" s="229">
        <v>57690</v>
      </c>
      <c r="I110" s="230"/>
      <c r="J110" s="225"/>
      <c r="K110" s="225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138</v>
      </c>
      <c r="AU110" s="235" t="s">
        <v>79</v>
      </c>
      <c r="AV110" s="13" t="s">
        <v>79</v>
      </c>
      <c r="AW110" s="13" t="s">
        <v>4</v>
      </c>
      <c r="AX110" s="13" t="s">
        <v>77</v>
      </c>
      <c r="AY110" s="235" t="s">
        <v>126</v>
      </c>
    </row>
    <row r="111" spans="1:65" s="2" customFormat="1" ht="55.5" customHeight="1">
      <c r="A111" s="40"/>
      <c r="B111" s="41"/>
      <c r="C111" s="206" t="s">
        <v>134</v>
      </c>
      <c r="D111" s="206" t="s">
        <v>129</v>
      </c>
      <c r="E111" s="207" t="s">
        <v>156</v>
      </c>
      <c r="F111" s="208" t="s">
        <v>157</v>
      </c>
      <c r="G111" s="209" t="s">
        <v>158</v>
      </c>
      <c r="H111" s="210">
        <v>1</v>
      </c>
      <c r="I111" s="211"/>
      <c r="J111" s="212">
        <f>ROUND(I111*H111,2)</f>
        <v>0</v>
      </c>
      <c r="K111" s="208" t="s">
        <v>133</v>
      </c>
      <c r="L111" s="46"/>
      <c r="M111" s="213" t="s">
        <v>19</v>
      </c>
      <c r="N111" s="214" t="s">
        <v>40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134</v>
      </c>
      <c r="AT111" s="217" t="s">
        <v>129</v>
      </c>
      <c r="AU111" s="217" t="s">
        <v>79</v>
      </c>
      <c r="AY111" s="19" t="s">
        <v>126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77</v>
      </c>
      <c r="BK111" s="218">
        <f>ROUND(I111*H111,2)</f>
        <v>0</v>
      </c>
      <c r="BL111" s="19" t="s">
        <v>134</v>
      </c>
      <c r="BM111" s="217" t="s">
        <v>159</v>
      </c>
    </row>
    <row r="112" spans="1:47" s="2" customFormat="1" ht="12">
      <c r="A112" s="40"/>
      <c r="B112" s="41"/>
      <c r="C112" s="42"/>
      <c r="D112" s="219" t="s">
        <v>136</v>
      </c>
      <c r="E112" s="42"/>
      <c r="F112" s="220" t="s">
        <v>160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136</v>
      </c>
      <c r="AU112" s="19" t="s">
        <v>79</v>
      </c>
    </row>
    <row r="113" spans="1:65" s="2" customFormat="1" ht="44.25" customHeight="1">
      <c r="A113" s="40"/>
      <c r="B113" s="41"/>
      <c r="C113" s="206" t="s">
        <v>161</v>
      </c>
      <c r="D113" s="206" t="s">
        <v>129</v>
      </c>
      <c r="E113" s="207" t="s">
        <v>162</v>
      </c>
      <c r="F113" s="208" t="s">
        <v>163</v>
      </c>
      <c r="G113" s="209" t="s">
        <v>132</v>
      </c>
      <c r="H113" s="210">
        <v>641</v>
      </c>
      <c r="I113" s="211"/>
      <c r="J113" s="212">
        <f>ROUND(I113*H113,2)</f>
        <v>0</v>
      </c>
      <c r="K113" s="208" t="s">
        <v>133</v>
      </c>
      <c r="L113" s="46"/>
      <c r="M113" s="213" t="s">
        <v>19</v>
      </c>
      <c r="N113" s="214" t="s">
        <v>40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134</v>
      </c>
      <c r="AT113" s="217" t="s">
        <v>129</v>
      </c>
      <c r="AU113" s="217" t="s">
        <v>79</v>
      </c>
      <c r="AY113" s="19" t="s">
        <v>126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77</v>
      </c>
      <c r="BK113" s="218">
        <f>ROUND(I113*H113,2)</f>
        <v>0</v>
      </c>
      <c r="BL113" s="19" t="s">
        <v>134</v>
      </c>
      <c r="BM113" s="217" t="s">
        <v>164</v>
      </c>
    </row>
    <row r="114" spans="1:47" s="2" customFormat="1" ht="12">
      <c r="A114" s="40"/>
      <c r="B114" s="41"/>
      <c r="C114" s="42"/>
      <c r="D114" s="219" t="s">
        <v>136</v>
      </c>
      <c r="E114" s="42"/>
      <c r="F114" s="220" t="s">
        <v>165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136</v>
      </c>
      <c r="AU114" s="19" t="s">
        <v>79</v>
      </c>
    </row>
    <row r="115" spans="1:65" s="2" customFormat="1" ht="44.25" customHeight="1">
      <c r="A115" s="40"/>
      <c r="B115" s="41"/>
      <c r="C115" s="206" t="s">
        <v>127</v>
      </c>
      <c r="D115" s="206" t="s">
        <v>129</v>
      </c>
      <c r="E115" s="207" t="s">
        <v>166</v>
      </c>
      <c r="F115" s="208" t="s">
        <v>167</v>
      </c>
      <c r="G115" s="209" t="s">
        <v>168</v>
      </c>
      <c r="H115" s="210">
        <v>20.75</v>
      </c>
      <c r="I115" s="211"/>
      <c r="J115" s="212">
        <f>ROUND(I115*H115,2)</f>
        <v>0</v>
      </c>
      <c r="K115" s="208" t="s">
        <v>133</v>
      </c>
      <c r="L115" s="46"/>
      <c r="M115" s="213" t="s">
        <v>19</v>
      </c>
      <c r="N115" s="214" t="s">
        <v>40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134</v>
      </c>
      <c r="AT115" s="217" t="s">
        <v>129</v>
      </c>
      <c r="AU115" s="217" t="s">
        <v>79</v>
      </c>
      <c r="AY115" s="19" t="s">
        <v>126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77</v>
      </c>
      <c r="BK115" s="218">
        <f>ROUND(I115*H115,2)</f>
        <v>0</v>
      </c>
      <c r="BL115" s="19" t="s">
        <v>134</v>
      </c>
      <c r="BM115" s="217" t="s">
        <v>169</v>
      </c>
    </row>
    <row r="116" spans="1:47" s="2" customFormat="1" ht="12">
      <c r="A116" s="40"/>
      <c r="B116" s="41"/>
      <c r="C116" s="42"/>
      <c r="D116" s="219" t="s">
        <v>136</v>
      </c>
      <c r="E116" s="42"/>
      <c r="F116" s="220" t="s">
        <v>170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136</v>
      </c>
      <c r="AU116" s="19" t="s">
        <v>79</v>
      </c>
    </row>
    <row r="117" spans="1:51" s="13" customFormat="1" ht="12">
      <c r="A117" s="13"/>
      <c r="B117" s="224"/>
      <c r="C117" s="225"/>
      <c r="D117" s="226" t="s">
        <v>138</v>
      </c>
      <c r="E117" s="227" t="s">
        <v>19</v>
      </c>
      <c r="F117" s="228" t="s">
        <v>171</v>
      </c>
      <c r="G117" s="225"/>
      <c r="H117" s="229">
        <v>20.75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138</v>
      </c>
      <c r="AU117" s="235" t="s">
        <v>79</v>
      </c>
      <c r="AV117" s="13" t="s">
        <v>79</v>
      </c>
      <c r="AW117" s="13" t="s">
        <v>31</v>
      </c>
      <c r="AX117" s="13" t="s">
        <v>77</v>
      </c>
      <c r="AY117" s="235" t="s">
        <v>126</v>
      </c>
    </row>
    <row r="118" spans="1:65" s="2" customFormat="1" ht="49.05" customHeight="1">
      <c r="A118" s="40"/>
      <c r="B118" s="41"/>
      <c r="C118" s="206" t="s">
        <v>172</v>
      </c>
      <c r="D118" s="206" t="s">
        <v>129</v>
      </c>
      <c r="E118" s="207" t="s">
        <v>173</v>
      </c>
      <c r="F118" s="208" t="s">
        <v>174</v>
      </c>
      <c r="G118" s="209" t="s">
        <v>168</v>
      </c>
      <c r="H118" s="210">
        <v>1867.5</v>
      </c>
      <c r="I118" s="211"/>
      <c r="J118" s="212">
        <f>ROUND(I118*H118,2)</f>
        <v>0</v>
      </c>
      <c r="K118" s="208" t="s">
        <v>133</v>
      </c>
      <c r="L118" s="46"/>
      <c r="M118" s="213" t="s">
        <v>19</v>
      </c>
      <c r="N118" s="214" t="s">
        <v>40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134</v>
      </c>
      <c r="AT118" s="217" t="s">
        <v>129</v>
      </c>
      <c r="AU118" s="217" t="s">
        <v>79</v>
      </c>
      <c r="AY118" s="19" t="s">
        <v>126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77</v>
      </c>
      <c r="BK118" s="218">
        <f>ROUND(I118*H118,2)</f>
        <v>0</v>
      </c>
      <c r="BL118" s="19" t="s">
        <v>134</v>
      </c>
      <c r="BM118" s="217" t="s">
        <v>175</v>
      </c>
    </row>
    <row r="119" spans="1:47" s="2" customFormat="1" ht="12">
      <c r="A119" s="40"/>
      <c r="B119" s="41"/>
      <c r="C119" s="42"/>
      <c r="D119" s="219" t="s">
        <v>136</v>
      </c>
      <c r="E119" s="42"/>
      <c r="F119" s="220" t="s">
        <v>176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136</v>
      </c>
      <c r="AU119" s="19" t="s">
        <v>79</v>
      </c>
    </row>
    <row r="120" spans="1:51" s="13" customFormat="1" ht="12">
      <c r="A120" s="13"/>
      <c r="B120" s="224"/>
      <c r="C120" s="225"/>
      <c r="D120" s="226" t="s">
        <v>138</v>
      </c>
      <c r="E120" s="225"/>
      <c r="F120" s="228" t="s">
        <v>177</v>
      </c>
      <c r="G120" s="225"/>
      <c r="H120" s="229">
        <v>1867.5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138</v>
      </c>
      <c r="AU120" s="235" t="s">
        <v>79</v>
      </c>
      <c r="AV120" s="13" t="s">
        <v>79</v>
      </c>
      <c r="AW120" s="13" t="s">
        <v>4</v>
      </c>
      <c r="AX120" s="13" t="s">
        <v>77</v>
      </c>
      <c r="AY120" s="235" t="s">
        <v>126</v>
      </c>
    </row>
    <row r="121" spans="1:65" s="2" customFormat="1" ht="44.25" customHeight="1">
      <c r="A121" s="40"/>
      <c r="B121" s="41"/>
      <c r="C121" s="206" t="s">
        <v>178</v>
      </c>
      <c r="D121" s="206" t="s">
        <v>129</v>
      </c>
      <c r="E121" s="207" t="s">
        <v>179</v>
      </c>
      <c r="F121" s="208" t="s">
        <v>180</v>
      </c>
      <c r="G121" s="209" t="s">
        <v>168</v>
      </c>
      <c r="H121" s="210">
        <v>20.75</v>
      </c>
      <c r="I121" s="211"/>
      <c r="J121" s="212">
        <f>ROUND(I121*H121,2)</f>
        <v>0</v>
      </c>
      <c r="K121" s="208" t="s">
        <v>133</v>
      </c>
      <c r="L121" s="46"/>
      <c r="M121" s="213" t="s">
        <v>19</v>
      </c>
      <c r="N121" s="214" t="s">
        <v>40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134</v>
      </c>
      <c r="AT121" s="217" t="s">
        <v>129</v>
      </c>
      <c r="AU121" s="217" t="s">
        <v>79</v>
      </c>
      <c r="AY121" s="19" t="s">
        <v>126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77</v>
      </c>
      <c r="BK121" s="218">
        <f>ROUND(I121*H121,2)</f>
        <v>0</v>
      </c>
      <c r="BL121" s="19" t="s">
        <v>134</v>
      </c>
      <c r="BM121" s="217" t="s">
        <v>181</v>
      </c>
    </row>
    <row r="122" spans="1:47" s="2" customFormat="1" ht="12">
      <c r="A122" s="40"/>
      <c r="B122" s="41"/>
      <c r="C122" s="42"/>
      <c r="D122" s="219" t="s">
        <v>136</v>
      </c>
      <c r="E122" s="42"/>
      <c r="F122" s="220" t="s">
        <v>182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136</v>
      </c>
      <c r="AU122" s="19" t="s">
        <v>79</v>
      </c>
    </row>
    <row r="123" spans="1:63" s="12" customFormat="1" ht="22.8" customHeight="1">
      <c r="A123" s="12"/>
      <c r="B123" s="190"/>
      <c r="C123" s="191"/>
      <c r="D123" s="192" t="s">
        <v>68</v>
      </c>
      <c r="E123" s="204" t="s">
        <v>183</v>
      </c>
      <c r="F123" s="204" t="s">
        <v>184</v>
      </c>
      <c r="G123" s="191"/>
      <c r="H123" s="191"/>
      <c r="I123" s="194"/>
      <c r="J123" s="205">
        <f>BK123</f>
        <v>0</v>
      </c>
      <c r="K123" s="191"/>
      <c r="L123" s="196"/>
      <c r="M123" s="197"/>
      <c r="N123" s="198"/>
      <c r="O123" s="198"/>
      <c r="P123" s="199">
        <f>SUM(P124:P132)</f>
        <v>0</v>
      </c>
      <c r="Q123" s="198"/>
      <c r="R123" s="199">
        <f>SUM(R124:R132)</f>
        <v>0</v>
      </c>
      <c r="S123" s="198"/>
      <c r="T123" s="200">
        <f>SUM(T124:T132)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1" t="s">
        <v>77</v>
      </c>
      <c r="AT123" s="202" t="s">
        <v>68</v>
      </c>
      <c r="AU123" s="202" t="s">
        <v>77</v>
      </c>
      <c r="AY123" s="201" t="s">
        <v>126</v>
      </c>
      <c r="BK123" s="203">
        <f>SUM(BK124:BK132)</f>
        <v>0</v>
      </c>
    </row>
    <row r="124" spans="1:65" s="2" customFormat="1" ht="37.8" customHeight="1">
      <c r="A124" s="40"/>
      <c r="B124" s="41"/>
      <c r="C124" s="206" t="s">
        <v>142</v>
      </c>
      <c r="D124" s="206" t="s">
        <v>129</v>
      </c>
      <c r="E124" s="207" t="s">
        <v>185</v>
      </c>
      <c r="F124" s="208" t="s">
        <v>186</v>
      </c>
      <c r="G124" s="209" t="s">
        <v>187</v>
      </c>
      <c r="H124" s="210">
        <v>7.013</v>
      </c>
      <c r="I124" s="211"/>
      <c r="J124" s="212">
        <f>ROUND(I124*H124,2)</f>
        <v>0</v>
      </c>
      <c r="K124" s="208" t="s">
        <v>133</v>
      </c>
      <c r="L124" s="46"/>
      <c r="M124" s="213" t="s">
        <v>19</v>
      </c>
      <c r="N124" s="214" t="s">
        <v>40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134</v>
      </c>
      <c r="AT124" s="217" t="s">
        <v>129</v>
      </c>
      <c r="AU124" s="217" t="s">
        <v>79</v>
      </c>
      <c r="AY124" s="19" t="s">
        <v>126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77</v>
      </c>
      <c r="BK124" s="218">
        <f>ROUND(I124*H124,2)</f>
        <v>0</v>
      </c>
      <c r="BL124" s="19" t="s">
        <v>134</v>
      </c>
      <c r="BM124" s="217" t="s">
        <v>188</v>
      </c>
    </row>
    <row r="125" spans="1:47" s="2" customFormat="1" ht="12">
      <c r="A125" s="40"/>
      <c r="B125" s="41"/>
      <c r="C125" s="42"/>
      <c r="D125" s="219" t="s">
        <v>136</v>
      </c>
      <c r="E125" s="42"/>
      <c r="F125" s="220" t="s">
        <v>189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136</v>
      </c>
      <c r="AU125" s="19" t="s">
        <v>79</v>
      </c>
    </row>
    <row r="126" spans="1:65" s="2" customFormat="1" ht="33" customHeight="1">
      <c r="A126" s="40"/>
      <c r="B126" s="41"/>
      <c r="C126" s="206" t="s">
        <v>190</v>
      </c>
      <c r="D126" s="206" t="s">
        <v>129</v>
      </c>
      <c r="E126" s="207" t="s">
        <v>191</v>
      </c>
      <c r="F126" s="208" t="s">
        <v>192</v>
      </c>
      <c r="G126" s="209" t="s">
        <v>187</v>
      </c>
      <c r="H126" s="210">
        <v>7.013</v>
      </c>
      <c r="I126" s="211"/>
      <c r="J126" s="212">
        <f>ROUND(I126*H126,2)</f>
        <v>0</v>
      </c>
      <c r="K126" s="208" t="s">
        <v>133</v>
      </c>
      <c r="L126" s="46"/>
      <c r="M126" s="213" t="s">
        <v>19</v>
      </c>
      <c r="N126" s="214" t="s">
        <v>40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134</v>
      </c>
      <c r="AT126" s="217" t="s">
        <v>129</v>
      </c>
      <c r="AU126" s="217" t="s">
        <v>79</v>
      </c>
      <c r="AY126" s="19" t="s">
        <v>126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77</v>
      </c>
      <c r="BK126" s="218">
        <f>ROUND(I126*H126,2)</f>
        <v>0</v>
      </c>
      <c r="BL126" s="19" t="s">
        <v>134</v>
      </c>
      <c r="BM126" s="217" t="s">
        <v>193</v>
      </c>
    </row>
    <row r="127" spans="1:47" s="2" customFormat="1" ht="12">
      <c r="A127" s="40"/>
      <c r="B127" s="41"/>
      <c r="C127" s="42"/>
      <c r="D127" s="219" t="s">
        <v>136</v>
      </c>
      <c r="E127" s="42"/>
      <c r="F127" s="220" t="s">
        <v>194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136</v>
      </c>
      <c r="AU127" s="19" t="s">
        <v>79</v>
      </c>
    </row>
    <row r="128" spans="1:65" s="2" customFormat="1" ht="44.25" customHeight="1">
      <c r="A128" s="40"/>
      <c r="B128" s="41"/>
      <c r="C128" s="206" t="s">
        <v>195</v>
      </c>
      <c r="D128" s="206" t="s">
        <v>129</v>
      </c>
      <c r="E128" s="207" t="s">
        <v>196</v>
      </c>
      <c r="F128" s="208" t="s">
        <v>197</v>
      </c>
      <c r="G128" s="209" t="s">
        <v>187</v>
      </c>
      <c r="H128" s="210">
        <v>140.26</v>
      </c>
      <c r="I128" s="211"/>
      <c r="J128" s="212">
        <f>ROUND(I128*H128,2)</f>
        <v>0</v>
      </c>
      <c r="K128" s="208" t="s">
        <v>133</v>
      </c>
      <c r="L128" s="46"/>
      <c r="M128" s="213" t="s">
        <v>19</v>
      </c>
      <c r="N128" s="214" t="s">
        <v>40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134</v>
      </c>
      <c r="AT128" s="217" t="s">
        <v>129</v>
      </c>
      <c r="AU128" s="217" t="s">
        <v>79</v>
      </c>
      <c r="AY128" s="19" t="s">
        <v>126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77</v>
      </c>
      <c r="BK128" s="218">
        <f>ROUND(I128*H128,2)</f>
        <v>0</v>
      </c>
      <c r="BL128" s="19" t="s">
        <v>134</v>
      </c>
      <c r="BM128" s="217" t="s">
        <v>198</v>
      </c>
    </row>
    <row r="129" spans="1:47" s="2" customFormat="1" ht="12">
      <c r="A129" s="40"/>
      <c r="B129" s="41"/>
      <c r="C129" s="42"/>
      <c r="D129" s="219" t="s">
        <v>136</v>
      </c>
      <c r="E129" s="42"/>
      <c r="F129" s="220" t="s">
        <v>199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136</v>
      </c>
      <c r="AU129" s="19" t="s">
        <v>79</v>
      </c>
    </row>
    <row r="130" spans="1:51" s="13" customFormat="1" ht="12">
      <c r="A130" s="13"/>
      <c r="B130" s="224"/>
      <c r="C130" s="225"/>
      <c r="D130" s="226" t="s">
        <v>138</v>
      </c>
      <c r="E130" s="225"/>
      <c r="F130" s="228" t="s">
        <v>200</v>
      </c>
      <c r="G130" s="225"/>
      <c r="H130" s="229">
        <v>140.26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138</v>
      </c>
      <c r="AU130" s="235" t="s">
        <v>79</v>
      </c>
      <c r="AV130" s="13" t="s">
        <v>79</v>
      </c>
      <c r="AW130" s="13" t="s">
        <v>4</v>
      </c>
      <c r="AX130" s="13" t="s">
        <v>77</v>
      </c>
      <c r="AY130" s="235" t="s">
        <v>126</v>
      </c>
    </row>
    <row r="131" spans="1:65" s="2" customFormat="1" ht="37.8" customHeight="1">
      <c r="A131" s="40"/>
      <c r="B131" s="41"/>
      <c r="C131" s="206" t="s">
        <v>201</v>
      </c>
      <c r="D131" s="206" t="s">
        <v>129</v>
      </c>
      <c r="E131" s="207" t="s">
        <v>202</v>
      </c>
      <c r="F131" s="208" t="s">
        <v>203</v>
      </c>
      <c r="G131" s="209" t="s">
        <v>187</v>
      </c>
      <c r="H131" s="210">
        <v>7.013</v>
      </c>
      <c r="I131" s="211"/>
      <c r="J131" s="212">
        <f>ROUND(I131*H131,2)</f>
        <v>0</v>
      </c>
      <c r="K131" s="208" t="s">
        <v>133</v>
      </c>
      <c r="L131" s="46"/>
      <c r="M131" s="213" t="s">
        <v>19</v>
      </c>
      <c r="N131" s="214" t="s">
        <v>40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134</v>
      </c>
      <c r="AT131" s="217" t="s">
        <v>129</v>
      </c>
      <c r="AU131" s="217" t="s">
        <v>79</v>
      </c>
      <c r="AY131" s="19" t="s">
        <v>126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77</v>
      </c>
      <c r="BK131" s="218">
        <f>ROUND(I131*H131,2)</f>
        <v>0</v>
      </c>
      <c r="BL131" s="19" t="s">
        <v>134</v>
      </c>
      <c r="BM131" s="217" t="s">
        <v>204</v>
      </c>
    </row>
    <row r="132" spans="1:47" s="2" customFormat="1" ht="12">
      <c r="A132" s="40"/>
      <c r="B132" s="41"/>
      <c r="C132" s="42"/>
      <c r="D132" s="219" t="s">
        <v>136</v>
      </c>
      <c r="E132" s="42"/>
      <c r="F132" s="220" t="s">
        <v>205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136</v>
      </c>
      <c r="AU132" s="19" t="s">
        <v>79</v>
      </c>
    </row>
    <row r="133" spans="1:63" s="12" customFormat="1" ht="22.8" customHeight="1">
      <c r="A133" s="12"/>
      <c r="B133" s="190"/>
      <c r="C133" s="191"/>
      <c r="D133" s="192" t="s">
        <v>68</v>
      </c>
      <c r="E133" s="204" t="s">
        <v>206</v>
      </c>
      <c r="F133" s="204" t="s">
        <v>207</v>
      </c>
      <c r="G133" s="191"/>
      <c r="H133" s="191"/>
      <c r="I133" s="194"/>
      <c r="J133" s="205">
        <f>BK133</f>
        <v>0</v>
      </c>
      <c r="K133" s="191"/>
      <c r="L133" s="196"/>
      <c r="M133" s="197"/>
      <c r="N133" s="198"/>
      <c r="O133" s="198"/>
      <c r="P133" s="199">
        <f>SUM(P134:P135)</f>
        <v>0</v>
      </c>
      <c r="Q133" s="198"/>
      <c r="R133" s="199">
        <f>SUM(R134:R135)</f>
        <v>0</v>
      </c>
      <c r="S133" s="198"/>
      <c r="T133" s="200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1" t="s">
        <v>77</v>
      </c>
      <c r="AT133" s="202" t="s">
        <v>68</v>
      </c>
      <c r="AU133" s="202" t="s">
        <v>77</v>
      </c>
      <c r="AY133" s="201" t="s">
        <v>126</v>
      </c>
      <c r="BK133" s="203">
        <f>SUM(BK134:BK135)</f>
        <v>0</v>
      </c>
    </row>
    <row r="134" spans="1:65" s="2" customFormat="1" ht="55.5" customHeight="1">
      <c r="A134" s="40"/>
      <c r="B134" s="41"/>
      <c r="C134" s="206" t="s">
        <v>208</v>
      </c>
      <c r="D134" s="206" t="s">
        <v>129</v>
      </c>
      <c r="E134" s="207" t="s">
        <v>209</v>
      </c>
      <c r="F134" s="208" t="s">
        <v>210</v>
      </c>
      <c r="G134" s="209" t="s">
        <v>187</v>
      </c>
      <c r="H134" s="210">
        <v>2.259</v>
      </c>
      <c r="I134" s="211"/>
      <c r="J134" s="212">
        <f>ROUND(I134*H134,2)</f>
        <v>0</v>
      </c>
      <c r="K134" s="208" t="s">
        <v>133</v>
      </c>
      <c r="L134" s="46"/>
      <c r="M134" s="213" t="s">
        <v>19</v>
      </c>
      <c r="N134" s="214" t="s">
        <v>40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134</v>
      </c>
      <c r="AT134" s="217" t="s">
        <v>129</v>
      </c>
      <c r="AU134" s="217" t="s">
        <v>79</v>
      </c>
      <c r="AY134" s="19" t="s">
        <v>126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77</v>
      </c>
      <c r="BK134" s="218">
        <f>ROUND(I134*H134,2)</f>
        <v>0</v>
      </c>
      <c r="BL134" s="19" t="s">
        <v>134</v>
      </c>
      <c r="BM134" s="217" t="s">
        <v>211</v>
      </c>
    </row>
    <row r="135" spans="1:47" s="2" customFormat="1" ht="12">
      <c r="A135" s="40"/>
      <c r="B135" s="41"/>
      <c r="C135" s="42"/>
      <c r="D135" s="219" t="s">
        <v>136</v>
      </c>
      <c r="E135" s="42"/>
      <c r="F135" s="220" t="s">
        <v>212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136</v>
      </c>
      <c r="AU135" s="19" t="s">
        <v>79</v>
      </c>
    </row>
    <row r="136" spans="1:63" s="12" customFormat="1" ht="25.9" customHeight="1">
      <c r="A136" s="12"/>
      <c r="B136" s="190"/>
      <c r="C136" s="191"/>
      <c r="D136" s="192" t="s">
        <v>68</v>
      </c>
      <c r="E136" s="193" t="s">
        <v>213</v>
      </c>
      <c r="F136" s="193" t="s">
        <v>214</v>
      </c>
      <c r="G136" s="191"/>
      <c r="H136" s="191"/>
      <c r="I136" s="194"/>
      <c r="J136" s="195">
        <f>BK136</f>
        <v>0</v>
      </c>
      <c r="K136" s="191"/>
      <c r="L136" s="196"/>
      <c r="M136" s="197"/>
      <c r="N136" s="198"/>
      <c r="O136" s="198"/>
      <c r="P136" s="199">
        <f>P137+P147+P160+P228+P295+P305+P315</f>
        <v>0</v>
      </c>
      <c r="Q136" s="198"/>
      <c r="R136" s="199">
        <f>R137+R147+R160+R228+R295+R305+R315</f>
        <v>11.41533607</v>
      </c>
      <c r="S136" s="198"/>
      <c r="T136" s="200">
        <f>T137+T147+T160+T228+T295+T305+T315</f>
        <v>7.0134221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1" t="s">
        <v>79</v>
      </c>
      <c r="AT136" s="202" t="s">
        <v>68</v>
      </c>
      <c r="AU136" s="202" t="s">
        <v>69</v>
      </c>
      <c r="AY136" s="201" t="s">
        <v>126</v>
      </c>
      <c r="BK136" s="203">
        <f>BK137+BK147+BK160+BK228+BK295+BK305+BK315</f>
        <v>0</v>
      </c>
    </row>
    <row r="137" spans="1:63" s="12" customFormat="1" ht="22.8" customHeight="1">
      <c r="A137" s="12"/>
      <c r="B137" s="190"/>
      <c r="C137" s="191"/>
      <c r="D137" s="192" t="s">
        <v>68</v>
      </c>
      <c r="E137" s="204" t="s">
        <v>215</v>
      </c>
      <c r="F137" s="204" t="s">
        <v>216</v>
      </c>
      <c r="G137" s="191"/>
      <c r="H137" s="191"/>
      <c r="I137" s="194"/>
      <c r="J137" s="205">
        <f>BK137</f>
        <v>0</v>
      </c>
      <c r="K137" s="191"/>
      <c r="L137" s="196"/>
      <c r="M137" s="197"/>
      <c r="N137" s="198"/>
      <c r="O137" s="198"/>
      <c r="P137" s="199">
        <f>SUM(P138:P146)</f>
        <v>0</v>
      </c>
      <c r="Q137" s="198"/>
      <c r="R137" s="199">
        <f>SUM(R138:R146)</f>
        <v>1.8379871999999997</v>
      </c>
      <c r="S137" s="198"/>
      <c r="T137" s="200">
        <f>SUM(T138:T146)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1" t="s">
        <v>79</v>
      </c>
      <c r="AT137" s="202" t="s">
        <v>68</v>
      </c>
      <c r="AU137" s="202" t="s">
        <v>77</v>
      </c>
      <c r="AY137" s="201" t="s">
        <v>126</v>
      </c>
      <c r="BK137" s="203">
        <f>SUM(BK138:BK146)</f>
        <v>0</v>
      </c>
    </row>
    <row r="138" spans="1:65" s="2" customFormat="1" ht="44.25" customHeight="1">
      <c r="A138" s="40"/>
      <c r="B138" s="41"/>
      <c r="C138" s="206" t="s">
        <v>217</v>
      </c>
      <c r="D138" s="206" t="s">
        <v>129</v>
      </c>
      <c r="E138" s="207" t="s">
        <v>218</v>
      </c>
      <c r="F138" s="208" t="s">
        <v>219</v>
      </c>
      <c r="G138" s="209" t="s">
        <v>132</v>
      </c>
      <c r="H138" s="210">
        <v>364.68</v>
      </c>
      <c r="I138" s="211"/>
      <c r="J138" s="212">
        <f>ROUND(I138*H138,2)</f>
        <v>0</v>
      </c>
      <c r="K138" s="208" t="s">
        <v>133</v>
      </c>
      <c r="L138" s="46"/>
      <c r="M138" s="213" t="s">
        <v>19</v>
      </c>
      <c r="N138" s="214" t="s">
        <v>40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220</v>
      </c>
      <c r="AT138" s="217" t="s">
        <v>129</v>
      </c>
      <c r="AU138" s="217" t="s">
        <v>79</v>
      </c>
      <c r="AY138" s="19" t="s">
        <v>126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77</v>
      </c>
      <c r="BK138" s="218">
        <f>ROUND(I138*H138,2)</f>
        <v>0</v>
      </c>
      <c r="BL138" s="19" t="s">
        <v>220</v>
      </c>
      <c r="BM138" s="217" t="s">
        <v>221</v>
      </c>
    </row>
    <row r="139" spans="1:47" s="2" customFormat="1" ht="12">
      <c r="A139" s="40"/>
      <c r="B139" s="41"/>
      <c r="C139" s="42"/>
      <c r="D139" s="219" t="s">
        <v>136</v>
      </c>
      <c r="E139" s="42"/>
      <c r="F139" s="220" t="s">
        <v>222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136</v>
      </c>
      <c r="AU139" s="19" t="s">
        <v>79</v>
      </c>
    </row>
    <row r="140" spans="1:51" s="13" customFormat="1" ht="12">
      <c r="A140" s="13"/>
      <c r="B140" s="224"/>
      <c r="C140" s="225"/>
      <c r="D140" s="226" t="s">
        <v>138</v>
      </c>
      <c r="E140" s="227" t="s">
        <v>19</v>
      </c>
      <c r="F140" s="228" t="s">
        <v>223</v>
      </c>
      <c r="G140" s="225"/>
      <c r="H140" s="229">
        <v>364.68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138</v>
      </c>
      <c r="AU140" s="235" t="s">
        <v>79</v>
      </c>
      <c r="AV140" s="13" t="s">
        <v>79</v>
      </c>
      <c r="AW140" s="13" t="s">
        <v>31</v>
      </c>
      <c r="AX140" s="13" t="s">
        <v>77</v>
      </c>
      <c r="AY140" s="235" t="s">
        <v>126</v>
      </c>
    </row>
    <row r="141" spans="1:65" s="2" customFormat="1" ht="24.15" customHeight="1">
      <c r="A141" s="40"/>
      <c r="B141" s="41"/>
      <c r="C141" s="247" t="s">
        <v>8</v>
      </c>
      <c r="D141" s="247" t="s">
        <v>224</v>
      </c>
      <c r="E141" s="248" t="s">
        <v>225</v>
      </c>
      <c r="F141" s="249" t="s">
        <v>226</v>
      </c>
      <c r="G141" s="250" t="s">
        <v>132</v>
      </c>
      <c r="H141" s="251">
        <v>382.914</v>
      </c>
      <c r="I141" s="252"/>
      <c r="J141" s="253">
        <f>ROUND(I141*H141,2)</f>
        <v>0</v>
      </c>
      <c r="K141" s="249" t="s">
        <v>133</v>
      </c>
      <c r="L141" s="254"/>
      <c r="M141" s="255" t="s">
        <v>19</v>
      </c>
      <c r="N141" s="256" t="s">
        <v>40</v>
      </c>
      <c r="O141" s="86"/>
      <c r="P141" s="215">
        <f>O141*H141</f>
        <v>0</v>
      </c>
      <c r="Q141" s="215">
        <v>0.0048</v>
      </c>
      <c r="R141" s="215">
        <f>Q141*H141</f>
        <v>1.8379871999999997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227</v>
      </c>
      <c r="AT141" s="217" t="s">
        <v>224</v>
      </c>
      <c r="AU141" s="217" t="s">
        <v>79</v>
      </c>
      <c r="AY141" s="19" t="s">
        <v>126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77</v>
      </c>
      <c r="BK141" s="218">
        <f>ROUND(I141*H141,2)</f>
        <v>0</v>
      </c>
      <c r="BL141" s="19" t="s">
        <v>220</v>
      </c>
      <c r="BM141" s="217" t="s">
        <v>228</v>
      </c>
    </row>
    <row r="142" spans="1:51" s="13" customFormat="1" ht="12">
      <c r="A142" s="13"/>
      <c r="B142" s="224"/>
      <c r="C142" s="225"/>
      <c r="D142" s="226" t="s">
        <v>138</v>
      </c>
      <c r="E142" s="225"/>
      <c r="F142" s="228" t="s">
        <v>229</v>
      </c>
      <c r="G142" s="225"/>
      <c r="H142" s="229">
        <v>382.914</v>
      </c>
      <c r="I142" s="230"/>
      <c r="J142" s="225"/>
      <c r="K142" s="225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138</v>
      </c>
      <c r="AU142" s="235" t="s">
        <v>79</v>
      </c>
      <c r="AV142" s="13" t="s">
        <v>79</v>
      </c>
      <c r="AW142" s="13" t="s">
        <v>4</v>
      </c>
      <c r="AX142" s="13" t="s">
        <v>77</v>
      </c>
      <c r="AY142" s="235" t="s">
        <v>126</v>
      </c>
    </row>
    <row r="143" spans="1:65" s="2" customFormat="1" ht="44.25" customHeight="1">
      <c r="A143" s="40"/>
      <c r="B143" s="41"/>
      <c r="C143" s="206" t="s">
        <v>220</v>
      </c>
      <c r="D143" s="206" t="s">
        <v>129</v>
      </c>
      <c r="E143" s="207" t="s">
        <v>230</v>
      </c>
      <c r="F143" s="208" t="s">
        <v>231</v>
      </c>
      <c r="G143" s="209" t="s">
        <v>187</v>
      </c>
      <c r="H143" s="210">
        <v>1.838</v>
      </c>
      <c r="I143" s="211"/>
      <c r="J143" s="212">
        <f>ROUND(I143*H143,2)</f>
        <v>0</v>
      </c>
      <c r="K143" s="208" t="s">
        <v>133</v>
      </c>
      <c r="L143" s="46"/>
      <c r="M143" s="213" t="s">
        <v>19</v>
      </c>
      <c r="N143" s="214" t="s">
        <v>40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220</v>
      </c>
      <c r="AT143" s="217" t="s">
        <v>129</v>
      </c>
      <c r="AU143" s="217" t="s">
        <v>79</v>
      </c>
      <c r="AY143" s="19" t="s">
        <v>126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77</v>
      </c>
      <c r="BK143" s="218">
        <f>ROUND(I143*H143,2)</f>
        <v>0</v>
      </c>
      <c r="BL143" s="19" t="s">
        <v>220</v>
      </c>
      <c r="BM143" s="217" t="s">
        <v>232</v>
      </c>
    </row>
    <row r="144" spans="1:47" s="2" customFormat="1" ht="12">
      <c r="A144" s="40"/>
      <c r="B144" s="41"/>
      <c r="C144" s="42"/>
      <c r="D144" s="219" t="s">
        <v>136</v>
      </c>
      <c r="E144" s="42"/>
      <c r="F144" s="220" t="s">
        <v>233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136</v>
      </c>
      <c r="AU144" s="19" t="s">
        <v>79</v>
      </c>
    </row>
    <row r="145" spans="1:65" s="2" customFormat="1" ht="49.05" customHeight="1">
      <c r="A145" s="40"/>
      <c r="B145" s="41"/>
      <c r="C145" s="206" t="s">
        <v>234</v>
      </c>
      <c r="D145" s="206" t="s">
        <v>129</v>
      </c>
      <c r="E145" s="207" t="s">
        <v>235</v>
      </c>
      <c r="F145" s="208" t="s">
        <v>236</v>
      </c>
      <c r="G145" s="209" t="s">
        <v>187</v>
      </c>
      <c r="H145" s="210">
        <v>1.838</v>
      </c>
      <c r="I145" s="211"/>
      <c r="J145" s="212">
        <f>ROUND(I145*H145,2)</f>
        <v>0</v>
      </c>
      <c r="K145" s="208" t="s">
        <v>133</v>
      </c>
      <c r="L145" s="46"/>
      <c r="M145" s="213" t="s">
        <v>19</v>
      </c>
      <c r="N145" s="214" t="s">
        <v>40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220</v>
      </c>
      <c r="AT145" s="217" t="s">
        <v>129</v>
      </c>
      <c r="AU145" s="217" t="s">
        <v>79</v>
      </c>
      <c r="AY145" s="19" t="s">
        <v>126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77</v>
      </c>
      <c r="BK145" s="218">
        <f>ROUND(I145*H145,2)</f>
        <v>0</v>
      </c>
      <c r="BL145" s="19" t="s">
        <v>220</v>
      </c>
      <c r="BM145" s="217" t="s">
        <v>237</v>
      </c>
    </row>
    <row r="146" spans="1:47" s="2" customFormat="1" ht="12">
      <c r="A146" s="40"/>
      <c r="B146" s="41"/>
      <c r="C146" s="42"/>
      <c r="D146" s="219" t="s">
        <v>136</v>
      </c>
      <c r="E146" s="42"/>
      <c r="F146" s="220" t="s">
        <v>238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136</v>
      </c>
      <c r="AU146" s="19" t="s">
        <v>79</v>
      </c>
    </row>
    <row r="147" spans="1:63" s="12" customFormat="1" ht="22.8" customHeight="1">
      <c r="A147" s="12"/>
      <c r="B147" s="190"/>
      <c r="C147" s="191"/>
      <c r="D147" s="192" t="s">
        <v>68</v>
      </c>
      <c r="E147" s="204" t="s">
        <v>239</v>
      </c>
      <c r="F147" s="204" t="s">
        <v>240</v>
      </c>
      <c r="G147" s="191"/>
      <c r="H147" s="191"/>
      <c r="I147" s="194"/>
      <c r="J147" s="205">
        <f>BK147</f>
        <v>0</v>
      </c>
      <c r="K147" s="191"/>
      <c r="L147" s="196"/>
      <c r="M147" s="197"/>
      <c r="N147" s="198"/>
      <c r="O147" s="198"/>
      <c r="P147" s="199">
        <f>SUM(P148:P159)</f>
        <v>0</v>
      </c>
      <c r="Q147" s="198"/>
      <c r="R147" s="199">
        <f>SUM(R148:R159)</f>
        <v>0.028560000000000002</v>
      </c>
      <c r="S147" s="198"/>
      <c r="T147" s="200">
        <f>SUM(T148:T159)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1" t="s">
        <v>79</v>
      </c>
      <c r="AT147" s="202" t="s">
        <v>68</v>
      </c>
      <c r="AU147" s="202" t="s">
        <v>77</v>
      </c>
      <c r="AY147" s="201" t="s">
        <v>126</v>
      </c>
      <c r="BK147" s="203">
        <f>SUM(BK148:BK159)</f>
        <v>0</v>
      </c>
    </row>
    <row r="148" spans="1:65" s="2" customFormat="1" ht="24.15" customHeight="1">
      <c r="A148" s="40"/>
      <c r="B148" s="41"/>
      <c r="C148" s="206" t="s">
        <v>241</v>
      </c>
      <c r="D148" s="206" t="s">
        <v>129</v>
      </c>
      <c r="E148" s="207" t="s">
        <v>242</v>
      </c>
      <c r="F148" s="208" t="s">
        <v>243</v>
      </c>
      <c r="G148" s="209" t="s">
        <v>168</v>
      </c>
      <c r="H148" s="210">
        <v>84</v>
      </c>
      <c r="I148" s="211"/>
      <c r="J148" s="212">
        <f>ROUND(I148*H148,2)</f>
        <v>0</v>
      </c>
      <c r="K148" s="208" t="s">
        <v>133</v>
      </c>
      <c r="L148" s="46"/>
      <c r="M148" s="213" t="s">
        <v>19</v>
      </c>
      <c r="N148" s="214" t="s">
        <v>40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220</v>
      </c>
      <c r="AT148" s="217" t="s">
        <v>129</v>
      </c>
      <c r="AU148" s="217" t="s">
        <v>79</v>
      </c>
      <c r="AY148" s="19" t="s">
        <v>126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77</v>
      </c>
      <c r="BK148" s="218">
        <f>ROUND(I148*H148,2)</f>
        <v>0</v>
      </c>
      <c r="BL148" s="19" t="s">
        <v>220</v>
      </c>
      <c r="BM148" s="217" t="s">
        <v>244</v>
      </c>
    </row>
    <row r="149" spans="1:47" s="2" customFormat="1" ht="12">
      <c r="A149" s="40"/>
      <c r="B149" s="41"/>
      <c r="C149" s="42"/>
      <c r="D149" s="219" t="s">
        <v>136</v>
      </c>
      <c r="E149" s="42"/>
      <c r="F149" s="220" t="s">
        <v>245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136</v>
      </c>
      <c r="AU149" s="19" t="s">
        <v>79</v>
      </c>
    </row>
    <row r="150" spans="1:65" s="2" customFormat="1" ht="16.5" customHeight="1">
      <c r="A150" s="40"/>
      <c r="B150" s="41"/>
      <c r="C150" s="206" t="s">
        <v>246</v>
      </c>
      <c r="D150" s="206" t="s">
        <v>129</v>
      </c>
      <c r="E150" s="207" t="s">
        <v>247</v>
      </c>
      <c r="F150" s="208" t="s">
        <v>248</v>
      </c>
      <c r="G150" s="209" t="s">
        <v>158</v>
      </c>
      <c r="H150" s="210">
        <v>168</v>
      </c>
      <c r="I150" s="211"/>
      <c r="J150" s="212">
        <f>ROUND(I150*H150,2)</f>
        <v>0</v>
      </c>
      <c r="K150" s="208" t="s">
        <v>133</v>
      </c>
      <c r="L150" s="46"/>
      <c r="M150" s="213" t="s">
        <v>19</v>
      </c>
      <c r="N150" s="214" t="s">
        <v>40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220</v>
      </c>
      <c r="AT150" s="217" t="s">
        <v>129</v>
      </c>
      <c r="AU150" s="217" t="s">
        <v>79</v>
      </c>
      <c r="AY150" s="19" t="s">
        <v>126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77</v>
      </c>
      <c r="BK150" s="218">
        <f>ROUND(I150*H150,2)</f>
        <v>0</v>
      </c>
      <c r="BL150" s="19" t="s">
        <v>220</v>
      </c>
      <c r="BM150" s="217" t="s">
        <v>249</v>
      </c>
    </row>
    <row r="151" spans="1:47" s="2" customFormat="1" ht="12">
      <c r="A151" s="40"/>
      <c r="B151" s="41"/>
      <c r="C151" s="42"/>
      <c r="D151" s="219" t="s">
        <v>136</v>
      </c>
      <c r="E151" s="42"/>
      <c r="F151" s="220" t="s">
        <v>250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136</v>
      </c>
      <c r="AU151" s="19" t="s">
        <v>79</v>
      </c>
    </row>
    <row r="152" spans="1:51" s="13" customFormat="1" ht="12">
      <c r="A152" s="13"/>
      <c r="B152" s="224"/>
      <c r="C152" s="225"/>
      <c r="D152" s="226" t="s">
        <v>138</v>
      </c>
      <c r="E152" s="227" t="s">
        <v>19</v>
      </c>
      <c r="F152" s="228" t="s">
        <v>251</v>
      </c>
      <c r="G152" s="225"/>
      <c r="H152" s="229">
        <v>168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138</v>
      </c>
      <c r="AU152" s="235" t="s">
        <v>79</v>
      </c>
      <c r="AV152" s="13" t="s">
        <v>79</v>
      </c>
      <c r="AW152" s="13" t="s">
        <v>31</v>
      </c>
      <c r="AX152" s="13" t="s">
        <v>77</v>
      </c>
      <c r="AY152" s="235" t="s">
        <v>126</v>
      </c>
    </row>
    <row r="153" spans="1:65" s="2" customFormat="1" ht="21.75" customHeight="1">
      <c r="A153" s="40"/>
      <c r="B153" s="41"/>
      <c r="C153" s="247" t="s">
        <v>252</v>
      </c>
      <c r="D153" s="247" t="s">
        <v>224</v>
      </c>
      <c r="E153" s="248" t="s">
        <v>253</v>
      </c>
      <c r="F153" s="249" t="s">
        <v>254</v>
      </c>
      <c r="G153" s="250" t="s">
        <v>158</v>
      </c>
      <c r="H153" s="251">
        <v>168</v>
      </c>
      <c r="I153" s="252"/>
      <c r="J153" s="253">
        <f>ROUND(I153*H153,2)</f>
        <v>0</v>
      </c>
      <c r="K153" s="249" t="s">
        <v>133</v>
      </c>
      <c r="L153" s="254"/>
      <c r="M153" s="255" t="s">
        <v>19</v>
      </c>
      <c r="N153" s="256" t="s">
        <v>40</v>
      </c>
      <c r="O153" s="86"/>
      <c r="P153" s="215">
        <f>O153*H153</f>
        <v>0</v>
      </c>
      <c r="Q153" s="215">
        <v>0.00017</v>
      </c>
      <c r="R153" s="215">
        <f>Q153*H153</f>
        <v>0.028560000000000002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227</v>
      </c>
      <c r="AT153" s="217" t="s">
        <v>224</v>
      </c>
      <c r="AU153" s="217" t="s">
        <v>79</v>
      </c>
      <c r="AY153" s="19" t="s">
        <v>126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77</v>
      </c>
      <c r="BK153" s="218">
        <f>ROUND(I153*H153,2)</f>
        <v>0</v>
      </c>
      <c r="BL153" s="19" t="s">
        <v>220</v>
      </c>
      <c r="BM153" s="217" t="s">
        <v>255</v>
      </c>
    </row>
    <row r="154" spans="1:65" s="2" customFormat="1" ht="44.25" customHeight="1">
      <c r="A154" s="40"/>
      <c r="B154" s="41"/>
      <c r="C154" s="206" t="s">
        <v>7</v>
      </c>
      <c r="D154" s="206" t="s">
        <v>129</v>
      </c>
      <c r="E154" s="207" t="s">
        <v>256</v>
      </c>
      <c r="F154" s="208" t="s">
        <v>257</v>
      </c>
      <c r="G154" s="209" t="s">
        <v>158</v>
      </c>
      <c r="H154" s="210">
        <v>1</v>
      </c>
      <c r="I154" s="211"/>
      <c r="J154" s="212">
        <f>ROUND(I154*H154,2)</f>
        <v>0</v>
      </c>
      <c r="K154" s="208" t="s">
        <v>133</v>
      </c>
      <c r="L154" s="46"/>
      <c r="M154" s="213" t="s">
        <v>19</v>
      </c>
      <c r="N154" s="214" t="s">
        <v>40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220</v>
      </c>
      <c r="AT154" s="217" t="s">
        <v>129</v>
      </c>
      <c r="AU154" s="217" t="s">
        <v>79</v>
      </c>
      <c r="AY154" s="19" t="s">
        <v>126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77</v>
      </c>
      <c r="BK154" s="218">
        <f>ROUND(I154*H154,2)</f>
        <v>0</v>
      </c>
      <c r="BL154" s="19" t="s">
        <v>220</v>
      </c>
      <c r="BM154" s="217" t="s">
        <v>258</v>
      </c>
    </row>
    <row r="155" spans="1:47" s="2" customFormat="1" ht="12">
      <c r="A155" s="40"/>
      <c r="B155" s="41"/>
      <c r="C155" s="42"/>
      <c r="D155" s="219" t="s">
        <v>136</v>
      </c>
      <c r="E155" s="42"/>
      <c r="F155" s="220" t="s">
        <v>259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136</v>
      </c>
      <c r="AU155" s="19" t="s">
        <v>79</v>
      </c>
    </row>
    <row r="156" spans="1:65" s="2" customFormat="1" ht="16.5" customHeight="1">
      <c r="A156" s="40"/>
      <c r="B156" s="41"/>
      <c r="C156" s="206" t="s">
        <v>260</v>
      </c>
      <c r="D156" s="206" t="s">
        <v>129</v>
      </c>
      <c r="E156" s="207" t="s">
        <v>261</v>
      </c>
      <c r="F156" s="208" t="s">
        <v>262</v>
      </c>
      <c r="G156" s="209" t="s">
        <v>158</v>
      </c>
      <c r="H156" s="210">
        <v>6</v>
      </c>
      <c r="I156" s="211"/>
      <c r="J156" s="212">
        <f>ROUND(I156*H156,2)</f>
        <v>0</v>
      </c>
      <c r="K156" s="208" t="s">
        <v>133</v>
      </c>
      <c r="L156" s="46"/>
      <c r="M156" s="213" t="s">
        <v>19</v>
      </c>
      <c r="N156" s="214" t="s">
        <v>40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220</v>
      </c>
      <c r="AT156" s="217" t="s">
        <v>129</v>
      </c>
      <c r="AU156" s="217" t="s">
        <v>79</v>
      </c>
      <c r="AY156" s="19" t="s">
        <v>126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77</v>
      </c>
      <c r="BK156" s="218">
        <f>ROUND(I156*H156,2)</f>
        <v>0</v>
      </c>
      <c r="BL156" s="19" t="s">
        <v>220</v>
      </c>
      <c r="BM156" s="217" t="s">
        <v>263</v>
      </c>
    </row>
    <row r="157" spans="1:47" s="2" customFormat="1" ht="12">
      <c r="A157" s="40"/>
      <c r="B157" s="41"/>
      <c r="C157" s="42"/>
      <c r="D157" s="219" t="s">
        <v>136</v>
      </c>
      <c r="E157" s="42"/>
      <c r="F157" s="220" t="s">
        <v>264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136</v>
      </c>
      <c r="AU157" s="19" t="s">
        <v>79</v>
      </c>
    </row>
    <row r="158" spans="1:65" s="2" customFormat="1" ht="44.25" customHeight="1">
      <c r="A158" s="40"/>
      <c r="B158" s="41"/>
      <c r="C158" s="206" t="s">
        <v>265</v>
      </c>
      <c r="D158" s="206" t="s">
        <v>129</v>
      </c>
      <c r="E158" s="207" t="s">
        <v>266</v>
      </c>
      <c r="F158" s="208" t="s">
        <v>267</v>
      </c>
      <c r="G158" s="209" t="s">
        <v>187</v>
      </c>
      <c r="H158" s="210">
        <v>0.029</v>
      </c>
      <c r="I158" s="211"/>
      <c r="J158" s="212">
        <f>ROUND(I158*H158,2)</f>
        <v>0</v>
      </c>
      <c r="K158" s="208" t="s">
        <v>133</v>
      </c>
      <c r="L158" s="46"/>
      <c r="M158" s="213" t="s">
        <v>19</v>
      </c>
      <c r="N158" s="214" t="s">
        <v>40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220</v>
      </c>
      <c r="AT158" s="217" t="s">
        <v>129</v>
      </c>
      <c r="AU158" s="217" t="s">
        <v>79</v>
      </c>
      <c r="AY158" s="19" t="s">
        <v>126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77</v>
      </c>
      <c r="BK158" s="218">
        <f>ROUND(I158*H158,2)</f>
        <v>0</v>
      </c>
      <c r="BL158" s="19" t="s">
        <v>220</v>
      </c>
      <c r="BM158" s="217" t="s">
        <v>268</v>
      </c>
    </row>
    <row r="159" spans="1:47" s="2" customFormat="1" ht="12">
      <c r="A159" s="40"/>
      <c r="B159" s="41"/>
      <c r="C159" s="42"/>
      <c r="D159" s="219" t="s">
        <v>136</v>
      </c>
      <c r="E159" s="42"/>
      <c r="F159" s="220" t="s">
        <v>269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136</v>
      </c>
      <c r="AU159" s="19" t="s">
        <v>79</v>
      </c>
    </row>
    <row r="160" spans="1:63" s="12" customFormat="1" ht="22.8" customHeight="1">
      <c r="A160" s="12"/>
      <c r="B160" s="190"/>
      <c r="C160" s="191"/>
      <c r="D160" s="192" t="s">
        <v>68</v>
      </c>
      <c r="E160" s="204" t="s">
        <v>270</v>
      </c>
      <c r="F160" s="204" t="s">
        <v>271</v>
      </c>
      <c r="G160" s="191"/>
      <c r="H160" s="191"/>
      <c r="I160" s="194"/>
      <c r="J160" s="205">
        <f>BK160</f>
        <v>0</v>
      </c>
      <c r="K160" s="191"/>
      <c r="L160" s="196"/>
      <c r="M160" s="197"/>
      <c r="N160" s="198"/>
      <c r="O160" s="198"/>
      <c r="P160" s="199">
        <f>SUM(P161:P227)</f>
        <v>0</v>
      </c>
      <c r="Q160" s="198"/>
      <c r="R160" s="199">
        <f>SUM(R161:R227)</f>
        <v>6.06453986</v>
      </c>
      <c r="S160" s="198"/>
      <c r="T160" s="200">
        <f>SUM(T161:T227)</f>
        <v>3.0704999999999996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1" t="s">
        <v>79</v>
      </c>
      <c r="AT160" s="202" t="s">
        <v>68</v>
      </c>
      <c r="AU160" s="202" t="s">
        <v>77</v>
      </c>
      <c r="AY160" s="201" t="s">
        <v>126</v>
      </c>
      <c r="BK160" s="203">
        <f>SUM(BK161:BK227)</f>
        <v>0</v>
      </c>
    </row>
    <row r="161" spans="1:65" s="2" customFormat="1" ht="37.8" customHeight="1">
      <c r="A161" s="40"/>
      <c r="B161" s="41"/>
      <c r="C161" s="206" t="s">
        <v>272</v>
      </c>
      <c r="D161" s="206" t="s">
        <v>129</v>
      </c>
      <c r="E161" s="207" t="s">
        <v>273</v>
      </c>
      <c r="F161" s="208" t="s">
        <v>274</v>
      </c>
      <c r="G161" s="209" t="s">
        <v>275</v>
      </c>
      <c r="H161" s="210">
        <v>4.873</v>
      </c>
      <c r="I161" s="211"/>
      <c r="J161" s="212">
        <f>ROUND(I161*H161,2)</f>
        <v>0</v>
      </c>
      <c r="K161" s="208" t="s">
        <v>133</v>
      </c>
      <c r="L161" s="46"/>
      <c r="M161" s="213" t="s">
        <v>19</v>
      </c>
      <c r="N161" s="214" t="s">
        <v>40</v>
      </c>
      <c r="O161" s="86"/>
      <c r="P161" s="215">
        <f>O161*H161</f>
        <v>0</v>
      </c>
      <c r="Q161" s="215">
        <v>0.00108</v>
      </c>
      <c r="R161" s="215">
        <f>Q161*H161</f>
        <v>0.00526284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220</v>
      </c>
      <c r="AT161" s="217" t="s">
        <v>129</v>
      </c>
      <c r="AU161" s="217" t="s">
        <v>79</v>
      </c>
      <c r="AY161" s="19" t="s">
        <v>126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77</v>
      </c>
      <c r="BK161" s="218">
        <f>ROUND(I161*H161,2)</f>
        <v>0</v>
      </c>
      <c r="BL161" s="19" t="s">
        <v>220</v>
      </c>
      <c r="BM161" s="217" t="s">
        <v>276</v>
      </c>
    </row>
    <row r="162" spans="1:47" s="2" customFormat="1" ht="12">
      <c r="A162" s="40"/>
      <c r="B162" s="41"/>
      <c r="C162" s="42"/>
      <c r="D162" s="219" t="s">
        <v>136</v>
      </c>
      <c r="E162" s="42"/>
      <c r="F162" s="220" t="s">
        <v>277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136</v>
      </c>
      <c r="AU162" s="19" t="s">
        <v>79</v>
      </c>
    </row>
    <row r="163" spans="1:51" s="13" customFormat="1" ht="12">
      <c r="A163" s="13"/>
      <c r="B163" s="224"/>
      <c r="C163" s="225"/>
      <c r="D163" s="226" t="s">
        <v>138</v>
      </c>
      <c r="E163" s="225"/>
      <c r="F163" s="228" t="s">
        <v>278</v>
      </c>
      <c r="G163" s="225"/>
      <c r="H163" s="229">
        <v>4.873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138</v>
      </c>
      <c r="AU163" s="235" t="s">
        <v>79</v>
      </c>
      <c r="AV163" s="13" t="s">
        <v>79</v>
      </c>
      <c r="AW163" s="13" t="s">
        <v>4</v>
      </c>
      <c r="AX163" s="13" t="s">
        <v>77</v>
      </c>
      <c r="AY163" s="235" t="s">
        <v>126</v>
      </c>
    </row>
    <row r="164" spans="1:65" s="2" customFormat="1" ht="49.05" customHeight="1">
      <c r="A164" s="40"/>
      <c r="B164" s="41"/>
      <c r="C164" s="206" t="s">
        <v>279</v>
      </c>
      <c r="D164" s="206" t="s">
        <v>129</v>
      </c>
      <c r="E164" s="207" t="s">
        <v>280</v>
      </c>
      <c r="F164" s="208" t="s">
        <v>281</v>
      </c>
      <c r="G164" s="209" t="s">
        <v>168</v>
      </c>
      <c r="H164" s="210">
        <v>349.3</v>
      </c>
      <c r="I164" s="211"/>
      <c r="J164" s="212">
        <f>ROUND(I164*H164,2)</f>
        <v>0</v>
      </c>
      <c r="K164" s="208" t="s">
        <v>133</v>
      </c>
      <c r="L164" s="46"/>
      <c r="M164" s="213" t="s">
        <v>19</v>
      </c>
      <c r="N164" s="214" t="s">
        <v>40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220</v>
      </c>
      <c r="AT164" s="217" t="s">
        <v>129</v>
      </c>
      <c r="AU164" s="217" t="s">
        <v>79</v>
      </c>
      <c r="AY164" s="19" t="s">
        <v>126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77</v>
      </c>
      <c r="BK164" s="218">
        <f>ROUND(I164*H164,2)</f>
        <v>0</v>
      </c>
      <c r="BL164" s="19" t="s">
        <v>220</v>
      </c>
      <c r="BM164" s="217" t="s">
        <v>282</v>
      </c>
    </row>
    <row r="165" spans="1:47" s="2" customFormat="1" ht="12">
      <c r="A165" s="40"/>
      <c r="B165" s="41"/>
      <c r="C165" s="42"/>
      <c r="D165" s="219" t="s">
        <v>136</v>
      </c>
      <c r="E165" s="42"/>
      <c r="F165" s="220" t="s">
        <v>283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136</v>
      </c>
      <c r="AU165" s="19" t="s">
        <v>79</v>
      </c>
    </row>
    <row r="166" spans="1:51" s="13" customFormat="1" ht="12">
      <c r="A166" s="13"/>
      <c r="B166" s="224"/>
      <c r="C166" s="225"/>
      <c r="D166" s="226" t="s">
        <v>138</v>
      </c>
      <c r="E166" s="227" t="s">
        <v>19</v>
      </c>
      <c r="F166" s="228" t="s">
        <v>284</v>
      </c>
      <c r="G166" s="225"/>
      <c r="H166" s="229">
        <v>9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138</v>
      </c>
      <c r="AU166" s="235" t="s">
        <v>79</v>
      </c>
      <c r="AV166" s="13" t="s">
        <v>79</v>
      </c>
      <c r="AW166" s="13" t="s">
        <v>31</v>
      </c>
      <c r="AX166" s="13" t="s">
        <v>69</v>
      </c>
      <c r="AY166" s="235" t="s">
        <v>126</v>
      </c>
    </row>
    <row r="167" spans="1:51" s="13" customFormat="1" ht="12">
      <c r="A167" s="13"/>
      <c r="B167" s="224"/>
      <c r="C167" s="225"/>
      <c r="D167" s="226" t="s">
        <v>138</v>
      </c>
      <c r="E167" s="227" t="s">
        <v>19</v>
      </c>
      <c r="F167" s="228" t="s">
        <v>285</v>
      </c>
      <c r="G167" s="225"/>
      <c r="H167" s="229">
        <v>28</v>
      </c>
      <c r="I167" s="230"/>
      <c r="J167" s="225"/>
      <c r="K167" s="225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138</v>
      </c>
      <c r="AU167" s="235" t="s">
        <v>79</v>
      </c>
      <c r="AV167" s="13" t="s">
        <v>79</v>
      </c>
      <c r="AW167" s="13" t="s">
        <v>31</v>
      </c>
      <c r="AX167" s="13" t="s">
        <v>69</v>
      </c>
      <c r="AY167" s="235" t="s">
        <v>126</v>
      </c>
    </row>
    <row r="168" spans="1:51" s="13" customFormat="1" ht="12">
      <c r="A168" s="13"/>
      <c r="B168" s="224"/>
      <c r="C168" s="225"/>
      <c r="D168" s="226" t="s">
        <v>138</v>
      </c>
      <c r="E168" s="227" t="s">
        <v>19</v>
      </c>
      <c r="F168" s="228" t="s">
        <v>286</v>
      </c>
      <c r="G168" s="225"/>
      <c r="H168" s="229">
        <v>20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138</v>
      </c>
      <c r="AU168" s="235" t="s">
        <v>79</v>
      </c>
      <c r="AV168" s="13" t="s">
        <v>79</v>
      </c>
      <c r="AW168" s="13" t="s">
        <v>31</v>
      </c>
      <c r="AX168" s="13" t="s">
        <v>69</v>
      </c>
      <c r="AY168" s="235" t="s">
        <v>126</v>
      </c>
    </row>
    <row r="169" spans="1:51" s="13" customFormat="1" ht="12">
      <c r="A169" s="13"/>
      <c r="B169" s="224"/>
      <c r="C169" s="225"/>
      <c r="D169" s="226" t="s">
        <v>138</v>
      </c>
      <c r="E169" s="227" t="s">
        <v>19</v>
      </c>
      <c r="F169" s="228" t="s">
        <v>287</v>
      </c>
      <c r="G169" s="225"/>
      <c r="H169" s="229">
        <v>57.1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138</v>
      </c>
      <c r="AU169" s="235" t="s">
        <v>79</v>
      </c>
      <c r="AV169" s="13" t="s">
        <v>79</v>
      </c>
      <c r="AW169" s="13" t="s">
        <v>31</v>
      </c>
      <c r="AX169" s="13" t="s">
        <v>69</v>
      </c>
      <c r="AY169" s="235" t="s">
        <v>126</v>
      </c>
    </row>
    <row r="170" spans="1:51" s="13" customFormat="1" ht="12">
      <c r="A170" s="13"/>
      <c r="B170" s="224"/>
      <c r="C170" s="225"/>
      <c r="D170" s="226" t="s">
        <v>138</v>
      </c>
      <c r="E170" s="227" t="s">
        <v>19</v>
      </c>
      <c r="F170" s="228" t="s">
        <v>288</v>
      </c>
      <c r="G170" s="225"/>
      <c r="H170" s="229">
        <v>90</v>
      </c>
      <c r="I170" s="230"/>
      <c r="J170" s="225"/>
      <c r="K170" s="225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138</v>
      </c>
      <c r="AU170" s="235" t="s">
        <v>79</v>
      </c>
      <c r="AV170" s="13" t="s">
        <v>79</v>
      </c>
      <c r="AW170" s="13" t="s">
        <v>31</v>
      </c>
      <c r="AX170" s="13" t="s">
        <v>69</v>
      </c>
      <c r="AY170" s="235" t="s">
        <v>126</v>
      </c>
    </row>
    <row r="171" spans="1:51" s="13" customFormat="1" ht="12">
      <c r="A171" s="13"/>
      <c r="B171" s="224"/>
      <c r="C171" s="225"/>
      <c r="D171" s="226" t="s">
        <v>138</v>
      </c>
      <c r="E171" s="227" t="s">
        <v>19</v>
      </c>
      <c r="F171" s="228" t="s">
        <v>289</v>
      </c>
      <c r="G171" s="225"/>
      <c r="H171" s="229">
        <v>120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138</v>
      </c>
      <c r="AU171" s="235" t="s">
        <v>79</v>
      </c>
      <c r="AV171" s="13" t="s">
        <v>79</v>
      </c>
      <c r="AW171" s="13" t="s">
        <v>31</v>
      </c>
      <c r="AX171" s="13" t="s">
        <v>69</v>
      </c>
      <c r="AY171" s="235" t="s">
        <v>126</v>
      </c>
    </row>
    <row r="172" spans="1:51" s="13" customFormat="1" ht="12">
      <c r="A172" s="13"/>
      <c r="B172" s="224"/>
      <c r="C172" s="225"/>
      <c r="D172" s="226" t="s">
        <v>138</v>
      </c>
      <c r="E172" s="227" t="s">
        <v>19</v>
      </c>
      <c r="F172" s="228" t="s">
        <v>290</v>
      </c>
      <c r="G172" s="225"/>
      <c r="H172" s="229">
        <v>10.8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138</v>
      </c>
      <c r="AU172" s="235" t="s">
        <v>79</v>
      </c>
      <c r="AV172" s="13" t="s">
        <v>79</v>
      </c>
      <c r="AW172" s="13" t="s">
        <v>31</v>
      </c>
      <c r="AX172" s="13" t="s">
        <v>69</v>
      </c>
      <c r="AY172" s="235" t="s">
        <v>126</v>
      </c>
    </row>
    <row r="173" spans="1:51" s="13" customFormat="1" ht="12">
      <c r="A173" s="13"/>
      <c r="B173" s="224"/>
      <c r="C173" s="225"/>
      <c r="D173" s="226" t="s">
        <v>138</v>
      </c>
      <c r="E173" s="227" t="s">
        <v>19</v>
      </c>
      <c r="F173" s="228" t="s">
        <v>291</v>
      </c>
      <c r="G173" s="225"/>
      <c r="H173" s="229">
        <v>14.4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138</v>
      </c>
      <c r="AU173" s="235" t="s">
        <v>79</v>
      </c>
      <c r="AV173" s="13" t="s">
        <v>79</v>
      </c>
      <c r="AW173" s="13" t="s">
        <v>31</v>
      </c>
      <c r="AX173" s="13" t="s">
        <v>69</v>
      </c>
      <c r="AY173" s="235" t="s">
        <v>126</v>
      </c>
    </row>
    <row r="174" spans="1:51" s="14" customFormat="1" ht="12">
      <c r="A174" s="14"/>
      <c r="B174" s="236"/>
      <c r="C174" s="237"/>
      <c r="D174" s="226" t="s">
        <v>138</v>
      </c>
      <c r="E174" s="238" t="s">
        <v>19</v>
      </c>
      <c r="F174" s="239" t="s">
        <v>141</v>
      </c>
      <c r="G174" s="237"/>
      <c r="H174" s="240">
        <v>349.3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6" t="s">
        <v>138</v>
      </c>
      <c r="AU174" s="246" t="s">
        <v>79</v>
      </c>
      <c r="AV174" s="14" t="s">
        <v>134</v>
      </c>
      <c r="AW174" s="14" t="s">
        <v>31</v>
      </c>
      <c r="AX174" s="14" t="s">
        <v>77</v>
      </c>
      <c r="AY174" s="246" t="s">
        <v>126</v>
      </c>
    </row>
    <row r="175" spans="1:65" s="2" customFormat="1" ht="21.75" customHeight="1">
      <c r="A175" s="40"/>
      <c r="B175" s="41"/>
      <c r="C175" s="247" t="s">
        <v>292</v>
      </c>
      <c r="D175" s="247" t="s">
        <v>224</v>
      </c>
      <c r="E175" s="248" t="s">
        <v>293</v>
      </c>
      <c r="F175" s="249" t="s">
        <v>294</v>
      </c>
      <c r="G175" s="250" t="s">
        <v>275</v>
      </c>
      <c r="H175" s="251">
        <v>3.728</v>
      </c>
      <c r="I175" s="252"/>
      <c r="J175" s="253">
        <f>ROUND(I175*H175,2)</f>
        <v>0</v>
      </c>
      <c r="K175" s="249" t="s">
        <v>133</v>
      </c>
      <c r="L175" s="254"/>
      <c r="M175" s="255" t="s">
        <v>19</v>
      </c>
      <c r="N175" s="256" t="s">
        <v>40</v>
      </c>
      <c r="O175" s="86"/>
      <c r="P175" s="215">
        <f>O175*H175</f>
        <v>0</v>
      </c>
      <c r="Q175" s="215">
        <v>0.55</v>
      </c>
      <c r="R175" s="215">
        <f>Q175*H175</f>
        <v>2.0504000000000002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227</v>
      </c>
      <c r="AT175" s="217" t="s">
        <v>224</v>
      </c>
      <c r="AU175" s="217" t="s">
        <v>79</v>
      </c>
      <c r="AY175" s="19" t="s">
        <v>126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77</v>
      </c>
      <c r="BK175" s="218">
        <f>ROUND(I175*H175,2)</f>
        <v>0</v>
      </c>
      <c r="BL175" s="19" t="s">
        <v>220</v>
      </c>
      <c r="BM175" s="217" t="s">
        <v>295</v>
      </c>
    </row>
    <row r="176" spans="1:51" s="13" customFormat="1" ht="12">
      <c r="A176" s="13"/>
      <c r="B176" s="224"/>
      <c r="C176" s="225"/>
      <c r="D176" s="226" t="s">
        <v>138</v>
      </c>
      <c r="E176" s="227" t="s">
        <v>19</v>
      </c>
      <c r="F176" s="228" t="s">
        <v>296</v>
      </c>
      <c r="G176" s="225"/>
      <c r="H176" s="229">
        <v>0.09</v>
      </c>
      <c r="I176" s="230"/>
      <c r="J176" s="225"/>
      <c r="K176" s="225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138</v>
      </c>
      <c r="AU176" s="235" t="s">
        <v>79</v>
      </c>
      <c r="AV176" s="13" t="s">
        <v>79</v>
      </c>
      <c r="AW176" s="13" t="s">
        <v>31</v>
      </c>
      <c r="AX176" s="13" t="s">
        <v>69</v>
      </c>
      <c r="AY176" s="235" t="s">
        <v>126</v>
      </c>
    </row>
    <row r="177" spans="1:51" s="13" customFormat="1" ht="12">
      <c r="A177" s="13"/>
      <c r="B177" s="224"/>
      <c r="C177" s="225"/>
      <c r="D177" s="226" t="s">
        <v>138</v>
      </c>
      <c r="E177" s="227" t="s">
        <v>19</v>
      </c>
      <c r="F177" s="228" t="s">
        <v>297</v>
      </c>
      <c r="G177" s="225"/>
      <c r="H177" s="229">
        <v>0.235</v>
      </c>
      <c r="I177" s="230"/>
      <c r="J177" s="225"/>
      <c r="K177" s="225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138</v>
      </c>
      <c r="AU177" s="235" t="s">
        <v>79</v>
      </c>
      <c r="AV177" s="13" t="s">
        <v>79</v>
      </c>
      <c r="AW177" s="13" t="s">
        <v>31</v>
      </c>
      <c r="AX177" s="13" t="s">
        <v>69</v>
      </c>
      <c r="AY177" s="235" t="s">
        <v>126</v>
      </c>
    </row>
    <row r="178" spans="1:51" s="13" customFormat="1" ht="12">
      <c r="A178" s="13"/>
      <c r="B178" s="224"/>
      <c r="C178" s="225"/>
      <c r="D178" s="226" t="s">
        <v>138</v>
      </c>
      <c r="E178" s="227" t="s">
        <v>19</v>
      </c>
      <c r="F178" s="228" t="s">
        <v>298</v>
      </c>
      <c r="G178" s="225"/>
      <c r="H178" s="229">
        <v>0.192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138</v>
      </c>
      <c r="AU178" s="235" t="s">
        <v>79</v>
      </c>
      <c r="AV178" s="13" t="s">
        <v>79</v>
      </c>
      <c r="AW178" s="13" t="s">
        <v>31</v>
      </c>
      <c r="AX178" s="13" t="s">
        <v>69</v>
      </c>
      <c r="AY178" s="235" t="s">
        <v>126</v>
      </c>
    </row>
    <row r="179" spans="1:51" s="13" customFormat="1" ht="12">
      <c r="A179" s="13"/>
      <c r="B179" s="224"/>
      <c r="C179" s="225"/>
      <c r="D179" s="226" t="s">
        <v>138</v>
      </c>
      <c r="E179" s="227" t="s">
        <v>19</v>
      </c>
      <c r="F179" s="228" t="s">
        <v>299</v>
      </c>
      <c r="G179" s="225"/>
      <c r="H179" s="229">
        <v>0.64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138</v>
      </c>
      <c r="AU179" s="235" t="s">
        <v>79</v>
      </c>
      <c r="AV179" s="13" t="s">
        <v>79</v>
      </c>
      <c r="AW179" s="13" t="s">
        <v>31</v>
      </c>
      <c r="AX179" s="13" t="s">
        <v>69</v>
      </c>
      <c r="AY179" s="235" t="s">
        <v>126</v>
      </c>
    </row>
    <row r="180" spans="1:51" s="13" customFormat="1" ht="12">
      <c r="A180" s="13"/>
      <c r="B180" s="224"/>
      <c r="C180" s="225"/>
      <c r="D180" s="226" t="s">
        <v>138</v>
      </c>
      <c r="E180" s="227" t="s">
        <v>19</v>
      </c>
      <c r="F180" s="228" t="s">
        <v>300</v>
      </c>
      <c r="G180" s="225"/>
      <c r="H180" s="229">
        <v>0.864</v>
      </c>
      <c r="I180" s="230"/>
      <c r="J180" s="225"/>
      <c r="K180" s="225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138</v>
      </c>
      <c r="AU180" s="235" t="s">
        <v>79</v>
      </c>
      <c r="AV180" s="13" t="s">
        <v>79</v>
      </c>
      <c r="AW180" s="13" t="s">
        <v>31</v>
      </c>
      <c r="AX180" s="13" t="s">
        <v>69</v>
      </c>
      <c r="AY180" s="235" t="s">
        <v>126</v>
      </c>
    </row>
    <row r="181" spans="1:51" s="13" customFormat="1" ht="12">
      <c r="A181" s="13"/>
      <c r="B181" s="224"/>
      <c r="C181" s="225"/>
      <c r="D181" s="226" t="s">
        <v>138</v>
      </c>
      <c r="E181" s="227" t="s">
        <v>19</v>
      </c>
      <c r="F181" s="228" t="s">
        <v>301</v>
      </c>
      <c r="G181" s="225"/>
      <c r="H181" s="229">
        <v>1.152</v>
      </c>
      <c r="I181" s="230"/>
      <c r="J181" s="225"/>
      <c r="K181" s="225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138</v>
      </c>
      <c r="AU181" s="235" t="s">
        <v>79</v>
      </c>
      <c r="AV181" s="13" t="s">
        <v>79</v>
      </c>
      <c r="AW181" s="13" t="s">
        <v>31</v>
      </c>
      <c r="AX181" s="13" t="s">
        <v>69</v>
      </c>
      <c r="AY181" s="235" t="s">
        <v>126</v>
      </c>
    </row>
    <row r="182" spans="1:51" s="13" customFormat="1" ht="12">
      <c r="A182" s="13"/>
      <c r="B182" s="224"/>
      <c r="C182" s="225"/>
      <c r="D182" s="226" t="s">
        <v>138</v>
      </c>
      <c r="E182" s="227" t="s">
        <v>19</v>
      </c>
      <c r="F182" s="228" t="s">
        <v>302</v>
      </c>
      <c r="G182" s="225"/>
      <c r="H182" s="229">
        <v>0.078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138</v>
      </c>
      <c r="AU182" s="235" t="s">
        <v>79</v>
      </c>
      <c r="AV182" s="13" t="s">
        <v>79</v>
      </c>
      <c r="AW182" s="13" t="s">
        <v>31</v>
      </c>
      <c r="AX182" s="13" t="s">
        <v>69</v>
      </c>
      <c r="AY182" s="235" t="s">
        <v>126</v>
      </c>
    </row>
    <row r="183" spans="1:51" s="13" customFormat="1" ht="12">
      <c r="A183" s="13"/>
      <c r="B183" s="224"/>
      <c r="C183" s="225"/>
      <c r="D183" s="226" t="s">
        <v>138</v>
      </c>
      <c r="E183" s="227" t="s">
        <v>19</v>
      </c>
      <c r="F183" s="228" t="s">
        <v>303</v>
      </c>
      <c r="G183" s="225"/>
      <c r="H183" s="229">
        <v>0.138</v>
      </c>
      <c r="I183" s="230"/>
      <c r="J183" s="225"/>
      <c r="K183" s="225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138</v>
      </c>
      <c r="AU183" s="235" t="s">
        <v>79</v>
      </c>
      <c r="AV183" s="13" t="s">
        <v>79</v>
      </c>
      <c r="AW183" s="13" t="s">
        <v>31</v>
      </c>
      <c r="AX183" s="13" t="s">
        <v>69</v>
      </c>
      <c r="AY183" s="235" t="s">
        <v>126</v>
      </c>
    </row>
    <row r="184" spans="1:51" s="14" customFormat="1" ht="12">
      <c r="A184" s="14"/>
      <c r="B184" s="236"/>
      <c r="C184" s="237"/>
      <c r="D184" s="226" t="s">
        <v>138</v>
      </c>
      <c r="E184" s="238" t="s">
        <v>19</v>
      </c>
      <c r="F184" s="239" t="s">
        <v>141</v>
      </c>
      <c r="G184" s="237"/>
      <c r="H184" s="240">
        <v>3.389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6" t="s">
        <v>138</v>
      </c>
      <c r="AU184" s="246" t="s">
        <v>79</v>
      </c>
      <c r="AV184" s="14" t="s">
        <v>134</v>
      </c>
      <c r="AW184" s="14" t="s">
        <v>31</v>
      </c>
      <c r="AX184" s="14" t="s">
        <v>77</v>
      </c>
      <c r="AY184" s="246" t="s">
        <v>126</v>
      </c>
    </row>
    <row r="185" spans="1:51" s="13" customFormat="1" ht="12">
      <c r="A185" s="13"/>
      <c r="B185" s="224"/>
      <c r="C185" s="225"/>
      <c r="D185" s="226" t="s">
        <v>138</v>
      </c>
      <c r="E185" s="225"/>
      <c r="F185" s="228" t="s">
        <v>304</v>
      </c>
      <c r="G185" s="225"/>
      <c r="H185" s="229">
        <v>3.728</v>
      </c>
      <c r="I185" s="230"/>
      <c r="J185" s="225"/>
      <c r="K185" s="225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138</v>
      </c>
      <c r="AU185" s="235" t="s">
        <v>79</v>
      </c>
      <c r="AV185" s="13" t="s">
        <v>79</v>
      </c>
      <c r="AW185" s="13" t="s">
        <v>4</v>
      </c>
      <c r="AX185" s="13" t="s">
        <v>77</v>
      </c>
      <c r="AY185" s="235" t="s">
        <v>126</v>
      </c>
    </row>
    <row r="186" spans="1:65" s="2" customFormat="1" ht="55.5" customHeight="1">
      <c r="A186" s="40"/>
      <c r="B186" s="41"/>
      <c r="C186" s="206" t="s">
        <v>305</v>
      </c>
      <c r="D186" s="206" t="s">
        <v>129</v>
      </c>
      <c r="E186" s="207" t="s">
        <v>306</v>
      </c>
      <c r="F186" s="208" t="s">
        <v>307</v>
      </c>
      <c r="G186" s="209" t="s">
        <v>168</v>
      </c>
      <c r="H186" s="210">
        <v>64.5</v>
      </c>
      <c r="I186" s="211"/>
      <c r="J186" s="212">
        <f>ROUND(I186*H186,2)</f>
        <v>0</v>
      </c>
      <c r="K186" s="208" t="s">
        <v>133</v>
      </c>
      <c r="L186" s="46"/>
      <c r="M186" s="213" t="s">
        <v>19</v>
      </c>
      <c r="N186" s="214" t="s">
        <v>40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220</v>
      </c>
      <c r="AT186" s="217" t="s">
        <v>129</v>
      </c>
      <c r="AU186" s="217" t="s">
        <v>79</v>
      </c>
      <c r="AY186" s="19" t="s">
        <v>126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77</v>
      </c>
      <c r="BK186" s="218">
        <f>ROUND(I186*H186,2)</f>
        <v>0</v>
      </c>
      <c r="BL186" s="19" t="s">
        <v>220</v>
      </c>
      <c r="BM186" s="217" t="s">
        <v>308</v>
      </c>
    </row>
    <row r="187" spans="1:47" s="2" customFormat="1" ht="12">
      <c r="A187" s="40"/>
      <c r="B187" s="41"/>
      <c r="C187" s="42"/>
      <c r="D187" s="219" t="s">
        <v>136</v>
      </c>
      <c r="E187" s="42"/>
      <c r="F187" s="220" t="s">
        <v>309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136</v>
      </c>
      <c r="AU187" s="19" t="s">
        <v>79</v>
      </c>
    </row>
    <row r="188" spans="1:51" s="13" customFormat="1" ht="12">
      <c r="A188" s="13"/>
      <c r="B188" s="224"/>
      <c r="C188" s="225"/>
      <c r="D188" s="226" t="s">
        <v>138</v>
      </c>
      <c r="E188" s="227" t="s">
        <v>19</v>
      </c>
      <c r="F188" s="228" t="s">
        <v>310</v>
      </c>
      <c r="G188" s="225"/>
      <c r="H188" s="229">
        <v>16.5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138</v>
      </c>
      <c r="AU188" s="235" t="s">
        <v>79</v>
      </c>
      <c r="AV188" s="13" t="s">
        <v>79</v>
      </c>
      <c r="AW188" s="13" t="s">
        <v>31</v>
      </c>
      <c r="AX188" s="13" t="s">
        <v>69</v>
      </c>
      <c r="AY188" s="235" t="s">
        <v>126</v>
      </c>
    </row>
    <row r="189" spans="1:51" s="13" customFormat="1" ht="12">
      <c r="A189" s="13"/>
      <c r="B189" s="224"/>
      <c r="C189" s="225"/>
      <c r="D189" s="226" t="s">
        <v>138</v>
      </c>
      <c r="E189" s="227" t="s">
        <v>19</v>
      </c>
      <c r="F189" s="228" t="s">
        <v>311</v>
      </c>
      <c r="G189" s="225"/>
      <c r="H189" s="229">
        <v>22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138</v>
      </c>
      <c r="AU189" s="235" t="s">
        <v>79</v>
      </c>
      <c r="AV189" s="13" t="s">
        <v>79</v>
      </c>
      <c r="AW189" s="13" t="s">
        <v>31</v>
      </c>
      <c r="AX189" s="13" t="s">
        <v>69</v>
      </c>
      <c r="AY189" s="235" t="s">
        <v>126</v>
      </c>
    </row>
    <row r="190" spans="1:51" s="13" customFormat="1" ht="12">
      <c r="A190" s="13"/>
      <c r="B190" s="224"/>
      <c r="C190" s="225"/>
      <c r="D190" s="226" t="s">
        <v>138</v>
      </c>
      <c r="E190" s="227" t="s">
        <v>19</v>
      </c>
      <c r="F190" s="228" t="s">
        <v>312</v>
      </c>
      <c r="G190" s="225"/>
      <c r="H190" s="229">
        <v>10</v>
      </c>
      <c r="I190" s="230"/>
      <c r="J190" s="225"/>
      <c r="K190" s="225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138</v>
      </c>
      <c r="AU190" s="235" t="s">
        <v>79</v>
      </c>
      <c r="AV190" s="13" t="s">
        <v>79</v>
      </c>
      <c r="AW190" s="13" t="s">
        <v>31</v>
      </c>
      <c r="AX190" s="13" t="s">
        <v>69</v>
      </c>
      <c r="AY190" s="235" t="s">
        <v>126</v>
      </c>
    </row>
    <row r="191" spans="1:51" s="13" customFormat="1" ht="12">
      <c r="A191" s="13"/>
      <c r="B191" s="224"/>
      <c r="C191" s="225"/>
      <c r="D191" s="226" t="s">
        <v>138</v>
      </c>
      <c r="E191" s="227" t="s">
        <v>19</v>
      </c>
      <c r="F191" s="228" t="s">
        <v>313</v>
      </c>
      <c r="G191" s="225"/>
      <c r="H191" s="229">
        <v>5</v>
      </c>
      <c r="I191" s="230"/>
      <c r="J191" s="225"/>
      <c r="K191" s="225"/>
      <c r="L191" s="231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5" t="s">
        <v>138</v>
      </c>
      <c r="AU191" s="235" t="s">
        <v>79</v>
      </c>
      <c r="AV191" s="13" t="s">
        <v>79</v>
      </c>
      <c r="AW191" s="13" t="s">
        <v>31</v>
      </c>
      <c r="AX191" s="13" t="s">
        <v>69</v>
      </c>
      <c r="AY191" s="235" t="s">
        <v>126</v>
      </c>
    </row>
    <row r="192" spans="1:51" s="13" customFormat="1" ht="12">
      <c r="A192" s="13"/>
      <c r="B192" s="224"/>
      <c r="C192" s="225"/>
      <c r="D192" s="226" t="s">
        <v>138</v>
      </c>
      <c r="E192" s="227" t="s">
        <v>19</v>
      </c>
      <c r="F192" s="228" t="s">
        <v>314</v>
      </c>
      <c r="G192" s="225"/>
      <c r="H192" s="229">
        <v>11</v>
      </c>
      <c r="I192" s="230"/>
      <c r="J192" s="225"/>
      <c r="K192" s="225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138</v>
      </c>
      <c r="AU192" s="235" t="s">
        <v>79</v>
      </c>
      <c r="AV192" s="13" t="s">
        <v>79</v>
      </c>
      <c r="AW192" s="13" t="s">
        <v>31</v>
      </c>
      <c r="AX192" s="13" t="s">
        <v>69</v>
      </c>
      <c r="AY192" s="235" t="s">
        <v>126</v>
      </c>
    </row>
    <row r="193" spans="1:51" s="14" customFormat="1" ht="12">
      <c r="A193" s="14"/>
      <c r="B193" s="236"/>
      <c r="C193" s="237"/>
      <c r="D193" s="226" t="s">
        <v>138</v>
      </c>
      <c r="E193" s="238" t="s">
        <v>19</v>
      </c>
      <c r="F193" s="239" t="s">
        <v>141</v>
      </c>
      <c r="G193" s="237"/>
      <c r="H193" s="240">
        <v>64.5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138</v>
      </c>
      <c r="AU193" s="246" t="s">
        <v>79</v>
      </c>
      <c r="AV193" s="14" t="s">
        <v>134</v>
      </c>
      <c r="AW193" s="14" t="s">
        <v>31</v>
      </c>
      <c r="AX193" s="14" t="s">
        <v>77</v>
      </c>
      <c r="AY193" s="246" t="s">
        <v>126</v>
      </c>
    </row>
    <row r="194" spans="1:65" s="2" customFormat="1" ht="21.75" customHeight="1">
      <c r="A194" s="40"/>
      <c r="B194" s="41"/>
      <c r="C194" s="247" t="s">
        <v>315</v>
      </c>
      <c r="D194" s="247" t="s">
        <v>224</v>
      </c>
      <c r="E194" s="248" t="s">
        <v>316</v>
      </c>
      <c r="F194" s="249" t="s">
        <v>317</v>
      </c>
      <c r="G194" s="250" t="s">
        <v>275</v>
      </c>
      <c r="H194" s="251">
        <v>1.141</v>
      </c>
      <c r="I194" s="252"/>
      <c r="J194" s="253">
        <f>ROUND(I194*H194,2)</f>
        <v>0</v>
      </c>
      <c r="K194" s="249" t="s">
        <v>133</v>
      </c>
      <c r="L194" s="254"/>
      <c r="M194" s="255" t="s">
        <v>19</v>
      </c>
      <c r="N194" s="256" t="s">
        <v>40</v>
      </c>
      <c r="O194" s="86"/>
      <c r="P194" s="215">
        <f>O194*H194</f>
        <v>0</v>
      </c>
      <c r="Q194" s="215">
        <v>0.55</v>
      </c>
      <c r="R194" s="215">
        <f>Q194*H194</f>
        <v>0.62755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227</v>
      </c>
      <c r="AT194" s="217" t="s">
        <v>224</v>
      </c>
      <c r="AU194" s="217" t="s">
        <v>79</v>
      </c>
      <c r="AY194" s="19" t="s">
        <v>126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77</v>
      </c>
      <c r="BK194" s="218">
        <f>ROUND(I194*H194,2)</f>
        <v>0</v>
      </c>
      <c r="BL194" s="19" t="s">
        <v>220</v>
      </c>
      <c r="BM194" s="217" t="s">
        <v>318</v>
      </c>
    </row>
    <row r="195" spans="1:51" s="13" customFormat="1" ht="12">
      <c r="A195" s="13"/>
      <c r="B195" s="224"/>
      <c r="C195" s="225"/>
      <c r="D195" s="226" t="s">
        <v>138</v>
      </c>
      <c r="E195" s="227" t="s">
        <v>19</v>
      </c>
      <c r="F195" s="228" t="s">
        <v>319</v>
      </c>
      <c r="G195" s="225"/>
      <c r="H195" s="229">
        <v>0.356</v>
      </c>
      <c r="I195" s="230"/>
      <c r="J195" s="225"/>
      <c r="K195" s="225"/>
      <c r="L195" s="231"/>
      <c r="M195" s="232"/>
      <c r="N195" s="233"/>
      <c r="O195" s="233"/>
      <c r="P195" s="233"/>
      <c r="Q195" s="233"/>
      <c r="R195" s="233"/>
      <c r="S195" s="233"/>
      <c r="T195" s="23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5" t="s">
        <v>138</v>
      </c>
      <c r="AU195" s="235" t="s">
        <v>79</v>
      </c>
      <c r="AV195" s="13" t="s">
        <v>79</v>
      </c>
      <c r="AW195" s="13" t="s">
        <v>31</v>
      </c>
      <c r="AX195" s="13" t="s">
        <v>69</v>
      </c>
      <c r="AY195" s="235" t="s">
        <v>126</v>
      </c>
    </row>
    <row r="196" spans="1:51" s="13" customFormat="1" ht="12">
      <c r="A196" s="13"/>
      <c r="B196" s="224"/>
      <c r="C196" s="225"/>
      <c r="D196" s="226" t="s">
        <v>138</v>
      </c>
      <c r="E196" s="227" t="s">
        <v>19</v>
      </c>
      <c r="F196" s="228" t="s">
        <v>320</v>
      </c>
      <c r="G196" s="225"/>
      <c r="H196" s="229">
        <v>0.317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138</v>
      </c>
      <c r="AU196" s="235" t="s">
        <v>79</v>
      </c>
      <c r="AV196" s="13" t="s">
        <v>79</v>
      </c>
      <c r="AW196" s="13" t="s">
        <v>31</v>
      </c>
      <c r="AX196" s="13" t="s">
        <v>69</v>
      </c>
      <c r="AY196" s="235" t="s">
        <v>126</v>
      </c>
    </row>
    <row r="197" spans="1:51" s="13" customFormat="1" ht="12">
      <c r="A197" s="13"/>
      <c r="B197" s="224"/>
      <c r="C197" s="225"/>
      <c r="D197" s="226" t="s">
        <v>138</v>
      </c>
      <c r="E197" s="227" t="s">
        <v>19</v>
      </c>
      <c r="F197" s="228" t="s">
        <v>321</v>
      </c>
      <c r="G197" s="225"/>
      <c r="H197" s="229">
        <v>0.14</v>
      </c>
      <c r="I197" s="230"/>
      <c r="J197" s="225"/>
      <c r="K197" s="225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138</v>
      </c>
      <c r="AU197" s="235" t="s">
        <v>79</v>
      </c>
      <c r="AV197" s="13" t="s">
        <v>79</v>
      </c>
      <c r="AW197" s="13" t="s">
        <v>31</v>
      </c>
      <c r="AX197" s="13" t="s">
        <v>69</v>
      </c>
      <c r="AY197" s="235" t="s">
        <v>126</v>
      </c>
    </row>
    <row r="198" spans="1:51" s="13" customFormat="1" ht="12">
      <c r="A198" s="13"/>
      <c r="B198" s="224"/>
      <c r="C198" s="225"/>
      <c r="D198" s="226" t="s">
        <v>138</v>
      </c>
      <c r="E198" s="227" t="s">
        <v>19</v>
      </c>
      <c r="F198" s="228" t="s">
        <v>322</v>
      </c>
      <c r="G198" s="225"/>
      <c r="H198" s="229">
        <v>0.07</v>
      </c>
      <c r="I198" s="230"/>
      <c r="J198" s="225"/>
      <c r="K198" s="225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138</v>
      </c>
      <c r="AU198" s="235" t="s">
        <v>79</v>
      </c>
      <c r="AV198" s="13" t="s">
        <v>79</v>
      </c>
      <c r="AW198" s="13" t="s">
        <v>31</v>
      </c>
      <c r="AX198" s="13" t="s">
        <v>69</v>
      </c>
      <c r="AY198" s="235" t="s">
        <v>126</v>
      </c>
    </row>
    <row r="199" spans="1:51" s="13" customFormat="1" ht="12">
      <c r="A199" s="13"/>
      <c r="B199" s="224"/>
      <c r="C199" s="225"/>
      <c r="D199" s="226" t="s">
        <v>138</v>
      </c>
      <c r="E199" s="227" t="s">
        <v>19</v>
      </c>
      <c r="F199" s="228" t="s">
        <v>323</v>
      </c>
      <c r="G199" s="225"/>
      <c r="H199" s="229">
        <v>0.154</v>
      </c>
      <c r="I199" s="230"/>
      <c r="J199" s="225"/>
      <c r="K199" s="225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138</v>
      </c>
      <c r="AU199" s="235" t="s">
        <v>79</v>
      </c>
      <c r="AV199" s="13" t="s">
        <v>79</v>
      </c>
      <c r="AW199" s="13" t="s">
        <v>31</v>
      </c>
      <c r="AX199" s="13" t="s">
        <v>69</v>
      </c>
      <c r="AY199" s="235" t="s">
        <v>126</v>
      </c>
    </row>
    <row r="200" spans="1:51" s="14" customFormat="1" ht="12">
      <c r="A200" s="14"/>
      <c r="B200" s="236"/>
      <c r="C200" s="237"/>
      <c r="D200" s="226" t="s">
        <v>138</v>
      </c>
      <c r="E200" s="238" t="s">
        <v>19</v>
      </c>
      <c r="F200" s="239" t="s">
        <v>141</v>
      </c>
      <c r="G200" s="237"/>
      <c r="H200" s="240">
        <v>1.037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6" t="s">
        <v>138</v>
      </c>
      <c r="AU200" s="246" t="s">
        <v>79</v>
      </c>
      <c r="AV200" s="14" t="s">
        <v>134</v>
      </c>
      <c r="AW200" s="14" t="s">
        <v>31</v>
      </c>
      <c r="AX200" s="14" t="s">
        <v>77</v>
      </c>
      <c r="AY200" s="246" t="s">
        <v>126</v>
      </c>
    </row>
    <row r="201" spans="1:51" s="13" customFormat="1" ht="12">
      <c r="A201" s="13"/>
      <c r="B201" s="224"/>
      <c r="C201" s="225"/>
      <c r="D201" s="226" t="s">
        <v>138</v>
      </c>
      <c r="E201" s="225"/>
      <c r="F201" s="228" t="s">
        <v>324</v>
      </c>
      <c r="G201" s="225"/>
      <c r="H201" s="229">
        <v>1.141</v>
      </c>
      <c r="I201" s="230"/>
      <c r="J201" s="225"/>
      <c r="K201" s="225"/>
      <c r="L201" s="231"/>
      <c r="M201" s="232"/>
      <c r="N201" s="233"/>
      <c r="O201" s="233"/>
      <c r="P201" s="233"/>
      <c r="Q201" s="233"/>
      <c r="R201" s="233"/>
      <c r="S201" s="233"/>
      <c r="T201" s="23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5" t="s">
        <v>138</v>
      </c>
      <c r="AU201" s="235" t="s">
        <v>79</v>
      </c>
      <c r="AV201" s="13" t="s">
        <v>79</v>
      </c>
      <c r="AW201" s="13" t="s">
        <v>4</v>
      </c>
      <c r="AX201" s="13" t="s">
        <v>77</v>
      </c>
      <c r="AY201" s="235" t="s">
        <v>126</v>
      </c>
    </row>
    <row r="202" spans="1:65" s="2" customFormat="1" ht="37.8" customHeight="1">
      <c r="A202" s="40"/>
      <c r="B202" s="41"/>
      <c r="C202" s="206" t="s">
        <v>325</v>
      </c>
      <c r="D202" s="206" t="s">
        <v>129</v>
      </c>
      <c r="E202" s="207" t="s">
        <v>326</v>
      </c>
      <c r="F202" s="208" t="s">
        <v>327</v>
      </c>
      <c r="G202" s="209" t="s">
        <v>132</v>
      </c>
      <c r="H202" s="210">
        <v>217.33</v>
      </c>
      <c r="I202" s="211"/>
      <c r="J202" s="212">
        <f>ROUND(I202*H202,2)</f>
        <v>0</v>
      </c>
      <c r="K202" s="208" t="s">
        <v>133</v>
      </c>
      <c r="L202" s="46"/>
      <c r="M202" s="213" t="s">
        <v>19</v>
      </c>
      <c r="N202" s="214" t="s">
        <v>40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220</v>
      </c>
      <c r="AT202" s="217" t="s">
        <v>129</v>
      </c>
      <c r="AU202" s="217" t="s">
        <v>79</v>
      </c>
      <c r="AY202" s="19" t="s">
        <v>126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77</v>
      </c>
      <c r="BK202" s="218">
        <f>ROUND(I202*H202,2)</f>
        <v>0</v>
      </c>
      <c r="BL202" s="19" t="s">
        <v>220</v>
      </c>
      <c r="BM202" s="217" t="s">
        <v>328</v>
      </c>
    </row>
    <row r="203" spans="1:47" s="2" customFormat="1" ht="12">
      <c r="A203" s="40"/>
      <c r="B203" s="41"/>
      <c r="C203" s="42"/>
      <c r="D203" s="219" t="s">
        <v>136</v>
      </c>
      <c r="E203" s="42"/>
      <c r="F203" s="220" t="s">
        <v>329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136</v>
      </c>
      <c r="AU203" s="19" t="s">
        <v>79</v>
      </c>
    </row>
    <row r="204" spans="1:51" s="13" customFormat="1" ht="12">
      <c r="A204" s="13"/>
      <c r="B204" s="224"/>
      <c r="C204" s="225"/>
      <c r="D204" s="226" t="s">
        <v>138</v>
      </c>
      <c r="E204" s="227" t="s">
        <v>19</v>
      </c>
      <c r="F204" s="228" t="s">
        <v>330</v>
      </c>
      <c r="G204" s="225"/>
      <c r="H204" s="229">
        <v>56.7</v>
      </c>
      <c r="I204" s="230"/>
      <c r="J204" s="225"/>
      <c r="K204" s="225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138</v>
      </c>
      <c r="AU204" s="235" t="s">
        <v>79</v>
      </c>
      <c r="AV204" s="13" t="s">
        <v>79</v>
      </c>
      <c r="AW204" s="13" t="s">
        <v>31</v>
      </c>
      <c r="AX204" s="13" t="s">
        <v>69</v>
      </c>
      <c r="AY204" s="235" t="s">
        <v>126</v>
      </c>
    </row>
    <row r="205" spans="1:51" s="13" customFormat="1" ht="12">
      <c r="A205" s="13"/>
      <c r="B205" s="224"/>
      <c r="C205" s="225"/>
      <c r="D205" s="226" t="s">
        <v>138</v>
      </c>
      <c r="E205" s="227" t="s">
        <v>19</v>
      </c>
      <c r="F205" s="228" t="s">
        <v>331</v>
      </c>
      <c r="G205" s="225"/>
      <c r="H205" s="229">
        <v>39.6</v>
      </c>
      <c r="I205" s="230"/>
      <c r="J205" s="225"/>
      <c r="K205" s="225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138</v>
      </c>
      <c r="AU205" s="235" t="s">
        <v>79</v>
      </c>
      <c r="AV205" s="13" t="s">
        <v>79</v>
      </c>
      <c r="AW205" s="13" t="s">
        <v>31</v>
      </c>
      <c r="AX205" s="13" t="s">
        <v>69</v>
      </c>
      <c r="AY205" s="235" t="s">
        <v>126</v>
      </c>
    </row>
    <row r="206" spans="1:51" s="13" customFormat="1" ht="12">
      <c r="A206" s="13"/>
      <c r="B206" s="224"/>
      <c r="C206" s="225"/>
      <c r="D206" s="226" t="s">
        <v>138</v>
      </c>
      <c r="E206" s="227" t="s">
        <v>19</v>
      </c>
      <c r="F206" s="228" t="s">
        <v>332</v>
      </c>
      <c r="G206" s="225"/>
      <c r="H206" s="229">
        <v>12.72</v>
      </c>
      <c r="I206" s="230"/>
      <c r="J206" s="225"/>
      <c r="K206" s="225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138</v>
      </c>
      <c r="AU206" s="235" t="s">
        <v>79</v>
      </c>
      <c r="AV206" s="13" t="s">
        <v>79</v>
      </c>
      <c r="AW206" s="13" t="s">
        <v>31</v>
      </c>
      <c r="AX206" s="13" t="s">
        <v>69</v>
      </c>
      <c r="AY206" s="235" t="s">
        <v>126</v>
      </c>
    </row>
    <row r="207" spans="1:51" s="13" customFormat="1" ht="12">
      <c r="A207" s="13"/>
      <c r="B207" s="224"/>
      <c r="C207" s="225"/>
      <c r="D207" s="226" t="s">
        <v>138</v>
      </c>
      <c r="E207" s="227" t="s">
        <v>19</v>
      </c>
      <c r="F207" s="228" t="s">
        <v>333</v>
      </c>
      <c r="G207" s="225"/>
      <c r="H207" s="229">
        <v>60.48</v>
      </c>
      <c r="I207" s="230"/>
      <c r="J207" s="225"/>
      <c r="K207" s="225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138</v>
      </c>
      <c r="AU207" s="235" t="s">
        <v>79</v>
      </c>
      <c r="AV207" s="13" t="s">
        <v>79</v>
      </c>
      <c r="AW207" s="13" t="s">
        <v>31</v>
      </c>
      <c r="AX207" s="13" t="s">
        <v>69</v>
      </c>
      <c r="AY207" s="235" t="s">
        <v>126</v>
      </c>
    </row>
    <row r="208" spans="1:51" s="13" customFormat="1" ht="12">
      <c r="A208" s="13"/>
      <c r="B208" s="224"/>
      <c r="C208" s="225"/>
      <c r="D208" s="226" t="s">
        <v>138</v>
      </c>
      <c r="E208" s="227" t="s">
        <v>19</v>
      </c>
      <c r="F208" s="228" t="s">
        <v>334</v>
      </c>
      <c r="G208" s="225"/>
      <c r="H208" s="229">
        <v>15.83</v>
      </c>
      <c r="I208" s="230"/>
      <c r="J208" s="225"/>
      <c r="K208" s="225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138</v>
      </c>
      <c r="AU208" s="235" t="s">
        <v>79</v>
      </c>
      <c r="AV208" s="13" t="s">
        <v>79</v>
      </c>
      <c r="AW208" s="13" t="s">
        <v>31</v>
      </c>
      <c r="AX208" s="13" t="s">
        <v>69</v>
      </c>
      <c r="AY208" s="235" t="s">
        <v>126</v>
      </c>
    </row>
    <row r="209" spans="1:51" s="13" customFormat="1" ht="12">
      <c r="A209" s="13"/>
      <c r="B209" s="224"/>
      <c r="C209" s="225"/>
      <c r="D209" s="226" t="s">
        <v>138</v>
      </c>
      <c r="E209" s="227" t="s">
        <v>19</v>
      </c>
      <c r="F209" s="228" t="s">
        <v>335</v>
      </c>
      <c r="G209" s="225"/>
      <c r="H209" s="229">
        <v>32</v>
      </c>
      <c r="I209" s="230"/>
      <c r="J209" s="225"/>
      <c r="K209" s="225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138</v>
      </c>
      <c r="AU209" s="235" t="s">
        <v>79</v>
      </c>
      <c r="AV209" s="13" t="s">
        <v>79</v>
      </c>
      <c r="AW209" s="13" t="s">
        <v>31</v>
      </c>
      <c r="AX209" s="13" t="s">
        <v>69</v>
      </c>
      <c r="AY209" s="235" t="s">
        <v>126</v>
      </c>
    </row>
    <row r="210" spans="1:51" s="14" customFormat="1" ht="12">
      <c r="A210" s="14"/>
      <c r="B210" s="236"/>
      <c r="C210" s="237"/>
      <c r="D210" s="226" t="s">
        <v>138</v>
      </c>
      <c r="E210" s="238" t="s">
        <v>19</v>
      </c>
      <c r="F210" s="239" t="s">
        <v>141</v>
      </c>
      <c r="G210" s="237"/>
      <c r="H210" s="240">
        <v>217.33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6" t="s">
        <v>138</v>
      </c>
      <c r="AU210" s="246" t="s">
        <v>79</v>
      </c>
      <c r="AV210" s="14" t="s">
        <v>134</v>
      </c>
      <c r="AW210" s="14" t="s">
        <v>31</v>
      </c>
      <c r="AX210" s="14" t="s">
        <v>77</v>
      </c>
      <c r="AY210" s="246" t="s">
        <v>126</v>
      </c>
    </row>
    <row r="211" spans="1:65" s="2" customFormat="1" ht="24.15" customHeight="1">
      <c r="A211" s="40"/>
      <c r="B211" s="41"/>
      <c r="C211" s="247" t="s">
        <v>336</v>
      </c>
      <c r="D211" s="247" t="s">
        <v>224</v>
      </c>
      <c r="E211" s="248" t="s">
        <v>337</v>
      </c>
      <c r="F211" s="249" t="s">
        <v>338</v>
      </c>
      <c r="G211" s="250" t="s">
        <v>275</v>
      </c>
      <c r="H211" s="251">
        <v>5.738</v>
      </c>
      <c r="I211" s="252"/>
      <c r="J211" s="253">
        <f>ROUND(I211*H211,2)</f>
        <v>0</v>
      </c>
      <c r="K211" s="249" t="s">
        <v>133</v>
      </c>
      <c r="L211" s="254"/>
      <c r="M211" s="255" t="s">
        <v>19</v>
      </c>
      <c r="N211" s="256" t="s">
        <v>40</v>
      </c>
      <c r="O211" s="86"/>
      <c r="P211" s="215">
        <f>O211*H211</f>
        <v>0</v>
      </c>
      <c r="Q211" s="215">
        <v>0.55</v>
      </c>
      <c r="R211" s="215">
        <f>Q211*H211</f>
        <v>3.1559000000000004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227</v>
      </c>
      <c r="AT211" s="217" t="s">
        <v>224</v>
      </c>
      <c r="AU211" s="217" t="s">
        <v>79</v>
      </c>
      <c r="AY211" s="19" t="s">
        <v>126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77</v>
      </c>
      <c r="BK211" s="218">
        <f>ROUND(I211*H211,2)</f>
        <v>0</v>
      </c>
      <c r="BL211" s="19" t="s">
        <v>220</v>
      </c>
      <c r="BM211" s="217" t="s">
        <v>339</v>
      </c>
    </row>
    <row r="212" spans="1:51" s="13" customFormat="1" ht="12">
      <c r="A212" s="13"/>
      <c r="B212" s="224"/>
      <c r="C212" s="225"/>
      <c r="D212" s="226" t="s">
        <v>138</v>
      </c>
      <c r="E212" s="227" t="s">
        <v>19</v>
      </c>
      <c r="F212" s="228" t="s">
        <v>340</v>
      </c>
      <c r="G212" s="225"/>
      <c r="H212" s="229">
        <v>5.216</v>
      </c>
      <c r="I212" s="230"/>
      <c r="J212" s="225"/>
      <c r="K212" s="225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138</v>
      </c>
      <c r="AU212" s="235" t="s">
        <v>79</v>
      </c>
      <c r="AV212" s="13" t="s">
        <v>79</v>
      </c>
      <c r="AW212" s="13" t="s">
        <v>31</v>
      </c>
      <c r="AX212" s="13" t="s">
        <v>77</v>
      </c>
      <c r="AY212" s="235" t="s">
        <v>126</v>
      </c>
    </row>
    <row r="213" spans="1:51" s="13" customFormat="1" ht="12">
      <c r="A213" s="13"/>
      <c r="B213" s="224"/>
      <c r="C213" s="225"/>
      <c r="D213" s="226" t="s">
        <v>138</v>
      </c>
      <c r="E213" s="225"/>
      <c r="F213" s="228" t="s">
        <v>341</v>
      </c>
      <c r="G213" s="225"/>
      <c r="H213" s="229">
        <v>5.738</v>
      </c>
      <c r="I213" s="230"/>
      <c r="J213" s="225"/>
      <c r="K213" s="225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138</v>
      </c>
      <c r="AU213" s="235" t="s">
        <v>79</v>
      </c>
      <c r="AV213" s="13" t="s">
        <v>79</v>
      </c>
      <c r="AW213" s="13" t="s">
        <v>4</v>
      </c>
      <c r="AX213" s="13" t="s">
        <v>77</v>
      </c>
      <c r="AY213" s="235" t="s">
        <v>126</v>
      </c>
    </row>
    <row r="214" spans="1:65" s="2" customFormat="1" ht="49.05" customHeight="1">
      <c r="A214" s="40"/>
      <c r="B214" s="41"/>
      <c r="C214" s="206" t="s">
        <v>342</v>
      </c>
      <c r="D214" s="206" t="s">
        <v>129</v>
      </c>
      <c r="E214" s="207" t="s">
        <v>343</v>
      </c>
      <c r="F214" s="208" t="s">
        <v>344</v>
      </c>
      <c r="G214" s="209" t="s">
        <v>132</v>
      </c>
      <c r="H214" s="210">
        <v>204.7</v>
      </c>
      <c r="I214" s="211"/>
      <c r="J214" s="212">
        <f>ROUND(I214*H214,2)</f>
        <v>0</v>
      </c>
      <c r="K214" s="208" t="s">
        <v>133</v>
      </c>
      <c r="L214" s="46"/>
      <c r="M214" s="213" t="s">
        <v>19</v>
      </c>
      <c r="N214" s="214" t="s">
        <v>40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0.015</v>
      </c>
      <c r="T214" s="216">
        <f>S214*H214</f>
        <v>3.0704999999999996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220</v>
      </c>
      <c r="AT214" s="217" t="s">
        <v>129</v>
      </c>
      <c r="AU214" s="217" t="s">
        <v>79</v>
      </c>
      <c r="AY214" s="19" t="s">
        <v>126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77</v>
      </c>
      <c r="BK214" s="218">
        <f>ROUND(I214*H214,2)</f>
        <v>0</v>
      </c>
      <c r="BL214" s="19" t="s">
        <v>220</v>
      </c>
      <c r="BM214" s="217" t="s">
        <v>345</v>
      </c>
    </row>
    <row r="215" spans="1:47" s="2" customFormat="1" ht="12">
      <c r="A215" s="40"/>
      <c r="B215" s="41"/>
      <c r="C215" s="42"/>
      <c r="D215" s="219" t="s">
        <v>136</v>
      </c>
      <c r="E215" s="42"/>
      <c r="F215" s="220" t="s">
        <v>346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136</v>
      </c>
      <c r="AU215" s="19" t="s">
        <v>79</v>
      </c>
    </row>
    <row r="216" spans="1:51" s="13" customFormat="1" ht="12">
      <c r="A216" s="13"/>
      <c r="B216" s="224"/>
      <c r="C216" s="225"/>
      <c r="D216" s="226" t="s">
        <v>138</v>
      </c>
      <c r="E216" s="227" t="s">
        <v>19</v>
      </c>
      <c r="F216" s="228" t="s">
        <v>330</v>
      </c>
      <c r="G216" s="225"/>
      <c r="H216" s="229">
        <v>56.7</v>
      </c>
      <c r="I216" s="230"/>
      <c r="J216" s="225"/>
      <c r="K216" s="225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138</v>
      </c>
      <c r="AU216" s="235" t="s">
        <v>79</v>
      </c>
      <c r="AV216" s="13" t="s">
        <v>79</v>
      </c>
      <c r="AW216" s="13" t="s">
        <v>31</v>
      </c>
      <c r="AX216" s="13" t="s">
        <v>69</v>
      </c>
      <c r="AY216" s="235" t="s">
        <v>126</v>
      </c>
    </row>
    <row r="217" spans="1:51" s="13" customFormat="1" ht="12">
      <c r="A217" s="13"/>
      <c r="B217" s="224"/>
      <c r="C217" s="225"/>
      <c r="D217" s="226" t="s">
        <v>138</v>
      </c>
      <c r="E217" s="227" t="s">
        <v>19</v>
      </c>
      <c r="F217" s="228" t="s">
        <v>331</v>
      </c>
      <c r="G217" s="225"/>
      <c r="H217" s="229">
        <v>39.6</v>
      </c>
      <c r="I217" s="230"/>
      <c r="J217" s="225"/>
      <c r="K217" s="225"/>
      <c r="L217" s="231"/>
      <c r="M217" s="232"/>
      <c r="N217" s="233"/>
      <c r="O217" s="233"/>
      <c r="P217" s="233"/>
      <c r="Q217" s="233"/>
      <c r="R217" s="233"/>
      <c r="S217" s="233"/>
      <c r="T217" s="23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5" t="s">
        <v>138</v>
      </c>
      <c r="AU217" s="235" t="s">
        <v>79</v>
      </c>
      <c r="AV217" s="13" t="s">
        <v>79</v>
      </c>
      <c r="AW217" s="13" t="s">
        <v>31</v>
      </c>
      <c r="AX217" s="13" t="s">
        <v>69</v>
      </c>
      <c r="AY217" s="235" t="s">
        <v>126</v>
      </c>
    </row>
    <row r="218" spans="1:51" s="13" customFormat="1" ht="12">
      <c r="A218" s="13"/>
      <c r="B218" s="224"/>
      <c r="C218" s="225"/>
      <c r="D218" s="226" t="s">
        <v>138</v>
      </c>
      <c r="E218" s="227" t="s">
        <v>19</v>
      </c>
      <c r="F218" s="228" t="s">
        <v>332</v>
      </c>
      <c r="G218" s="225"/>
      <c r="H218" s="229">
        <v>12.72</v>
      </c>
      <c r="I218" s="230"/>
      <c r="J218" s="225"/>
      <c r="K218" s="225"/>
      <c r="L218" s="231"/>
      <c r="M218" s="232"/>
      <c r="N218" s="233"/>
      <c r="O218" s="233"/>
      <c r="P218" s="233"/>
      <c r="Q218" s="233"/>
      <c r="R218" s="233"/>
      <c r="S218" s="233"/>
      <c r="T218" s="23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5" t="s">
        <v>138</v>
      </c>
      <c r="AU218" s="235" t="s">
        <v>79</v>
      </c>
      <c r="AV218" s="13" t="s">
        <v>79</v>
      </c>
      <c r="AW218" s="13" t="s">
        <v>31</v>
      </c>
      <c r="AX218" s="13" t="s">
        <v>69</v>
      </c>
      <c r="AY218" s="235" t="s">
        <v>126</v>
      </c>
    </row>
    <row r="219" spans="1:51" s="13" customFormat="1" ht="12">
      <c r="A219" s="13"/>
      <c r="B219" s="224"/>
      <c r="C219" s="225"/>
      <c r="D219" s="226" t="s">
        <v>138</v>
      </c>
      <c r="E219" s="227" t="s">
        <v>19</v>
      </c>
      <c r="F219" s="228" t="s">
        <v>333</v>
      </c>
      <c r="G219" s="225"/>
      <c r="H219" s="229">
        <v>60.48</v>
      </c>
      <c r="I219" s="230"/>
      <c r="J219" s="225"/>
      <c r="K219" s="225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138</v>
      </c>
      <c r="AU219" s="235" t="s">
        <v>79</v>
      </c>
      <c r="AV219" s="13" t="s">
        <v>79</v>
      </c>
      <c r="AW219" s="13" t="s">
        <v>31</v>
      </c>
      <c r="AX219" s="13" t="s">
        <v>69</v>
      </c>
      <c r="AY219" s="235" t="s">
        <v>126</v>
      </c>
    </row>
    <row r="220" spans="1:51" s="13" customFormat="1" ht="12">
      <c r="A220" s="13"/>
      <c r="B220" s="224"/>
      <c r="C220" s="225"/>
      <c r="D220" s="226" t="s">
        <v>138</v>
      </c>
      <c r="E220" s="227" t="s">
        <v>19</v>
      </c>
      <c r="F220" s="228" t="s">
        <v>347</v>
      </c>
      <c r="G220" s="225"/>
      <c r="H220" s="229">
        <v>3.2</v>
      </c>
      <c r="I220" s="230"/>
      <c r="J220" s="225"/>
      <c r="K220" s="225"/>
      <c r="L220" s="231"/>
      <c r="M220" s="232"/>
      <c r="N220" s="233"/>
      <c r="O220" s="233"/>
      <c r="P220" s="233"/>
      <c r="Q220" s="233"/>
      <c r="R220" s="233"/>
      <c r="S220" s="233"/>
      <c r="T220" s="23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5" t="s">
        <v>138</v>
      </c>
      <c r="AU220" s="235" t="s">
        <v>79</v>
      </c>
      <c r="AV220" s="13" t="s">
        <v>79</v>
      </c>
      <c r="AW220" s="13" t="s">
        <v>31</v>
      </c>
      <c r="AX220" s="13" t="s">
        <v>69</v>
      </c>
      <c r="AY220" s="235" t="s">
        <v>126</v>
      </c>
    </row>
    <row r="221" spans="1:51" s="13" customFormat="1" ht="12">
      <c r="A221" s="13"/>
      <c r="B221" s="224"/>
      <c r="C221" s="225"/>
      <c r="D221" s="226" t="s">
        <v>138</v>
      </c>
      <c r="E221" s="227" t="s">
        <v>19</v>
      </c>
      <c r="F221" s="228" t="s">
        <v>335</v>
      </c>
      <c r="G221" s="225"/>
      <c r="H221" s="229">
        <v>32</v>
      </c>
      <c r="I221" s="230"/>
      <c r="J221" s="225"/>
      <c r="K221" s="225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138</v>
      </c>
      <c r="AU221" s="235" t="s">
        <v>79</v>
      </c>
      <c r="AV221" s="13" t="s">
        <v>79</v>
      </c>
      <c r="AW221" s="13" t="s">
        <v>31</v>
      </c>
      <c r="AX221" s="13" t="s">
        <v>69</v>
      </c>
      <c r="AY221" s="235" t="s">
        <v>126</v>
      </c>
    </row>
    <row r="222" spans="1:51" s="14" customFormat="1" ht="12">
      <c r="A222" s="14"/>
      <c r="B222" s="236"/>
      <c r="C222" s="237"/>
      <c r="D222" s="226" t="s">
        <v>138</v>
      </c>
      <c r="E222" s="238" t="s">
        <v>19</v>
      </c>
      <c r="F222" s="239" t="s">
        <v>141</v>
      </c>
      <c r="G222" s="237"/>
      <c r="H222" s="240">
        <v>204.7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6" t="s">
        <v>138</v>
      </c>
      <c r="AU222" s="246" t="s">
        <v>79</v>
      </c>
      <c r="AV222" s="14" t="s">
        <v>134</v>
      </c>
      <c r="AW222" s="14" t="s">
        <v>31</v>
      </c>
      <c r="AX222" s="14" t="s">
        <v>77</v>
      </c>
      <c r="AY222" s="246" t="s">
        <v>126</v>
      </c>
    </row>
    <row r="223" spans="1:65" s="2" customFormat="1" ht="37.8" customHeight="1">
      <c r="A223" s="40"/>
      <c r="B223" s="41"/>
      <c r="C223" s="206" t="s">
        <v>227</v>
      </c>
      <c r="D223" s="206" t="s">
        <v>129</v>
      </c>
      <c r="E223" s="207" t="s">
        <v>348</v>
      </c>
      <c r="F223" s="208" t="s">
        <v>349</v>
      </c>
      <c r="G223" s="209" t="s">
        <v>275</v>
      </c>
      <c r="H223" s="210">
        <v>9.646</v>
      </c>
      <c r="I223" s="211"/>
      <c r="J223" s="212">
        <f>ROUND(I223*H223,2)</f>
        <v>0</v>
      </c>
      <c r="K223" s="208" t="s">
        <v>133</v>
      </c>
      <c r="L223" s="46"/>
      <c r="M223" s="213" t="s">
        <v>19</v>
      </c>
      <c r="N223" s="214" t="s">
        <v>40</v>
      </c>
      <c r="O223" s="86"/>
      <c r="P223" s="215">
        <f>O223*H223</f>
        <v>0</v>
      </c>
      <c r="Q223" s="215">
        <v>0.02337</v>
      </c>
      <c r="R223" s="215">
        <f>Q223*H223</f>
        <v>0.22542702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220</v>
      </c>
      <c r="AT223" s="217" t="s">
        <v>129</v>
      </c>
      <c r="AU223" s="217" t="s">
        <v>79</v>
      </c>
      <c r="AY223" s="19" t="s">
        <v>126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77</v>
      </c>
      <c r="BK223" s="218">
        <f>ROUND(I223*H223,2)</f>
        <v>0</v>
      </c>
      <c r="BL223" s="19" t="s">
        <v>220</v>
      </c>
      <c r="BM223" s="217" t="s">
        <v>350</v>
      </c>
    </row>
    <row r="224" spans="1:47" s="2" customFormat="1" ht="12">
      <c r="A224" s="40"/>
      <c r="B224" s="41"/>
      <c r="C224" s="42"/>
      <c r="D224" s="219" t="s">
        <v>136</v>
      </c>
      <c r="E224" s="42"/>
      <c r="F224" s="220" t="s">
        <v>351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136</v>
      </c>
      <c r="AU224" s="19" t="s">
        <v>79</v>
      </c>
    </row>
    <row r="225" spans="1:51" s="13" customFormat="1" ht="12">
      <c r="A225" s="13"/>
      <c r="B225" s="224"/>
      <c r="C225" s="225"/>
      <c r="D225" s="226" t="s">
        <v>138</v>
      </c>
      <c r="E225" s="227" t="s">
        <v>19</v>
      </c>
      <c r="F225" s="228" t="s">
        <v>352</v>
      </c>
      <c r="G225" s="225"/>
      <c r="H225" s="229">
        <v>9.646</v>
      </c>
      <c r="I225" s="230"/>
      <c r="J225" s="225"/>
      <c r="K225" s="225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138</v>
      </c>
      <c r="AU225" s="235" t="s">
        <v>79</v>
      </c>
      <c r="AV225" s="13" t="s">
        <v>79</v>
      </c>
      <c r="AW225" s="13" t="s">
        <v>31</v>
      </c>
      <c r="AX225" s="13" t="s">
        <v>77</v>
      </c>
      <c r="AY225" s="235" t="s">
        <v>126</v>
      </c>
    </row>
    <row r="226" spans="1:65" s="2" customFormat="1" ht="49.05" customHeight="1">
      <c r="A226" s="40"/>
      <c r="B226" s="41"/>
      <c r="C226" s="206" t="s">
        <v>353</v>
      </c>
      <c r="D226" s="206" t="s">
        <v>129</v>
      </c>
      <c r="E226" s="207" t="s">
        <v>354</v>
      </c>
      <c r="F226" s="208" t="s">
        <v>355</v>
      </c>
      <c r="G226" s="209" t="s">
        <v>187</v>
      </c>
      <c r="H226" s="210">
        <v>6.065</v>
      </c>
      <c r="I226" s="211"/>
      <c r="J226" s="212">
        <f>ROUND(I226*H226,2)</f>
        <v>0</v>
      </c>
      <c r="K226" s="208" t="s">
        <v>133</v>
      </c>
      <c r="L226" s="46"/>
      <c r="M226" s="213" t="s">
        <v>19</v>
      </c>
      <c r="N226" s="214" t="s">
        <v>40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220</v>
      </c>
      <c r="AT226" s="217" t="s">
        <v>129</v>
      </c>
      <c r="AU226" s="217" t="s">
        <v>79</v>
      </c>
      <c r="AY226" s="19" t="s">
        <v>126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77</v>
      </c>
      <c r="BK226" s="218">
        <f>ROUND(I226*H226,2)</f>
        <v>0</v>
      </c>
      <c r="BL226" s="19" t="s">
        <v>220</v>
      </c>
      <c r="BM226" s="217" t="s">
        <v>356</v>
      </c>
    </row>
    <row r="227" spans="1:47" s="2" customFormat="1" ht="12">
      <c r="A227" s="40"/>
      <c r="B227" s="41"/>
      <c r="C227" s="42"/>
      <c r="D227" s="219" t="s">
        <v>136</v>
      </c>
      <c r="E227" s="42"/>
      <c r="F227" s="220" t="s">
        <v>357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136</v>
      </c>
      <c r="AU227" s="19" t="s">
        <v>79</v>
      </c>
    </row>
    <row r="228" spans="1:63" s="12" customFormat="1" ht="22.8" customHeight="1">
      <c r="A228" s="12"/>
      <c r="B228" s="190"/>
      <c r="C228" s="191"/>
      <c r="D228" s="192" t="s">
        <v>68</v>
      </c>
      <c r="E228" s="204" t="s">
        <v>358</v>
      </c>
      <c r="F228" s="204" t="s">
        <v>359</v>
      </c>
      <c r="G228" s="191"/>
      <c r="H228" s="191"/>
      <c r="I228" s="194"/>
      <c r="J228" s="205">
        <f>BK228</f>
        <v>0</v>
      </c>
      <c r="K228" s="191"/>
      <c r="L228" s="196"/>
      <c r="M228" s="197"/>
      <c r="N228" s="198"/>
      <c r="O228" s="198"/>
      <c r="P228" s="199">
        <f>SUM(P229:P294)</f>
        <v>0</v>
      </c>
      <c r="Q228" s="198"/>
      <c r="R228" s="199">
        <f>SUM(R229:R294)</f>
        <v>3.36989005</v>
      </c>
      <c r="S228" s="198"/>
      <c r="T228" s="200">
        <f>SUM(T229:T294)</f>
        <v>3.9429220999999997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1" t="s">
        <v>79</v>
      </c>
      <c r="AT228" s="202" t="s">
        <v>68</v>
      </c>
      <c r="AU228" s="202" t="s">
        <v>77</v>
      </c>
      <c r="AY228" s="201" t="s">
        <v>126</v>
      </c>
      <c r="BK228" s="203">
        <f>SUM(BK229:BK294)</f>
        <v>0</v>
      </c>
    </row>
    <row r="229" spans="1:65" s="2" customFormat="1" ht="24.15" customHeight="1">
      <c r="A229" s="40"/>
      <c r="B229" s="41"/>
      <c r="C229" s="206" t="s">
        <v>360</v>
      </c>
      <c r="D229" s="206" t="s">
        <v>129</v>
      </c>
      <c r="E229" s="207" t="s">
        <v>361</v>
      </c>
      <c r="F229" s="208" t="s">
        <v>362</v>
      </c>
      <c r="G229" s="209" t="s">
        <v>132</v>
      </c>
      <c r="H229" s="210">
        <v>429.865</v>
      </c>
      <c r="I229" s="211"/>
      <c r="J229" s="212">
        <f>ROUND(I229*H229,2)</f>
        <v>0</v>
      </c>
      <c r="K229" s="208" t="s">
        <v>133</v>
      </c>
      <c r="L229" s="46"/>
      <c r="M229" s="213" t="s">
        <v>19</v>
      </c>
      <c r="N229" s="214" t="s">
        <v>40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0.00594</v>
      </c>
      <c r="T229" s="216">
        <f>S229*H229</f>
        <v>2.5533981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220</v>
      </c>
      <c r="AT229" s="217" t="s">
        <v>129</v>
      </c>
      <c r="AU229" s="217" t="s">
        <v>79</v>
      </c>
      <c r="AY229" s="19" t="s">
        <v>126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77</v>
      </c>
      <c r="BK229" s="218">
        <f>ROUND(I229*H229,2)</f>
        <v>0</v>
      </c>
      <c r="BL229" s="19" t="s">
        <v>220</v>
      </c>
      <c r="BM229" s="217" t="s">
        <v>363</v>
      </c>
    </row>
    <row r="230" spans="1:47" s="2" customFormat="1" ht="12">
      <c r="A230" s="40"/>
      <c r="B230" s="41"/>
      <c r="C230" s="42"/>
      <c r="D230" s="219" t="s">
        <v>136</v>
      </c>
      <c r="E230" s="42"/>
      <c r="F230" s="220" t="s">
        <v>364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136</v>
      </c>
      <c r="AU230" s="19" t="s">
        <v>79</v>
      </c>
    </row>
    <row r="231" spans="1:51" s="13" customFormat="1" ht="12">
      <c r="A231" s="13"/>
      <c r="B231" s="224"/>
      <c r="C231" s="225"/>
      <c r="D231" s="226" t="s">
        <v>138</v>
      </c>
      <c r="E231" s="227" t="s">
        <v>19</v>
      </c>
      <c r="F231" s="228" t="s">
        <v>365</v>
      </c>
      <c r="G231" s="225"/>
      <c r="H231" s="229">
        <v>377.545</v>
      </c>
      <c r="I231" s="230"/>
      <c r="J231" s="225"/>
      <c r="K231" s="225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138</v>
      </c>
      <c r="AU231" s="235" t="s">
        <v>79</v>
      </c>
      <c r="AV231" s="13" t="s">
        <v>79</v>
      </c>
      <c r="AW231" s="13" t="s">
        <v>31</v>
      </c>
      <c r="AX231" s="13" t="s">
        <v>69</v>
      </c>
      <c r="AY231" s="235" t="s">
        <v>126</v>
      </c>
    </row>
    <row r="232" spans="1:51" s="13" customFormat="1" ht="12">
      <c r="A232" s="13"/>
      <c r="B232" s="224"/>
      <c r="C232" s="225"/>
      <c r="D232" s="226" t="s">
        <v>138</v>
      </c>
      <c r="E232" s="227" t="s">
        <v>19</v>
      </c>
      <c r="F232" s="228" t="s">
        <v>331</v>
      </c>
      <c r="G232" s="225"/>
      <c r="H232" s="229">
        <v>39.6</v>
      </c>
      <c r="I232" s="230"/>
      <c r="J232" s="225"/>
      <c r="K232" s="225"/>
      <c r="L232" s="231"/>
      <c r="M232" s="232"/>
      <c r="N232" s="233"/>
      <c r="O232" s="233"/>
      <c r="P232" s="233"/>
      <c r="Q232" s="233"/>
      <c r="R232" s="233"/>
      <c r="S232" s="233"/>
      <c r="T232" s="23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5" t="s">
        <v>138</v>
      </c>
      <c r="AU232" s="235" t="s">
        <v>79</v>
      </c>
      <c r="AV232" s="13" t="s">
        <v>79</v>
      </c>
      <c r="AW232" s="13" t="s">
        <v>31</v>
      </c>
      <c r="AX232" s="13" t="s">
        <v>69</v>
      </c>
      <c r="AY232" s="235" t="s">
        <v>126</v>
      </c>
    </row>
    <row r="233" spans="1:51" s="13" customFormat="1" ht="12">
      <c r="A233" s="13"/>
      <c r="B233" s="224"/>
      <c r="C233" s="225"/>
      <c r="D233" s="226" t="s">
        <v>138</v>
      </c>
      <c r="E233" s="227" t="s">
        <v>19</v>
      </c>
      <c r="F233" s="228" t="s">
        <v>332</v>
      </c>
      <c r="G233" s="225"/>
      <c r="H233" s="229">
        <v>12.72</v>
      </c>
      <c r="I233" s="230"/>
      <c r="J233" s="225"/>
      <c r="K233" s="225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138</v>
      </c>
      <c r="AU233" s="235" t="s">
        <v>79</v>
      </c>
      <c r="AV233" s="13" t="s">
        <v>79</v>
      </c>
      <c r="AW233" s="13" t="s">
        <v>31</v>
      </c>
      <c r="AX233" s="13" t="s">
        <v>69</v>
      </c>
      <c r="AY233" s="235" t="s">
        <v>126</v>
      </c>
    </row>
    <row r="234" spans="1:51" s="14" customFormat="1" ht="12">
      <c r="A234" s="14"/>
      <c r="B234" s="236"/>
      <c r="C234" s="237"/>
      <c r="D234" s="226" t="s">
        <v>138</v>
      </c>
      <c r="E234" s="238" t="s">
        <v>19</v>
      </c>
      <c r="F234" s="239" t="s">
        <v>141</v>
      </c>
      <c r="G234" s="237"/>
      <c r="H234" s="240">
        <v>429.86500000000007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6" t="s">
        <v>138</v>
      </c>
      <c r="AU234" s="246" t="s">
        <v>79</v>
      </c>
      <c r="AV234" s="14" t="s">
        <v>134</v>
      </c>
      <c r="AW234" s="14" t="s">
        <v>31</v>
      </c>
      <c r="AX234" s="14" t="s">
        <v>77</v>
      </c>
      <c r="AY234" s="246" t="s">
        <v>126</v>
      </c>
    </row>
    <row r="235" spans="1:65" s="2" customFormat="1" ht="24.15" customHeight="1">
      <c r="A235" s="40"/>
      <c r="B235" s="41"/>
      <c r="C235" s="206" t="s">
        <v>366</v>
      </c>
      <c r="D235" s="206" t="s">
        <v>129</v>
      </c>
      <c r="E235" s="207" t="s">
        <v>367</v>
      </c>
      <c r="F235" s="208" t="s">
        <v>368</v>
      </c>
      <c r="G235" s="209" t="s">
        <v>168</v>
      </c>
      <c r="H235" s="210">
        <v>7.2</v>
      </c>
      <c r="I235" s="211"/>
      <c r="J235" s="212">
        <f>ROUND(I235*H235,2)</f>
        <v>0</v>
      </c>
      <c r="K235" s="208" t="s">
        <v>133</v>
      </c>
      <c r="L235" s="46"/>
      <c r="M235" s="213" t="s">
        <v>19</v>
      </c>
      <c r="N235" s="214" t="s">
        <v>40</v>
      </c>
      <c r="O235" s="86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220</v>
      </c>
      <c r="AT235" s="217" t="s">
        <v>129</v>
      </c>
      <c r="AU235" s="217" t="s">
        <v>79</v>
      </c>
      <c r="AY235" s="19" t="s">
        <v>126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77</v>
      </c>
      <c r="BK235" s="218">
        <f>ROUND(I235*H235,2)</f>
        <v>0</v>
      </c>
      <c r="BL235" s="19" t="s">
        <v>220</v>
      </c>
      <c r="BM235" s="217" t="s">
        <v>369</v>
      </c>
    </row>
    <row r="236" spans="1:47" s="2" customFormat="1" ht="12">
      <c r="A236" s="40"/>
      <c r="B236" s="41"/>
      <c r="C236" s="42"/>
      <c r="D236" s="219" t="s">
        <v>136</v>
      </c>
      <c r="E236" s="42"/>
      <c r="F236" s="220" t="s">
        <v>370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136</v>
      </c>
      <c r="AU236" s="19" t="s">
        <v>79</v>
      </c>
    </row>
    <row r="237" spans="1:51" s="13" customFormat="1" ht="12">
      <c r="A237" s="13"/>
      <c r="B237" s="224"/>
      <c r="C237" s="225"/>
      <c r="D237" s="226" t="s">
        <v>138</v>
      </c>
      <c r="E237" s="227" t="s">
        <v>19</v>
      </c>
      <c r="F237" s="228" t="s">
        <v>371</v>
      </c>
      <c r="G237" s="225"/>
      <c r="H237" s="229">
        <v>7.2</v>
      </c>
      <c r="I237" s="230"/>
      <c r="J237" s="225"/>
      <c r="K237" s="225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138</v>
      </c>
      <c r="AU237" s="235" t="s">
        <v>79</v>
      </c>
      <c r="AV237" s="13" t="s">
        <v>79</v>
      </c>
      <c r="AW237" s="13" t="s">
        <v>31</v>
      </c>
      <c r="AX237" s="13" t="s">
        <v>77</v>
      </c>
      <c r="AY237" s="235" t="s">
        <v>126</v>
      </c>
    </row>
    <row r="238" spans="1:65" s="2" customFormat="1" ht="16.5" customHeight="1">
      <c r="A238" s="40"/>
      <c r="B238" s="41"/>
      <c r="C238" s="247" t="s">
        <v>372</v>
      </c>
      <c r="D238" s="247" t="s">
        <v>224</v>
      </c>
      <c r="E238" s="248" t="s">
        <v>373</v>
      </c>
      <c r="F238" s="249" t="s">
        <v>374</v>
      </c>
      <c r="G238" s="250" t="s">
        <v>375</v>
      </c>
      <c r="H238" s="251">
        <v>13.5</v>
      </c>
      <c r="I238" s="252"/>
      <c r="J238" s="253">
        <f>ROUND(I238*H238,2)</f>
        <v>0</v>
      </c>
      <c r="K238" s="249" t="s">
        <v>133</v>
      </c>
      <c r="L238" s="254"/>
      <c r="M238" s="255" t="s">
        <v>19</v>
      </c>
      <c r="N238" s="256" t="s">
        <v>40</v>
      </c>
      <c r="O238" s="86"/>
      <c r="P238" s="215">
        <f>O238*H238</f>
        <v>0</v>
      </c>
      <c r="Q238" s="215">
        <v>0.001</v>
      </c>
      <c r="R238" s="215">
        <f>Q238*H238</f>
        <v>0.0135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227</v>
      </c>
      <c r="AT238" s="217" t="s">
        <v>224</v>
      </c>
      <c r="AU238" s="217" t="s">
        <v>79</v>
      </c>
      <c r="AY238" s="19" t="s">
        <v>126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77</v>
      </c>
      <c r="BK238" s="218">
        <f>ROUND(I238*H238,2)</f>
        <v>0</v>
      </c>
      <c r="BL238" s="19" t="s">
        <v>220</v>
      </c>
      <c r="BM238" s="217" t="s">
        <v>376</v>
      </c>
    </row>
    <row r="239" spans="1:51" s="13" customFormat="1" ht="12">
      <c r="A239" s="13"/>
      <c r="B239" s="224"/>
      <c r="C239" s="225"/>
      <c r="D239" s="226" t="s">
        <v>138</v>
      </c>
      <c r="E239" s="227" t="s">
        <v>19</v>
      </c>
      <c r="F239" s="228" t="s">
        <v>377</v>
      </c>
      <c r="G239" s="225"/>
      <c r="H239" s="229">
        <v>1.8</v>
      </c>
      <c r="I239" s="230"/>
      <c r="J239" s="225"/>
      <c r="K239" s="225"/>
      <c r="L239" s="231"/>
      <c r="M239" s="232"/>
      <c r="N239" s="233"/>
      <c r="O239" s="233"/>
      <c r="P239" s="233"/>
      <c r="Q239" s="233"/>
      <c r="R239" s="233"/>
      <c r="S239" s="233"/>
      <c r="T239" s="23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5" t="s">
        <v>138</v>
      </c>
      <c r="AU239" s="235" t="s">
        <v>79</v>
      </c>
      <c r="AV239" s="13" t="s">
        <v>79</v>
      </c>
      <c r="AW239" s="13" t="s">
        <v>31</v>
      </c>
      <c r="AX239" s="13" t="s">
        <v>77</v>
      </c>
      <c r="AY239" s="235" t="s">
        <v>126</v>
      </c>
    </row>
    <row r="240" spans="1:51" s="13" customFormat="1" ht="12">
      <c r="A240" s="13"/>
      <c r="B240" s="224"/>
      <c r="C240" s="225"/>
      <c r="D240" s="226" t="s">
        <v>138</v>
      </c>
      <c r="E240" s="225"/>
      <c r="F240" s="228" t="s">
        <v>378</v>
      </c>
      <c r="G240" s="225"/>
      <c r="H240" s="229">
        <v>13.5</v>
      </c>
      <c r="I240" s="230"/>
      <c r="J240" s="225"/>
      <c r="K240" s="225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138</v>
      </c>
      <c r="AU240" s="235" t="s">
        <v>79</v>
      </c>
      <c r="AV240" s="13" t="s">
        <v>79</v>
      </c>
      <c r="AW240" s="13" t="s">
        <v>4</v>
      </c>
      <c r="AX240" s="13" t="s">
        <v>77</v>
      </c>
      <c r="AY240" s="235" t="s">
        <v>126</v>
      </c>
    </row>
    <row r="241" spans="1:65" s="2" customFormat="1" ht="24.15" customHeight="1">
      <c r="A241" s="40"/>
      <c r="B241" s="41"/>
      <c r="C241" s="206" t="s">
        <v>379</v>
      </c>
      <c r="D241" s="206" t="s">
        <v>129</v>
      </c>
      <c r="E241" s="207" t="s">
        <v>380</v>
      </c>
      <c r="F241" s="208" t="s">
        <v>381</v>
      </c>
      <c r="G241" s="209" t="s">
        <v>168</v>
      </c>
      <c r="H241" s="210">
        <v>104.025</v>
      </c>
      <c r="I241" s="211"/>
      <c r="J241" s="212">
        <f>ROUND(I241*H241,2)</f>
        <v>0</v>
      </c>
      <c r="K241" s="208" t="s">
        <v>133</v>
      </c>
      <c r="L241" s="46"/>
      <c r="M241" s="213" t="s">
        <v>19</v>
      </c>
      <c r="N241" s="214" t="s">
        <v>40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0.0026</v>
      </c>
      <c r="T241" s="216">
        <f>S241*H241</f>
        <v>0.270465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220</v>
      </c>
      <c r="AT241" s="217" t="s">
        <v>129</v>
      </c>
      <c r="AU241" s="217" t="s">
        <v>79</v>
      </c>
      <c r="AY241" s="19" t="s">
        <v>126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77</v>
      </c>
      <c r="BK241" s="218">
        <f>ROUND(I241*H241,2)</f>
        <v>0</v>
      </c>
      <c r="BL241" s="19" t="s">
        <v>220</v>
      </c>
      <c r="BM241" s="217" t="s">
        <v>382</v>
      </c>
    </row>
    <row r="242" spans="1:47" s="2" customFormat="1" ht="12">
      <c r="A242" s="40"/>
      <c r="B242" s="41"/>
      <c r="C242" s="42"/>
      <c r="D242" s="219" t="s">
        <v>136</v>
      </c>
      <c r="E242" s="42"/>
      <c r="F242" s="220" t="s">
        <v>383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136</v>
      </c>
      <c r="AU242" s="19" t="s">
        <v>79</v>
      </c>
    </row>
    <row r="243" spans="1:51" s="13" customFormat="1" ht="12">
      <c r="A243" s="13"/>
      <c r="B243" s="224"/>
      <c r="C243" s="225"/>
      <c r="D243" s="226" t="s">
        <v>138</v>
      </c>
      <c r="E243" s="227" t="s">
        <v>19</v>
      </c>
      <c r="F243" s="228" t="s">
        <v>384</v>
      </c>
      <c r="G243" s="225"/>
      <c r="H243" s="229">
        <v>53.625</v>
      </c>
      <c r="I243" s="230"/>
      <c r="J243" s="225"/>
      <c r="K243" s="225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138</v>
      </c>
      <c r="AU243" s="235" t="s">
        <v>79</v>
      </c>
      <c r="AV243" s="13" t="s">
        <v>79</v>
      </c>
      <c r="AW243" s="13" t="s">
        <v>31</v>
      </c>
      <c r="AX243" s="13" t="s">
        <v>69</v>
      </c>
      <c r="AY243" s="235" t="s">
        <v>126</v>
      </c>
    </row>
    <row r="244" spans="1:51" s="13" customFormat="1" ht="12">
      <c r="A244" s="13"/>
      <c r="B244" s="224"/>
      <c r="C244" s="225"/>
      <c r="D244" s="226" t="s">
        <v>138</v>
      </c>
      <c r="E244" s="227" t="s">
        <v>19</v>
      </c>
      <c r="F244" s="228" t="s">
        <v>385</v>
      </c>
      <c r="G244" s="225"/>
      <c r="H244" s="229">
        <v>50.4</v>
      </c>
      <c r="I244" s="230"/>
      <c r="J244" s="225"/>
      <c r="K244" s="225"/>
      <c r="L244" s="231"/>
      <c r="M244" s="232"/>
      <c r="N244" s="233"/>
      <c r="O244" s="233"/>
      <c r="P244" s="233"/>
      <c r="Q244" s="233"/>
      <c r="R244" s="233"/>
      <c r="S244" s="233"/>
      <c r="T244" s="23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5" t="s">
        <v>138</v>
      </c>
      <c r="AU244" s="235" t="s">
        <v>79</v>
      </c>
      <c r="AV244" s="13" t="s">
        <v>79</v>
      </c>
      <c r="AW244" s="13" t="s">
        <v>31</v>
      </c>
      <c r="AX244" s="13" t="s">
        <v>69</v>
      </c>
      <c r="AY244" s="235" t="s">
        <v>126</v>
      </c>
    </row>
    <row r="245" spans="1:51" s="14" customFormat="1" ht="12">
      <c r="A245" s="14"/>
      <c r="B245" s="236"/>
      <c r="C245" s="237"/>
      <c r="D245" s="226" t="s">
        <v>138</v>
      </c>
      <c r="E245" s="238" t="s">
        <v>19</v>
      </c>
      <c r="F245" s="239" t="s">
        <v>141</v>
      </c>
      <c r="G245" s="237"/>
      <c r="H245" s="240">
        <v>104.025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6" t="s">
        <v>138</v>
      </c>
      <c r="AU245" s="246" t="s">
        <v>79</v>
      </c>
      <c r="AV245" s="14" t="s">
        <v>134</v>
      </c>
      <c r="AW245" s="14" t="s">
        <v>31</v>
      </c>
      <c r="AX245" s="14" t="s">
        <v>77</v>
      </c>
      <c r="AY245" s="246" t="s">
        <v>126</v>
      </c>
    </row>
    <row r="246" spans="1:65" s="2" customFormat="1" ht="24.15" customHeight="1">
      <c r="A246" s="40"/>
      <c r="B246" s="41"/>
      <c r="C246" s="206" t="s">
        <v>386</v>
      </c>
      <c r="D246" s="206" t="s">
        <v>129</v>
      </c>
      <c r="E246" s="207" t="s">
        <v>387</v>
      </c>
      <c r="F246" s="208" t="s">
        <v>388</v>
      </c>
      <c r="G246" s="209" t="s">
        <v>168</v>
      </c>
      <c r="H246" s="210">
        <v>95.1</v>
      </c>
      <c r="I246" s="211"/>
      <c r="J246" s="212">
        <f>ROUND(I246*H246,2)</f>
        <v>0</v>
      </c>
      <c r="K246" s="208" t="s">
        <v>133</v>
      </c>
      <c r="L246" s="46"/>
      <c r="M246" s="213" t="s">
        <v>19</v>
      </c>
      <c r="N246" s="214" t="s">
        <v>40</v>
      </c>
      <c r="O246" s="86"/>
      <c r="P246" s="215">
        <f>O246*H246</f>
        <v>0</v>
      </c>
      <c r="Q246" s="215">
        <v>0</v>
      </c>
      <c r="R246" s="215">
        <f>Q246*H246</f>
        <v>0</v>
      </c>
      <c r="S246" s="215">
        <v>0.01069</v>
      </c>
      <c r="T246" s="216">
        <f>S246*H246</f>
        <v>1.016619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220</v>
      </c>
      <c r="AT246" s="217" t="s">
        <v>129</v>
      </c>
      <c r="AU246" s="217" t="s">
        <v>79</v>
      </c>
      <c r="AY246" s="19" t="s">
        <v>126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77</v>
      </c>
      <c r="BK246" s="218">
        <f>ROUND(I246*H246,2)</f>
        <v>0</v>
      </c>
      <c r="BL246" s="19" t="s">
        <v>220</v>
      </c>
      <c r="BM246" s="217" t="s">
        <v>389</v>
      </c>
    </row>
    <row r="247" spans="1:47" s="2" customFormat="1" ht="12">
      <c r="A247" s="40"/>
      <c r="B247" s="41"/>
      <c r="C247" s="42"/>
      <c r="D247" s="219" t="s">
        <v>136</v>
      </c>
      <c r="E247" s="42"/>
      <c r="F247" s="220" t="s">
        <v>390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136</v>
      </c>
      <c r="AU247" s="19" t="s">
        <v>79</v>
      </c>
    </row>
    <row r="248" spans="1:51" s="13" customFormat="1" ht="12">
      <c r="A248" s="13"/>
      <c r="B248" s="224"/>
      <c r="C248" s="225"/>
      <c r="D248" s="226" t="s">
        <v>138</v>
      </c>
      <c r="E248" s="227" t="s">
        <v>19</v>
      </c>
      <c r="F248" s="228" t="s">
        <v>391</v>
      </c>
      <c r="G248" s="225"/>
      <c r="H248" s="229">
        <v>49.5</v>
      </c>
      <c r="I248" s="230"/>
      <c r="J248" s="225"/>
      <c r="K248" s="225"/>
      <c r="L248" s="231"/>
      <c r="M248" s="232"/>
      <c r="N248" s="233"/>
      <c r="O248" s="233"/>
      <c r="P248" s="233"/>
      <c r="Q248" s="233"/>
      <c r="R248" s="233"/>
      <c r="S248" s="233"/>
      <c r="T248" s="23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5" t="s">
        <v>138</v>
      </c>
      <c r="AU248" s="235" t="s">
        <v>79</v>
      </c>
      <c r="AV248" s="13" t="s">
        <v>79</v>
      </c>
      <c r="AW248" s="13" t="s">
        <v>31</v>
      </c>
      <c r="AX248" s="13" t="s">
        <v>69</v>
      </c>
      <c r="AY248" s="235" t="s">
        <v>126</v>
      </c>
    </row>
    <row r="249" spans="1:51" s="13" customFormat="1" ht="12">
      <c r="A249" s="13"/>
      <c r="B249" s="224"/>
      <c r="C249" s="225"/>
      <c r="D249" s="226" t="s">
        <v>138</v>
      </c>
      <c r="E249" s="227" t="s">
        <v>19</v>
      </c>
      <c r="F249" s="228" t="s">
        <v>392</v>
      </c>
      <c r="G249" s="225"/>
      <c r="H249" s="229">
        <v>45.6</v>
      </c>
      <c r="I249" s="230"/>
      <c r="J249" s="225"/>
      <c r="K249" s="225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138</v>
      </c>
      <c r="AU249" s="235" t="s">
        <v>79</v>
      </c>
      <c r="AV249" s="13" t="s">
        <v>79</v>
      </c>
      <c r="AW249" s="13" t="s">
        <v>31</v>
      </c>
      <c r="AX249" s="13" t="s">
        <v>69</v>
      </c>
      <c r="AY249" s="235" t="s">
        <v>126</v>
      </c>
    </row>
    <row r="250" spans="1:51" s="14" customFormat="1" ht="12">
      <c r="A250" s="14"/>
      <c r="B250" s="236"/>
      <c r="C250" s="237"/>
      <c r="D250" s="226" t="s">
        <v>138</v>
      </c>
      <c r="E250" s="238" t="s">
        <v>19</v>
      </c>
      <c r="F250" s="239" t="s">
        <v>141</v>
      </c>
      <c r="G250" s="237"/>
      <c r="H250" s="240">
        <v>95.1</v>
      </c>
      <c r="I250" s="241"/>
      <c r="J250" s="237"/>
      <c r="K250" s="237"/>
      <c r="L250" s="242"/>
      <c r="M250" s="243"/>
      <c r="N250" s="244"/>
      <c r="O250" s="244"/>
      <c r="P250" s="244"/>
      <c r="Q250" s="244"/>
      <c r="R250" s="244"/>
      <c r="S250" s="244"/>
      <c r="T250" s="24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6" t="s">
        <v>138</v>
      </c>
      <c r="AU250" s="246" t="s">
        <v>79</v>
      </c>
      <c r="AV250" s="14" t="s">
        <v>134</v>
      </c>
      <c r="AW250" s="14" t="s">
        <v>31</v>
      </c>
      <c r="AX250" s="14" t="s">
        <v>77</v>
      </c>
      <c r="AY250" s="246" t="s">
        <v>126</v>
      </c>
    </row>
    <row r="251" spans="1:65" s="2" customFormat="1" ht="16.5" customHeight="1">
      <c r="A251" s="40"/>
      <c r="B251" s="41"/>
      <c r="C251" s="206" t="s">
        <v>393</v>
      </c>
      <c r="D251" s="206" t="s">
        <v>129</v>
      </c>
      <c r="E251" s="207" t="s">
        <v>394</v>
      </c>
      <c r="F251" s="208" t="s">
        <v>395</v>
      </c>
      <c r="G251" s="209" t="s">
        <v>168</v>
      </c>
      <c r="H251" s="210">
        <v>26</v>
      </c>
      <c r="I251" s="211"/>
      <c r="J251" s="212">
        <f>ROUND(I251*H251,2)</f>
        <v>0</v>
      </c>
      <c r="K251" s="208" t="s">
        <v>133</v>
      </c>
      <c r="L251" s="46"/>
      <c r="M251" s="213" t="s">
        <v>19</v>
      </c>
      <c r="N251" s="214" t="s">
        <v>40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0.00394</v>
      </c>
      <c r="T251" s="216">
        <f>S251*H251</f>
        <v>0.10244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220</v>
      </c>
      <c r="AT251" s="217" t="s">
        <v>129</v>
      </c>
      <c r="AU251" s="217" t="s">
        <v>79</v>
      </c>
      <c r="AY251" s="19" t="s">
        <v>126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77</v>
      </c>
      <c r="BK251" s="218">
        <f>ROUND(I251*H251,2)</f>
        <v>0</v>
      </c>
      <c r="BL251" s="19" t="s">
        <v>220</v>
      </c>
      <c r="BM251" s="217" t="s">
        <v>396</v>
      </c>
    </row>
    <row r="252" spans="1:47" s="2" customFormat="1" ht="12">
      <c r="A252" s="40"/>
      <c r="B252" s="41"/>
      <c r="C252" s="42"/>
      <c r="D252" s="219" t="s">
        <v>136</v>
      </c>
      <c r="E252" s="42"/>
      <c r="F252" s="220" t="s">
        <v>397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136</v>
      </c>
      <c r="AU252" s="19" t="s">
        <v>79</v>
      </c>
    </row>
    <row r="253" spans="1:51" s="13" customFormat="1" ht="12">
      <c r="A253" s="13"/>
      <c r="B253" s="224"/>
      <c r="C253" s="225"/>
      <c r="D253" s="226" t="s">
        <v>138</v>
      </c>
      <c r="E253" s="227" t="s">
        <v>19</v>
      </c>
      <c r="F253" s="228" t="s">
        <v>398</v>
      </c>
      <c r="G253" s="225"/>
      <c r="H253" s="229">
        <v>26</v>
      </c>
      <c r="I253" s="230"/>
      <c r="J253" s="225"/>
      <c r="K253" s="225"/>
      <c r="L253" s="231"/>
      <c r="M253" s="232"/>
      <c r="N253" s="233"/>
      <c r="O253" s="233"/>
      <c r="P253" s="233"/>
      <c r="Q253" s="233"/>
      <c r="R253" s="233"/>
      <c r="S253" s="233"/>
      <c r="T253" s="23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5" t="s">
        <v>138</v>
      </c>
      <c r="AU253" s="235" t="s">
        <v>79</v>
      </c>
      <c r="AV253" s="13" t="s">
        <v>79</v>
      </c>
      <c r="AW253" s="13" t="s">
        <v>31</v>
      </c>
      <c r="AX253" s="13" t="s">
        <v>77</v>
      </c>
      <c r="AY253" s="235" t="s">
        <v>126</v>
      </c>
    </row>
    <row r="254" spans="1:65" s="2" customFormat="1" ht="21.75" customHeight="1">
      <c r="A254" s="40"/>
      <c r="B254" s="41"/>
      <c r="C254" s="206" t="s">
        <v>399</v>
      </c>
      <c r="D254" s="206" t="s">
        <v>129</v>
      </c>
      <c r="E254" s="207" t="s">
        <v>400</v>
      </c>
      <c r="F254" s="208" t="s">
        <v>401</v>
      </c>
      <c r="G254" s="209" t="s">
        <v>168</v>
      </c>
      <c r="H254" s="210">
        <v>22.433</v>
      </c>
      <c r="I254" s="211"/>
      <c r="J254" s="212">
        <f>ROUND(I254*H254,2)</f>
        <v>0</v>
      </c>
      <c r="K254" s="208" t="s">
        <v>133</v>
      </c>
      <c r="L254" s="46"/>
      <c r="M254" s="213" t="s">
        <v>19</v>
      </c>
      <c r="N254" s="214" t="s">
        <v>40</v>
      </c>
      <c r="O254" s="86"/>
      <c r="P254" s="215">
        <f>O254*H254</f>
        <v>0</v>
      </c>
      <c r="Q254" s="215">
        <v>0.00147</v>
      </c>
      <c r="R254" s="215">
        <f>Q254*H254</f>
        <v>0.03297651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220</v>
      </c>
      <c r="AT254" s="217" t="s">
        <v>129</v>
      </c>
      <c r="AU254" s="217" t="s">
        <v>79</v>
      </c>
      <c r="AY254" s="19" t="s">
        <v>126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77</v>
      </c>
      <c r="BK254" s="218">
        <f>ROUND(I254*H254,2)</f>
        <v>0</v>
      </c>
      <c r="BL254" s="19" t="s">
        <v>220</v>
      </c>
      <c r="BM254" s="217" t="s">
        <v>402</v>
      </c>
    </row>
    <row r="255" spans="1:47" s="2" customFormat="1" ht="12">
      <c r="A255" s="40"/>
      <c r="B255" s="41"/>
      <c r="C255" s="42"/>
      <c r="D255" s="219" t="s">
        <v>136</v>
      </c>
      <c r="E255" s="42"/>
      <c r="F255" s="220" t="s">
        <v>403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136</v>
      </c>
      <c r="AU255" s="19" t="s">
        <v>79</v>
      </c>
    </row>
    <row r="256" spans="1:51" s="13" customFormat="1" ht="12">
      <c r="A256" s="13"/>
      <c r="B256" s="224"/>
      <c r="C256" s="225"/>
      <c r="D256" s="226" t="s">
        <v>138</v>
      </c>
      <c r="E256" s="227" t="s">
        <v>19</v>
      </c>
      <c r="F256" s="228" t="s">
        <v>404</v>
      </c>
      <c r="G256" s="225"/>
      <c r="H256" s="229">
        <v>22.433</v>
      </c>
      <c r="I256" s="230"/>
      <c r="J256" s="225"/>
      <c r="K256" s="225"/>
      <c r="L256" s="231"/>
      <c r="M256" s="232"/>
      <c r="N256" s="233"/>
      <c r="O256" s="233"/>
      <c r="P256" s="233"/>
      <c r="Q256" s="233"/>
      <c r="R256" s="233"/>
      <c r="S256" s="233"/>
      <c r="T256" s="23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5" t="s">
        <v>138</v>
      </c>
      <c r="AU256" s="235" t="s">
        <v>79</v>
      </c>
      <c r="AV256" s="13" t="s">
        <v>79</v>
      </c>
      <c r="AW256" s="13" t="s">
        <v>31</v>
      </c>
      <c r="AX256" s="13" t="s">
        <v>77</v>
      </c>
      <c r="AY256" s="235" t="s">
        <v>126</v>
      </c>
    </row>
    <row r="257" spans="1:65" s="2" customFormat="1" ht="24.15" customHeight="1">
      <c r="A257" s="40"/>
      <c r="B257" s="41"/>
      <c r="C257" s="206" t="s">
        <v>405</v>
      </c>
      <c r="D257" s="206" t="s">
        <v>129</v>
      </c>
      <c r="E257" s="207" t="s">
        <v>406</v>
      </c>
      <c r="F257" s="208" t="s">
        <v>407</v>
      </c>
      <c r="G257" s="209" t="s">
        <v>168</v>
      </c>
      <c r="H257" s="210">
        <v>18</v>
      </c>
      <c r="I257" s="211"/>
      <c r="J257" s="212">
        <f>ROUND(I257*H257,2)</f>
        <v>0</v>
      </c>
      <c r="K257" s="208" t="s">
        <v>133</v>
      </c>
      <c r="L257" s="46"/>
      <c r="M257" s="213" t="s">
        <v>19</v>
      </c>
      <c r="N257" s="214" t="s">
        <v>40</v>
      </c>
      <c r="O257" s="86"/>
      <c r="P257" s="215">
        <f>O257*H257</f>
        <v>0</v>
      </c>
      <c r="Q257" s="215">
        <v>0.00073</v>
      </c>
      <c r="R257" s="215">
        <f>Q257*H257</f>
        <v>0.013139999999999999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220</v>
      </c>
      <c r="AT257" s="217" t="s">
        <v>129</v>
      </c>
      <c r="AU257" s="217" t="s">
        <v>79</v>
      </c>
      <c r="AY257" s="19" t="s">
        <v>126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77</v>
      </c>
      <c r="BK257" s="218">
        <f>ROUND(I257*H257,2)</f>
        <v>0</v>
      </c>
      <c r="BL257" s="19" t="s">
        <v>220</v>
      </c>
      <c r="BM257" s="217" t="s">
        <v>408</v>
      </c>
    </row>
    <row r="258" spans="1:47" s="2" customFormat="1" ht="12">
      <c r="A258" s="40"/>
      <c r="B258" s="41"/>
      <c r="C258" s="42"/>
      <c r="D258" s="219" t="s">
        <v>136</v>
      </c>
      <c r="E258" s="42"/>
      <c r="F258" s="220" t="s">
        <v>409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136</v>
      </c>
      <c r="AU258" s="19" t="s">
        <v>79</v>
      </c>
    </row>
    <row r="259" spans="1:51" s="13" customFormat="1" ht="12">
      <c r="A259" s="13"/>
      <c r="B259" s="224"/>
      <c r="C259" s="225"/>
      <c r="D259" s="226" t="s">
        <v>138</v>
      </c>
      <c r="E259" s="227" t="s">
        <v>19</v>
      </c>
      <c r="F259" s="228" t="s">
        <v>410</v>
      </c>
      <c r="G259" s="225"/>
      <c r="H259" s="229">
        <v>18</v>
      </c>
      <c r="I259" s="230"/>
      <c r="J259" s="225"/>
      <c r="K259" s="225"/>
      <c r="L259" s="231"/>
      <c r="M259" s="232"/>
      <c r="N259" s="233"/>
      <c r="O259" s="233"/>
      <c r="P259" s="233"/>
      <c r="Q259" s="233"/>
      <c r="R259" s="233"/>
      <c r="S259" s="233"/>
      <c r="T259" s="23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5" t="s">
        <v>138</v>
      </c>
      <c r="AU259" s="235" t="s">
        <v>79</v>
      </c>
      <c r="AV259" s="13" t="s">
        <v>79</v>
      </c>
      <c r="AW259" s="13" t="s">
        <v>31</v>
      </c>
      <c r="AX259" s="13" t="s">
        <v>77</v>
      </c>
      <c r="AY259" s="235" t="s">
        <v>126</v>
      </c>
    </row>
    <row r="260" spans="1:65" s="2" customFormat="1" ht="44.25" customHeight="1">
      <c r="A260" s="40"/>
      <c r="B260" s="41"/>
      <c r="C260" s="206" t="s">
        <v>411</v>
      </c>
      <c r="D260" s="206" t="s">
        <v>129</v>
      </c>
      <c r="E260" s="207" t="s">
        <v>412</v>
      </c>
      <c r="F260" s="208" t="s">
        <v>413</v>
      </c>
      <c r="G260" s="209" t="s">
        <v>132</v>
      </c>
      <c r="H260" s="210">
        <v>439.217</v>
      </c>
      <c r="I260" s="211"/>
      <c r="J260" s="212">
        <f>ROUND(I260*H260,2)</f>
        <v>0</v>
      </c>
      <c r="K260" s="208" t="s">
        <v>133</v>
      </c>
      <c r="L260" s="46"/>
      <c r="M260" s="213" t="s">
        <v>19</v>
      </c>
      <c r="N260" s="214" t="s">
        <v>40</v>
      </c>
      <c r="O260" s="86"/>
      <c r="P260" s="215">
        <f>O260*H260</f>
        <v>0</v>
      </c>
      <c r="Q260" s="215">
        <v>0.00662</v>
      </c>
      <c r="R260" s="215">
        <f>Q260*H260</f>
        <v>2.90761654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220</v>
      </c>
      <c r="AT260" s="217" t="s">
        <v>129</v>
      </c>
      <c r="AU260" s="217" t="s">
        <v>79</v>
      </c>
      <c r="AY260" s="19" t="s">
        <v>126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77</v>
      </c>
      <c r="BK260" s="218">
        <f>ROUND(I260*H260,2)</f>
        <v>0</v>
      </c>
      <c r="BL260" s="19" t="s">
        <v>220</v>
      </c>
      <c r="BM260" s="217" t="s">
        <v>414</v>
      </c>
    </row>
    <row r="261" spans="1:47" s="2" customFormat="1" ht="12">
      <c r="A261" s="40"/>
      <c r="B261" s="41"/>
      <c r="C261" s="42"/>
      <c r="D261" s="219" t="s">
        <v>136</v>
      </c>
      <c r="E261" s="42"/>
      <c r="F261" s="220" t="s">
        <v>415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136</v>
      </c>
      <c r="AU261" s="19" t="s">
        <v>79</v>
      </c>
    </row>
    <row r="262" spans="1:51" s="13" customFormat="1" ht="12">
      <c r="A262" s="13"/>
      <c r="B262" s="224"/>
      <c r="C262" s="225"/>
      <c r="D262" s="226" t="s">
        <v>138</v>
      </c>
      <c r="E262" s="227" t="s">
        <v>19</v>
      </c>
      <c r="F262" s="228" t="s">
        <v>365</v>
      </c>
      <c r="G262" s="225"/>
      <c r="H262" s="229">
        <v>377.545</v>
      </c>
      <c r="I262" s="230"/>
      <c r="J262" s="225"/>
      <c r="K262" s="225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138</v>
      </c>
      <c r="AU262" s="235" t="s">
        <v>79</v>
      </c>
      <c r="AV262" s="13" t="s">
        <v>79</v>
      </c>
      <c r="AW262" s="13" t="s">
        <v>31</v>
      </c>
      <c r="AX262" s="13" t="s">
        <v>69</v>
      </c>
      <c r="AY262" s="235" t="s">
        <v>126</v>
      </c>
    </row>
    <row r="263" spans="1:51" s="13" customFormat="1" ht="12">
      <c r="A263" s="13"/>
      <c r="B263" s="224"/>
      <c r="C263" s="225"/>
      <c r="D263" s="226" t="s">
        <v>138</v>
      </c>
      <c r="E263" s="227" t="s">
        <v>19</v>
      </c>
      <c r="F263" s="228" t="s">
        <v>416</v>
      </c>
      <c r="G263" s="225"/>
      <c r="H263" s="229">
        <v>29.7</v>
      </c>
      <c r="I263" s="230"/>
      <c r="J263" s="225"/>
      <c r="K263" s="225"/>
      <c r="L263" s="231"/>
      <c r="M263" s="232"/>
      <c r="N263" s="233"/>
      <c r="O263" s="233"/>
      <c r="P263" s="233"/>
      <c r="Q263" s="233"/>
      <c r="R263" s="233"/>
      <c r="S263" s="233"/>
      <c r="T263" s="23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5" t="s">
        <v>138</v>
      </c>
      <c r="AU263" s="235" t="s">
        <v>79</v>
      </c>
      <c r="AV263" s="13" t="s">
        <v>79</v>
      </c>
      <c r="AW263" s="13" t="s">
        <v>31</v>
      </c>
      <c r="AX263" s="13" t="s">
        <v>69</v>
      </c>
      <c r="AY263" s="235" t="s">
        <v>126</v>
      </c>
    </row>
    <row r="264" spans="1:51" s="13" customFormat="1" ht="12">
      <c r="A264" s="13"/>
      <c r="B264" s="224"/>
      <c r="C264" s="225"/>
      <c r="D264" s="226" t="s">
        <v>138</v>
      </c>
      <c r="E264" s="227" t="s">
        <v>19</v>
      </c>
      <c r="F264" s="228" t="s">
        <v>417</v>
      </c>
      <c r="G264" s="225"/>
      <c r="H264" s="229">
        <v>9.12</v>
      </c>
      <c r="I264" s="230"/>
      <c r="J264" s="225"/>
      <c r="K264" s="225"/>
      <c r="L264" s="231"/>
      <c r="M264" s="232"/>
      <c r="N264" s="233"/>
      <c r="O264" s="233"/>
      <c r="P264" s="233"/>
      <c r="Q264" s="233"/>
      <c r="R264" s="233"/>
      <c r="S264" s="233"/>
      <c r="T264" s="23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5" t="s">
        <v>138</v>
      </c>
      <c r="AU264" s="235" t="s">
        <v>79</v>
      </c>
      <c r="AV264" s="13" t="s">
        <v>79</v>
      </c>
      <c r="AW264" s="13" t="s">
        <v>31</v>
      </c>
      <c r="AX264" s="13" t="s">
        <v>69</v>
      </c>
      <c r="AY264" s="235" t="s">
        <v>126</v>
      </c>
    </row>
    <row r="265" spans="1:51" s="13" customFormat="1" ht="12">
      <c r="A265" s="13"/>
      <c r="B265" s="224"/>
      <c r="C265" s="225"/>
      <c r="D265" s="226" t="s">
        <v>138</v>
      </c>
      <c r="E265" s="227" t="s">
        <v>19</v>
      </c>
      <c r="F265" s="228" t="s">
        <v>418</v>
      </c>
      <c r="G265" s="225"/>
      <c r="H265" s="229">
        <v>2.652</v>
      </c>
      <c r="I265" s="230"/>
      <c r="J265" s="225"/>
      <c r="K265" s="225"/>
      <c r="L265" s="231"/>
      <c r="M265" s="232"/>
      <c r="N265" s="233"/>
      <c r="O265" s="233"/>
      <c r="P265" s="233"/>
      <c r="Q265" s="233"/>
      <c r="R265" s="233"/>
      <c r="S265" s="233"/>
      <c r="T265" s="23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5" t="s">
        <v>138</v>
      </c>
      <c r="AU265" s="235" t="s">
        <v>79</v>
      </c>
      <c r="AV265" s="13" t="s">
        <v>79</v>
      </c>
      <c r="AW265" s="13" t="s">
        <v>31</v>
      </c>
      <c r="AX265" s="13" t="s">
        <v>69</v>
      </c>
      <c r="AY265" s="235" t="s">
        <v>126</v>
      </c>
    </row>
    <row r="266" spans="1:51" s="13" customFormat="1" ht="12">
      <c r="A266" s="13"/>
      <c r="B266" s="224"/>
      <c r="C266" s="225"/>
      <c r="D266" s="226" t="s">
        <v>138</v>
      </c>
      <c r="E266" s="227" t="s">
        <v>19</v>
      </c>
      <c r="F266" s="228" t="s">
        <v>419</v>
      </c>
      <c r="G266" s="225"/>
      <c r="H266" s="229">
        <v>17.68</v>
      </c>
      <c r="I266" s="230"/>
      <c r="J266" s="225"/>
      <c r="K266" s="225"/>
      <c r="L266" s="231"/>
      <c r="M266" s="232"/>
      <c r="N266" s="233"/>
      <c r="O266" s="233"/>
      <c r="P266" s="233"/>
      <c r="Q266" s="233"/>
      <c r="R266" s="233"/>
      <c r="S266" s="233"/>
      <c r="T266" s="23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5" t="s">
        <v>138</v>
      </c>
      <c r="AU266" s="235" t="s">
        <v>79</v>
      </c>
      <c r="AV266" s="13" t="s">
        <v>79</v>
      </c>
      <c r="AW266" s="13" t="s">
        <v>31</v>
      </c>
      <c r="AX266" s="13" t="s">
        <v>69</v>
      </c>
      <c r="AY266" s="235" t="s">
        <v>126</v>
      </c>
    </row>
    <row r="267" spans="1:51" s="13" customFormat="1" ht="12">
      <c r="A267" s="13"/>
      <c r="B267" s="224"/>
      <c r="C267" s="225"/>
      <c r="D267" s="226" t="s">
        <v>138</v>
      </c>
      <c r="E267" s="227" t="s">
        <v>19</v>
      </c>
      <c r="F267" s="228" t="s">
        <v>420</v>
      </c>
      <c r="G267" s="225"/>
      <c r="H267" s="229">
        <v>2.52</v>
      </c>
      <c r="I267" s="230"/>
      <c r="J267" s="225"/>
      <c r="K267" s="225"/>
      <c r="L267" s="231"/>
      <c r="M267" s="232"/>
      <c r="N267" s="233"/>
      <c r="O267" s="233"/>
      <c r="P267" s="233"/>
      <c r="Q267" s="233"/>
      <c r="R267" s="233"/>
      <c r="S267" s="233"/>
      <c r="T267" s="23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5" t="s">
        <v>138</v>
      </c>
      <c r="AU267" s="235" t="s">
        <v>79</v>
      </c>
      <c r="AV267" s="13" t="s">
        <v>79</v>
      </c>
      <c r="AW267" s="13" t="s">
        <v>31</v>
      </c>
      <c r="AX267" s="13" t="s">
        <v>69</v>
      </c>
      <c r="AY267" s="235" t="s">
        <v>126</v>
      </c>
    </row>
    <row r="268" spans="1:51" s="14" customFormat="1" ht="12">
      <c r="A268" s="14"/>
      <c r="B268" s="236"/>
      <c r="C268" s="237"/>
      <c r="D268" s="226" t="s">
        <v>138</v>
      </c>
      <c r="E268" s="238" t="s">
        <v>19</v>
      </c>
      <c r="F268" s="239" t="s">
        <v>141</v>
      </c>
      <c r="G268" s="237"/>
      <c r="H268" s="240">
        <v>439.217</v>
      </c>
      <c r="I268" s="241"/>
      <c r="J268" s="237"/>
      <c r="K268" s="237"/>
      <c r="L268" s="242"/>
      <c r="M268" s="243"/>
      <c r="N268" s="244"/>
      <c r="O268" s="244"/>
      <c r="P268" s="244"/>
      <c r="Q268" s="244"/>
      <c r="R268" s="244"/>
      <c r="S268" s="244"/>
      <c r="T268" s="24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6" t="s">
        <v>138</v>
      </c>
      <c r="AU268" s="246" t="s">
        <v>79</v>
      </c>
      <c r="AV268" s="14" t="s">
        <v>134</v>
      </c>
      <c r="AW268" s="14" t="s">
        <v>31</v>
      </c>
      <c r="AX268" s="14" t="s">
        <v>77</v>
      </c>
      <c r="AY268" s="246" t="s">
        <v>126</v>
      </c>
    </row>
    <row r="269" spans="1:51" s="15" customFormat="1" ht="12">
      <c r="A269" s="15"/>
      <c r="B269" s="257"/>
      <c r="C269" s="258"/>
      <c r="D269" s="226" t="s">
        <v>138</v>
      </c>
      <c r="E269" s="259" t="s">
        <v>19</v>
      </c>
      <c r="F269" s="260" t="s">
        <v>421</v>
      </c>
      <c r="G269" s="258"/>
      <c r="H269" s="259" t="s">
        <v>19</v>
      </c>
      <c r="I269" s="261"/>
      <c r="J269" s="258"/>
      <c r="K269" s="258"/>
      <c r="L269" s="262"/>
      <c r="M269" s="263"/>
      <c r="N269" s="264"/>
      <c r="O269" s="264"/>
      <c r="P269" s="264"/>
      <c r="Q269" s="264"/>
      <c r="R269" s="264"/>
      <c r="S269" s="264"/>
      <c r="T269" s="26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6" t="s">
        <v>138</v>
      </c>
      <c r="AU269" s="266" t="s">
        <v>79</v>
      </c>
      <c r="AV269" s="15" t="s">
        <v>77</v>
      </c>
      <c r="AW269" s="15" t="s">
        <v>31</v>
      </c>
      <c r="AX269" s="15" t="s">
        <v>69</v>
      </c>
      <c r="AY269" s="266" t="s">
        <v>126</v>
      </c>
    </row>
    <row r="270" spans="1:65" s="2" customFormat="1" ht="44.25" customHeight="1">
      <c r="A270" s="40"/>
      <c r="B270" s="41"/>
      <c r="C270" s="206" t="s">
        <v>422</v>
      </c>
      <c r="D270" s="206" t="s">
        <v>129</v>
      </c>
      <c r="E270" s="207" t="s">
        <v>423</v>
      </c>
      <c r="F270" s="208" t="s">
        <v>424</v>
      </c>
      <c r="G270" s="209" t="s">
        <v>132</v>
      </c>
      <c r="H270" s="210">
        <v>10.8</v>
      </c>
      <c r="I270" s="211"/>
      <c r="J270" s="212">
        <f>ROUND(I270*H270,2)</f>
        <v>0</v>
      </c>
      <c r="K270" s="208" t="s">
        <v>133</v>
      </c>
      <c r="L270" s="46"/>
      <c r="M270" s="213" t="s">
        <v>19</v>
      </c>
      <c r="N270" s="214" t="s">
        <v>40</v>
      </c>
      <c r="O270" s="86"/>
      <c r="P270" s="215">
        <f>O270*H270</f>
        <v>0</v>
      </c>
      <c r="Q270" s="215">
        <v>0.00034</v>
      </c>
      <c r="R270" s="215">
        <f>Q270*H270</f>
        <v>0.0036720000000000004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220</v>
      </c>
      <c r="AT270" s="217" t="s">
        <v>129</v>
      </c>
      <c r="AU270" s="217" t="s">
        <v>79</v>
      </c>
      <c r="AY270" s="19" t="s">
        <v>126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77</v>
      </c>
      <c r="BK270" s="218">
        <f>ROUND(I270*H270,2)</f>
        <v>0</v>
      </c>
      <c r="BL270" s="19" t="s">
        <v>220</v>
      </c>
      <c r="BM270" s="217" t="s">
        <v>425</v>
      </c>
    </row>
    <row r="271" spans="1:47" s="2" customFormat="1" ht="12">
      <c r="A271" s="40"/>
      <c r="B271" s="41"/>
      <c r="C271" s="42"/>
      <c r="D271" s="219" t="s">
        <v>136</v>
      </c>
      <c r="E271" s="42"/>
      <c r="F271" s="220" t="s">
        <v>426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136</v>
      </c>
      <c r="AU271" s="19" t="s">
        <v>79</v>
      </c>
    </row>
    <row r="272" spans="1:51" s="13" customFormat="1" ht="12">
      <c r="A272" s="13"/>
      <c r="B272" s="224"/>
      <c r="C272" s="225"/>
      <c r="D272" s="226" t="s">
        <v>138</v>
      </c>
      <c r="E272" s="227" t="s">
        <v>19</v>
      </c>
      <c r="F272" s="228" t="s">
        <v>427</v>
      </c>
      <c r="G272" s="225"/>
      <c r="H272" s="229">
        <v>10.8</v>
      </c>
      <c r="I272" s="230"/>
      <c r="J272" s="225"/>
      <c r="K272" s="225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138</v>
      </c>
      <c r="AU272" s="235" t="s">
        <v>79</v>
      </c>
      <c r="AV272" s="13" t="s">
        <v>79</v>
      </c>
      <c r="AW272" s="13" t="s">
        <v>31</v>
      </c>
      <c r="AX272" s="13" t="s">
        <v>77</v>
      </c>
      <c r="AY272" s="235" t="s">
        <v>126</v>
      </c>
    </row>
    <row r="273" spans="1:65" s="2" customFormat="1" ht="24.15" customHeight="1">
      <c r="A273" s="40"/>
      <c r="B273" s="41"/>
      <c r="C273" s="206" t="s">
        <v>428</v>
      </c>
      <c r="D273" s="206" t="s">
        <v>129</v>
      </c>
      <c r="E273" s="207" t="s">
        <v>429</v>
      </c>
      <c r="F273" s="208" t="s">
        <v>430</v>
      </c>
      <c r="G273" s="209" t="s">
        <v>168</v>
      </c>
      <c r="H273" s="210">
        <v>3</v>
      </c>
      <c r="I273" s="211"/>
      <c r="J273" s="212">
        <f>ROUND(I273*H273,2)</f>
        <v>0</v>
      </c>
      <c r="K273" s="208" t="s">
        <v>133</v>
      </c>
      <c r="L273" s="46"/>
      <c r="M273" s="213" t="s">
        <v>19</v>
      </c>
      <c r="N273" s="214" t="s">
        <v>40</v>
      </c>
      <c r="O273" s="86"/>
      <c r="P273" s="215">
        <f>O273*H273</f>
        <v>0</v>
      </c>
      <c r="Q273" s="215">
        <v>0.00201</v>
      </c>
      <c r="R273" s="215">
        <f>Q273*H273</f>
        <v>0.006030000000000001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220</v>
      </c>
      <c r="AT273" s="217" t="s">
        <v>129</v>
      </c>
      <c r="AU273" s="217" t="s">
        <v>79</v>
      </c>
      <c r="AY273" s="19" t="s">
        <v>126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77</v>
      </c>
      <c r="BK273" s="218">
        <f>ROUND(I273*H273,2)</f>
        <v>0</v>
      </c>
      <c r="BL273" s="19" t="s">
        <v>220</v>
      </c>
      <c r="BM273" s="217" t="s">
        <v>431</v>
      </c>
    </row>
    <row r="274" spans="1:47" s="2" customFormat="1" ht="12">
      <c r="A274" s="40"/>
      <c r="B274" s="41"/>
      <c r="C274" s="42"/>
      <c r="D274" s="219" t="s">
        <v>136</v>
      </c>
      <c r="E274" s="42"/>
      <c r="F274" s="220" t="s">
        <v>432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136</v>
      </c>
      <c r="AU274" s="19" t="s">
        <v>79</v>
      </c>
    </row>
    <row r="275" spans="1:65" s="2" customFormat="1" ht="24.15" customHeight="1">
      <c r="A275" s="40"/>
      <c r="B275" s="41"/>
      <c r="C275" s="206" t="s">
        <v>433</v>
      </c>
      <c r="D275" s="206" t="s">
        <v>129</v>
      </c>
      <c r="E275" s="207" t="s">
        <v>434</v>
      </c>
      <c r="F275" s="208" t="s">
        <v>435</v>
      </c>
      <c r="G275" s="209" t="s">
        <v>168</v>
      </c>
      <c r="H275" s="210">
        <v>106</v>
      </c>
      <c r="I275" s="211"/>
      <c r="J275" s="212">
        <f>ROUND(I275*H275,2)</f>
        <v>0</v>
      </c>
      <c r="K275" s="208" t="s">
        <v>133</v>
      </c>
      <c r="L275" s="46"/>
      <c r="M275" s="213" t="s">
        <v>19</v>
      </c>
      <c r="N275" s="214" t="s">
        <v>40</v>
      </c>
      <c r="O275" s="86"/>
      <c r="P275" s="215">
        <f>O275*H275</f>
        <v>0</v>
      </c>
      <c r="Q275" s="215">
        <v>0.00259</v>
      </c>
      <c r="R275" s="215">
        <f>Q275*H275</f>
        <v>0.27454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220</v>
      </c>
      <c r="AT275" s="217" t="s">
        <v>129</v>
      </c>
      <c r="AU275" s="217" t="s">
        <v>79</v>
      </c>
      <c r="AY275" s="19" t="s">
        <v>126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77</v>
      </c>
      <c r="BK275" s="218">
        <f>ROUND(I275*H275,2)</f>
        <v>0</v>
      </c>
      <c r="BL275" s="19" t="s">
        <v>220</v>
      </c>
      <c r="BM275" s="217" t="s">
        <v>436</v>
      </c>
    </row>
    <row r="276" spans="1:47" s="2" customFormat="1" ht="12">
      <c r="A276" s="40"/>
      <c r="B276" s="41"/>
      <c r="C276" s="42"/>
      <c r="D276" s="219" t="s">
        <v>136</v>
      </c>
      <c r="E276" s="42"/>
      <c r="F276" s="220" t="s">
        <v>437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136</v>
      </c>
      <c r="AU276" s="19" t="s">
        <v>79</v>
      </c>
    </row>
    <row r="277" spans="1:65" s="2" customFormat="1" ht="33" customHeight="1">
      <c r="A277" s="40"/>
      <c r="B277" s="41"/>
      <c r="C277" s="206" t="s">
        <v>438</v>
      </c>
      <c r="D277" s="206" t="s">
        <v>129</v>
      </c>
      <c r="E277" s="207" t="s">
        <v>439</v>
      </c>
      <c r="F277" s="208" t="s">
        <v>440</v>
      </c>
      <c r="G277" s="209" t="s">
        <v>158</v>
      </c>
      <c r="H277" s="210">
        <v>1</v>
      </c>
      <c r="I277" s="211"/>
      <c r="J277" s="212">
        <f>ROUND(I277*H277,2)</f>
        <v>0</v>
      </c>
      <c r="K277" s="208" t="s">
        <v>133</v>
      </c>
      <c r="L277" s="46"/>
      <c r="M277" s="213" t="s">
        <v>19</v>
      </c>
      <c r="N277" s="214" t="s">
        <v>40</v>
      </c>
      <c r="O277" s="86"/>
      <c r="P277" s="215">
        <f>O277*H277</f>
        <v>0</v>
      </c>
      <c r="Q277" s="215">
        <v>0.00154</v>
      </c>
      <c r="R277" s="215">
        <f>Q277*H277</f>
        <v>0.00154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220</v>
      </c>
      <c r="AT277" s="217" t="s">
        <v>129</v>
      </c>
      <c r="AU277" s="217" t="s">
        <v>79</v>
      </c>
      <c r="AY277" s="19" t="s">
        <v>126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77</v>
      </c>
      <c r="BK277" s="218">
        <f>ROUND(I277*H277,2)</f>
        <v>0</v>
      </c>
      <c r="BL277" s="19" t="s">
        <v>220</v>
      </c>
      <c r="BM277" s="217" t="s">
        <v>441</v>
      </c>
    </row>
    <row r="278" spans="1:47" s="2" customFormat="1" ht="12">
      <c r="A278" s="40"/>
      <c r="B278" s="41"/>
      <c r="C278" s="42"/>
      <c r="D278" s="219" t="s">
        <v>136</v>
      </c>
      <c r="E278" s="42"/>
      <c r="F278" s="220" t="s">
        <v>442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136</v>
      </c>
      <c r="AU278" s="19" t="s">
        <v>79</v>
      </c>
    </row>
    <row r="279" spans="1:65" s="2" customFormat="1" ht="33" customHeight="1">
      <c r="A279" s="40"/>
      <c r="B279" s="41"/>
      <c r="C279" s="206" t="s">
        <v>443</v>
      </c>
      <c r="D279" s="206" t="s">
        <v>129</v>
      </c>
      <c r="E279" s="207" t="s">
        <v>444</v>
      </c>
      <c r="F279" s="208" t="s">
        <v>445</v>
      </c>
      <c r="G279" s="209" t="s">
        <v>158</v>
      </c>
      <c r="H279" s="210">
        <v>7</v>
      </c>
      <c r="I279" s="211"/>
      <c r="J279" s="212">
        <f>ROUND(I279*H279,2)</f>
        <v>0</v>
      </c>
      <c r="K279" s="208" t="s">
        <v>133</v>
      </c>
      <c r="L279" s="46"/>
      <c r="M279" s="213" t="s">
        <v>19</v>
      </c>
      <c r="N279" s="214" t="s">
        <v>40</v>
      </c>
      <c r="O279" s="86"/>
      <c r="P279" s="215">
        <f>O279*H279</f>
        <v>0</v>
      </c>
      <c r="Q279" s="215">
        <v>0.00204</v>
      </c>
      <c r="R279" s="215">
        <f>Q279*H279</f>
        <v>0.014280000000000001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220</v>
      </c>
      <c r="AT279" s="217" t="s">
        <v>129</v>
      </c>
      <c r="AU279" s="217" t="s">
        <v>79</v>
      </c>
      <c r="AY279" s="19" t="s">
        <v>126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77</v>
      </c>
      <c r="BK279" s="218">
        <f>ROUND(I279*H279,2)</f>
        <v>0</v>
      </c>
      <c r="BL279" s="19" t="s">
        <v>220</v>
      </c>
      <c r="BM279" s="217" t="s">
        <v>446</v>
      </c>
    </row>
    <row r="280" spans="1:47" s="2" customFormat="1" ht="12">
      <c r="A280" s="40"/>
      <c r="B280" s="41"/>
      <c r="C280" s="42"/>
      <c r="D280" s="219" t="s">
        <v>136</v>
      </c>
      <c r="E280" s="42"/>
      <c r="F280" s="220" t="s">
        <v>447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136</v>
      </c>
      <c r="AU280" s="19" t="s">
        <v>79</v>
      </c>
    </row>
    <row r="281" spans="1:65" s="2" customFormat="1" ht="37.8" customHeight="1">
      <c r="A281" s="40"/>
      <c r="B281" s="41"/>
      <c r="C281" s="206" t="s">
        <v>448</v>
      </c>
      <c r="D281" s="206" t="s">
        <v>129</v>
      </c>
      <c r="E281" s="207" t="s">
        <v>449</v>
      </c>
      <c r="F281" s="208" t="s">
        <v>450</v>
      </c>
      <c r="G281" s="209" t="s">
        <v>158</v>
      </c>
      <c r="H281" s="210">
        <v>1</v>
      </c>
      <c r="I281" s="211"/>
      <c r="J281" s="212">
        <f>ROUND(I281*H281,2)</f>
        <v>0</v>
      </c>
      <c r="K281" s="208" t="s">
        <v>133</v>
      </c>
      <c r="L281" s="46"/>
      <c r="M281" s="213" t="s">
        <v>19</v>
      </c>
      <c r="N281" s="214" t="s">
        <v>40</v>
      </c>
      <c r="O281" s="86"/>
      <c r="P281" s="215">
        <f>O281*H281</f>
        <v>0</v>
      </c>
      <c r="Q281" s="215">
        <v>0.00296</v>
      </c>
      <c r="R281" s="215">
        <f>Q281*H281</f>
        <v>0.00296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220</v>
      </c>
      <c r="AT281" s="217" t="s">
        <v>129</v>
      </c>
      <c r="AU281" s="217" t="s">
        <v>79</v>
      </c>
      <c r="AY281" s="19" t="s">
        <v>126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77</v>
      </c>
      <c r="BK281" s="218">
        <f>ROUND(I281*H281,2)</f>
        <v>0</v>
      </c>
      <c r="BL281" s="19" t="s">
        <v>220</v>
      </c>
      <c r="BM281" s="217" t="s">
        <v>451</v>
      </c>
    </row>
    <row r="282" spans="1:47" s="2" customFormat="1" ht="12">
      <c r="A282" s="40"/>
      <c r="B282" s="41"/>
      <c r="C282" s="42"/>
      <c r="D282" s="219" t="s">
        <v>136</v>
      </c>
      <c r="E282" s="42"/>
      <c r="F282" s="220" t="s">
        <v>452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136</v>
      </c>
      <c r="AU282" s="19" t="s">
        <v>79</v>
      </c>
    </row>
    <row r="283" spans="1:65" s="2" customFormat="1" ht="37.8" customHeight="1">
      <c r="A283" s="40"/>
      <c r="B283" s="41"/>
      <c r="C283" s="206" t="s">
        <v>453</v>
      </c>
      <c r="D283" s="206" t="s">
        <v>129</v>
      </c>
      <c r="E283" s="207" t="s">
        <v>454</v>
      </c>
      <c r="F283" s="208" t="s">
        <v>455</v>
      </c>
      <c r="G283" s="209" t="s">
        <v>158</v>
      </c>
      <c r="H283" s="210">
        <v>4</v>
      </c>
      <c r="I283" s="211"/>
      <c r="J283" s="212">
        <f>ROUND(I283*H283,2)</f>
        <v>0</v>
      </c>
      <c r="K283" s="208" t="s">
        <v>133</v>
      </c>
      <c r="L283" s="46"/>
      <c r="M283" s="213" t="s">
        <v>19</v>
      </c>
      <c r="N283" s="214" t="s">
        <v>40</v>
      </c>
      <c r="O283" s="86"/>
      <c r="P283" s="215">
        <f>O283*H283</f>
        <v>0</v>
      </c>
      <c r="Q283" s="215">
        <v>0.00339</v>
      </c>
      <c r="R283" s="215">
        <f>Q283*H283</f>
        <v>0.01356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220</v>
      </c>
      <c r="AT283" s="217" t="s">
        <v>129</v>
      </c>
      <c r="AU283" s="217" t="s">
        <v>79</v>
      </c>
      <c r="AY283" s="19" t="s">
        <v>126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77</v>
      </c>
      <c r="BK283" s="218">
        <f>ROUND(I283*H283,2)</f>
        <v>0</v>
      </c>
      <c r="BL283" s="19" t="s">
        <v>220</v>
      </c>
      <c r="BM283" s="217" t="s">
        <v>456</v>
      </c>
    </row>
    <row r="284" spans="1:47" s="2" customFormat="1" ht="12">
      <c r="A284" s="40"/>
      <c r="B284" s="41"/>
      <c r="C284" s="42"/>
      <c r="D284" s="219" t="s">
        <v>136</v>
      </c>
      <c r="E284" s="42"/>
      <c r="F284" s="220" t="s">
        <v>457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136</v>
      </c>
      <c r="AU284" s="19" t="s">
        <v>79</v>
      </c>
    </row>
    <row r="285" spans="1:65" s="2" customFormat="1" ht="24.15" customHeight="1">
      <c r="A285" s="40"/>
      <c r="B285" s="41"/>
      <c r="C285" s="206" t="s">
        <v>458</v>
      </c>
      <c r="D285" s="206" t="s">
        <v>129</v>
      </c>
      <c r="E285" s="207" t="s">
        <v>459</v>
      </c>
      <c r="F285" s="208" t="s">
        <v>460</v>
      </c>
      <c r="G285" s="209" t="s">
        <v>168</v>
      </c>
      <c r="H285" s="210">
        <v>0.9</v>
      </c>
      <c r="I285" s="211"/>
      <c r="J285" s="212">
        <f>ROUND(I285*H285,2)</f>
        <v>0</v>
      </c>
      <c r="K285" s="208" t="s">
        <v>133</v>
      </c>
      <c r="L285" s="46"/>
      <c r="M285" s="213" t="s">
        <v>19</v>
      </c>
      <c r="N285" s="214" t="s">
        <v>40</v>
      </c>
      <c r="O285" s="86"/>
      <c r="P285" s="215">
        <f>O285*H285</f>
        <v>0</v>
      </c>
      <c r="Q285" s="215">
        <v>0.00049</v>
      </c>
      <c r="R285" s="215">
        <f>Q285*H285</f>
        <v>0.000441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220</v>
      </c>
      <c r="AT285" s="217" t="s">
        <v>129</v>
      </c>
      <c r="AU285" s="217" t="s">
        <v>79</v>
      </c>
      <c r="AY285" s="19" t="s">
        <v>126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77</v>
      </c>
      <c r="BK285" s="218">
        <f>ROUND(I285*H285,2)</f>
        <v>0</v>
      </c>
      <c r="BL285" s="19" t="s">
        <v>220</v>
      </c>
      <c r="BM285" s="217" t="s">
        <v>461</v>
      </c>
    </row>
    <row r="286" spans="1:47" s="2" customFormat="1" ht="12">
      <c r="A286" s="40"/>
      <c r="B286" s="41"/>
      <c r="C286" s="42"/>
      <c r="D286" s="219" t="s">
        <v>136</v>
      </c>
      <c r="E286" s="42"/>
      <c r="F286" s="220" t="s">
        <v>462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136</v>
      </c>
      <c r="AU286" s="19" t="s">
        <v>79</v>
      </c>
    </row>
    <row r="287" spans="1:51" s="13" customFormat="1" ht="12">
      <c r="A287" s="13"/>
      <c r="B287" s="224"/>
      <c r="C287" s="225"/>
      <c r="D287" s="226" t="s">
        <v>138</v>
      </c>
      <c r="E287" s="227" t="s">
        <v>19</v>
      </c>
      <c r="F287" s="228" t="s">
        <v>463</v>
      </c>
      <c r="G287" s="225"/>
      <c r="H287" s="229">
        <v>0.9</v>
      </c>
      <c r="I287" s="230"/>
      <c r="J287" s="225"/>
      <c r="K287" s="225"/>
      <c r="L287" s="231"/>
      <c r="M287" s="232"/>
      <c r="N287" s="233"/>
      <c r="O287" s="233"/>
      <c r="P287" s="233"/>
      <c r="Q287" s="233"/>
      <c r="R287" s="233"/>
      <c r="S287" s="233"/>
      <c r="T287" s="23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5" t="s">
        <v>138</v>
      </c>
      <c r="AU287" s="235" t="s">
        <v>79</v>
      </c>
      <c r="AV287" s="13" t="s">
        <v>79</v>
      </c>
      <c r="AW287" s="13" t="s">
        <v>31</v>
      </c>
      <c r="AX287" s="13" t="s">
        <v>77</v>
      </c>
      <c r="AY287" s="235" t="s">
        <v>126</v>
      </c>
    </row>
    <row r="288" spans="1:65" s="2" customFormat="1" ht="24.15" customHeight="1">
      <c r="A288" s="40"/>
      <c r="B288" s="41"/>
      <c r="C288" s="206" t="s">
        <v>464</v>
      </c>
      <c r="D288" s="206" t="s">
        <v>129</v>
      </c>
      <c r="E288" s="207" t="s">
        <v>465</v>
      </c>
      <c r="F288" s="208" t="s">
        <v>466</v>
      </c>
      <c r="G288" s="209" t="s">
        <v>168</v>
      </c>
      <c r="H288" s="210">
        <v>1</v>
      </c>
      <c r="I288" s="211"/>
      <c r="J288" s="212">
        <f>ROUND(I288*H288,2)</f>
        <v>0</v>
      </c>
      <c r="K288" s="208" t="s">
        <v>133</v>
      </c>
      <c r="L288" s="46"/>
      <c r="M288" s="213" t="s">
        <v>19</v>
      </c>
      <c r="N288" s="214" t="s">
        <v>40</v>
      </c>
      <c r="O288" s="86"/>
      <c r="P288" s="215">
        <f>O288*H288</f>
        <v>0</v>
      </c>
      <c r="Q288" s="215">
        <v>0.00253</v>
      </c>
      <c r="R288" s="215">
        <f>Q288*H288</f>
        <v>0.00253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220</v>
      </c>
      <c r="AT288" s="217" t="s">
        <v>129</v>
      </c>
      <c r="AU288" s="217" t="s">
        <v>79</v>
      </c>
      <c r="AY288" s="19" t="s">
        <v>126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77</v>
      </c>
      <c r="BK288" s="218">
        <f>ROUND(I288*H288,2)</f>
        <v>0</v>
      </c>
      <c r="BL288" s="19" t="s">
        <v>220</v>
      </c>
      <c r="BM288" s="217" t="s">
        <v>467</v>
      </c>
    </row>
    <row r="289" spans="1:47" s="2" customFormat="1" ht="12">
      <c r="A289" s="40"/>
      <c r="B289" s="41"/>
      <c r="C289" s="42"/>
      <c r="D289" s="219" t="s">
        <v>136</v>
      </c>
      <c r="E289" s="42"/>
      <c r="F289" s="220" t="s">
        <v>468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136</v>
      </c>
      <c r="AU289" s="19" t="s">
        <v>79</v>
      </c>
    </row>
    <row r="290" spans="1:65" s="2" customFormat="1" ht="24.15" customHeight="1">
      <c r="A290" s="40"/>
      <c r="B290" s="41"/>
      <c r="C290" s="206" t="s">
        <v>469</v>
      </c>
      <c r="D290" s="206" t="s">
        <v>129</v>
      </c>
      <c r="E290" s="207" t="s">
        <v>470</v>
      </c>
      <c r="F290" s="208" t="s">
        <v>471</v>
      </c>
      <c r="G290" s="209" t="s">
        <v>168</v>
      </c>
      <c r="H290" s="210">
        <v>22.4</v>
      </c>
      <c r="I290" s="211"/>
      <c r="J290" s="212">
        <f>ROUND(I290*H290,2)</f>
        <v>0</v>
      </c>
      <c r="K290" s="208" t="s">
        <v>133</v>
      </c>
      <c r="L290" s="46"/>
      <c r="M290" s="213" t="s">
        <v>19</v>
      </c>
      <c r="N290" s="214" t="s">
        <v>40</v>
      </c>
      <c r="O290" s="86"/>
      <c r="P290" s="215">
        <f>O290*H290</f>
        <v>0</v>
      </c>
      <c r="Q290" s="215">
        <v>0.00371</v>
      </c>
      <c r="R290" s="215">
        <f>Q290*H290</f>
        <v>0.083104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220</v>
      </c>
      <c r="AT290" s="217" t="s">
        <v>129</v>
      </c>
      <c r="AU290" s="217" t="s">
        <v>79</v>
      </c>
      <c r="AY290" s="19" t="s">
        <v>126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77</v>
      </c>
      <c r="BK290" s="218">
        <f>ROUND(I290*H290,2)</f>
        <v>0</v>
      </c>
      <c r="BL290" s="19" t="s">
        <v>220</v>
      </c>
      <c r="BM290" s="217" t="s">
        <v>472</v>
      </c>
    </row>
    <row r="291" spans="1:47" s="2" customFormat="1" ht="12">
      <c r="A291" s="40"/>
      <c r="B291" s="41"/>
      <c r="C291" s="42"/>
      <c r="D291" s="219" t="s">
        <v>136</v>
      </c>
      <c r="E291" s="42"/>
      <c r="F291" s="220" t="s">
        <v>473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136</v>
      </c>
      <c r="AU291" s="19" t="s">
        <v>79</v>
      </c>
    </row>
    <row r="292" spans="1:51" s="13" customFormat="1" ht="12">
      <c r="A292" s="13"/>
      <c r="B292" s="224"/>
      <c r="C292" s="225"/>
      <c r="D292" s="226" t="s">
        <v>138</v>
      </c>
      <c r="E292" s="227" t="s">
        <v>19</v>
      </c>
      <c r="F292" s="228" t="s">
        <v>474</v>
      </c>
      <c r="G292" s="225"/>
      <c r="H292" s="229">
        <v>22.4</v>
      </c>
      <c r="I292" s="230"/>
      <c r="J292" s="225"/>
      <c r="K292" s="225"/>
      <c r="L292" s="231"/>
      <c r="M292" s="232"/>
      <c r="N292" s="233"/>
      <c r="O292" s="233"/>
      <c r="P292" s="233"/>
      <c r="Q292" s="233"/>
      <c r="R292" s="233"/>
      <c r="S292" s="233"/>
      <c r="T292" s="23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5" t="s">
        <v>138</v>
      </c>
      <c r="AU292" s="235" t="s">
        <v>79</v>
      </c>
      <c r="AV292" s="13" t="s">
        <v>79</v>
      </c>
      <c r="AW292" s="13" t="s">
        <v>31</v>
      </c>
      <c r="AX292" s="13" t="s">
        <v>77</v>
      </c>
      <c r="AY292" s="235" t="s">
        <v>126</v>
      </c>
    </row>
    <row r="293" spans="1:65" s="2" customFormat="1" ht="49.05" customHeight="1">
      <c r="A293" s="40"/>
      <c r="B293" s="41"/>
      <c r="C293" s="206" t="s">
        <v>475</v>
      </c>
      <c r="D293" s="206" t="s">
        <v>129</v>
      </c>
      <c r="E293" s="207" t="s">
        <v>476</v>
      </c>
      <c r="F293" s="208" t="s">
        <v>477</v>
      </c>
      <c r="G293" s="209" t="s">
        <v>187</v>
      </c>
      <c r="H293" s="210">
        <v>3.37</v>
      </c>
      <c r="I293" s="211"/>
      <c r="J293" s="212">
        <f>ROUND(I293*H293,2)</f>
        <v>0</v>
      </c>
      <c r="K293" s="208" t="s">
        <v>133</v>
      </c>
      <c r="L293" s="46"/>
      <c r="M293" s="213" t="s">
        <v>19</v>
      </c>
      <c r="N293" s="214" t="s">
        <v>40</v>
      </c>
      <c r="O293" s="86"/>
      <c r="P293" s="215">
        <f>O293*H293</f>
        <v>0</v>
      </c>
      <c r="Q293" s="215">
        <v>0</v>
      </c>
      <c r="R293" s="215">
        <f>Q293*H293</f>
        <v>0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220</v>
      </c>
      <c r="AT293" s="217" t="s">
        <v>129</v>
      </c>
      <c r="AU293" s="217" t="s">
        <v>79</v>
      </c>
      <c r="AY293" s="19" t="s">
        <v>126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77</v>
      </c>
      <c r="BK293" s="218">
        <f>ROUND(I293*H293,2)</f>
        <v>0</v>
      </c>
      <c r="BL293" s="19" t="s">
        <v>220</v>
      </c>
      <c r="BM293" s="217" t="s">
        <v>478</v>
      </c>
    </row>
    <row r="294" spans="1:47" s="2" customFormat="1" ht="12">
      <c r="A294" s="40"/>
      <c r="B294" s="41"/>
      <c r="C294" s="42"/>
      <c r="D294" s="219" t="s">
        <v>136</v>
      </c>
      <c r="E294" s="42"/>
      <c r="F294" s="220" t="s">
        <v>479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136</v>
      </c>
      <c r="AU294" s="19" t="s">
        <v>79</v>
      </c>
    </row>
    <row r="295" spans="1:63" s="12" customFormat="1" ht="22.8" customHeight="1">
      <c r="A295" s="12"/>
      <c r="B295" s="190"/>
      <c r="C295" s="191"/>
      <c r="D295" s="192" t="s">
        <v>68</v>
      </c>
      <c r="E295" s="204" t="s">
        <v>480</v>
      </c>
      <c r="F295" s="204" t="s">
        <v>481</v>
      </c>
      <c r="G295" s="191"/>
      <c r="H295" s="191"/>
      <c r="I295" s="194"/>
      <c r="J295" s="205">
        <f>BK295</f>
        <v>0</v>
      </c>
      <c r="K295" s="191"/>
      <c r="L295" s="196"/>
      <c r="M295" s="197"/>
      <c r="N295" s="198"/>
      <c r="O295" s="198"/>
      <c r="P295" s="199">
        <f>SUM(P296:P304)</f>
        <v>0</v>
      </c>
      <c r="Q295" s="198"/>
      <c r="R295" s="199">
        <f>SUM(R296:R304)</f>
        <v>0.03664646</v>
      </c>
      <c r="S295" s="198"/>
      <c r="T295" s="200">
        <f>SUM(T296:T304)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1" t="s">
        <v>79</v>
      </c>
      <c r="AT295" s="202" t="s">
        <v>68</v>
      </c>
      <c r="AU295" s="202" t="s">
        <v>77</v>
      </c>
      <c r="AY295" s="201" t="s">
        <v>126</v>
      </c>
      <c r="BK295" s="203">
        <f>SUM(BK296:BK304)</f>
        <v>0</v>
      </c>
    </row>
    <row r="296" spans="1:65" s="2" customFormat="1" ht="24.15" customHeight="1">
      <c r="A296" s="40"/>
      <c r="B296" s="41"/>
      <c r="C296" s="206" t="s">
        <v>482</v>
      </c>
      <c r="D296" s="206" t="s">
        <v>129</v>
      </c>
      <c r="E296" s="207" t="s">
        <v>483</v>
      </c>
      <c r="F296" s="208" t="s">
        <v>484</v>
      </c>
      <c r="G296" s="209" t="s">
        <v>168</v>
      </c>
      <c r="H296" s="210">
        <v>152.06</v>
      </c>
      <c r="I296" s="211"/>
      <c r="J296" s="212">
        <f>ROUND(I296*H296,2)</f>
        <v>0</v>
      </c>
      <c r="K296" s="208" t="s">
        <v>133</v>
      </c>
      <c r="L296" s="46"/>
      <c r="M296" s="213" t="s">
        <v>19</v>
      </c>
      <c r="N296" s="214" t="s">
        <v>40</v>
      </c>
      <c r="O296" s="86"/>
      <c r="P296" s="215">
        <f>O296*H296</f>
        <v>0</v>
      </c>
      <c r="Q296" s="215">
        <v>1E-05</v>
      </c>
      <c r="R296" s="215">
        <f>Q296*H296</f>
        <v>0.0015206000000000002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220</v>
      </c>
      <c r="AT296" s="217" t="s">
        <v>129</v>
      </c>
      <c r="AU296" s="217" t="s">
        <v>79</v>
      </c>
      <c r="AY296" s="19" t="s">
        <v>126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77</v>
      </c>
      <c r="BK296" s="218">
        <f>ROUND(I296*H296,2)</f>
        <v>0</v>
      </c>
      <c r="BL296" s="19" t="s">
        <v>220</v>
      </c>
      <c r="BM296" s="217" t="s">
        <v>485</v>
      </c>
    </row>
    <row r="297" spans="1:47" s="2" customFormat="1" ht="12">
      <c r="A297" s="40"/>
      <c r="B297" s="41"/>
      <c r="C297" s="42"/>
      <c r="D297" s="219" t="s">
        <v>136</v>
      </c>
      <c r="E297" s="42"/>
      <c r="F297" s="220" t="s">
        <v>486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136</v>
      </c>
      <c r="AU297" s="19" t="s">
        <v>79</v>
      </c>
    </row>
    <row r="298" spans="1:51" s="13" customFormat="1" ht="12">
      <c r="A298" s="13"/>
      <c r="B298" s="224"/>
      <c r="C298" s="225"/>
      <c r="D298" s="226" t="s">
        <v>138</v>
      </c>
      <c r="E298" s="227" t="s">
        <v>19</v>
      </c>
      <c r="F298" s="228" t="s">
        <v>487</v>
      </c>
      <c r="G298" s="225"/>
      <c r="H298" s="229">
        <v>116.7</v>
      </c>
      <c r="I298" s="230"/>
      <c r="J298" s="225"/>
      <c r="K298" s="225"/>
      <c r="L298" s="231"/>
      <c r="M298" s="232"/>
      <c r="N298" s="233"/>
      <c r="O298" s="233"/>
      <c r="P298" s="233"/>
      <c r="Q298" s="233"/>
      <c r="R298" s="233"/>
      <c r="S298" s="233"/>
      <c r="T298" s="23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5" t="s">
        <v>138</v>
      </c>
      <c r="AU298" s="235" t="s">
        <v>79</v>
      </c>
      <c r="AV298" s="13" t="s">
        <v>79</v>
      </c>
      <c r="AW298" s="13" t="s">
        <v>31</v>
      </c>
      <c r="AX298" s="13" t="s">
        <v>69</v>
      </c>
      <c r="AY298" s="235" t="s">
        <v>126</v>
      </c>
    </row>
    <row r="299" spans="1:51" s="13" customFormat="1" ht="12">
      <c r="A299" s="13"/>
      <c r="B299" s="224"/>
      <c r="C299" s="225"/>
      <c r="D299" s="226" t="s">
        <v>138</v>
      </c>
      <c r="E299" s="227" t="s">
        <v>19</v>
      </c>
      <c r="F299" s="228" t="s">
        <v>488</v>
      </c>
      <c r="G299" s="225"/>
      <c r="H299" s="229">
        <v>35.36</v>
      </c>
      <c r="I299" s="230"/>
      <c r="J299" s="225"/>
      <c r="K299" s="225"/>
      <c r="L299" s="231"/>
      <c r="M299" s="232"/>
      <c r="N299" s="233"/>
      <c r="O299" s="233"/>
      <c r="P299" s="233"/>
      <c r="Q299" s="233"/>
      <c r="R299" s="233"/>
      <c r="S299" s="233"/>
      <c r="T299" s="23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5" t="s">
        <v>138</v>
      </c>
      <c r="AU299" s="235" t="s">
        <v>79</v>
      </c>
      <c r="AV299" s="13" t="s">
        <v>79</v>
      </c>
      <c r="AW299" s="13" t="s">
        <v>31</v>
      </c>
      <c r="AX299" s="13" t="s">
        <v>69</v>
      </c>
      <c r="AY299" s="235" t="s">
        <v>126</v>
      </c>
    </row>
    <row r="300" spans="1:51" s="14" customFormat="1" ht="12">
      <c r="A300" s="14"/>
      <c r="B300" s="236"/>
      <c r="C300" s="237"/>
      <c r="D300" s="226" t="s">
        <v>138</v>
      </c>
      <c r="E300" s="238" t="s">
        <v>19</v>
      </c>
      <c r="F300" s="239" t="s">
        <v>141</v>
      </c>
      <c r="G300" s="237"/>
      <c r="H300" s="240">
        <v>152.06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6" t="s">
        <v>138</v>
      </c>
      <c r="AU300" s="246" t="s">
        <v>79</v>
      </c>
      <c r="AV300" s="14" t="s">
        <v>134</v>
      </c>
      <c r="AW300" s="14" t="s">
        <v>31</v>
      </c>
      <c r="AX300" s="14" t="s">
        <v>77</v>
      </c>
      <c r="AY300" s="246" t="s">
        <v>126</v>
      </c>
    </row>
    <row r="301" spans="1:65" s="2" customFormat="1" ht="24.15" customHeight="1">
      <c r="A301" s="40"/>
      <c r="B301" s="41"/>
      <c r="C301" s="247" t="s">
        <v>489</v>
      </c>
      <c r="D301" s="247" t="s">
        <v>224</v>
      </c>
      <c r="E301" s="248" t="s">
        <v>490</v>
      </c>
      <c r="F301" s="249" t="s">
        <v>491</v>
      </c>
      <c r="G301" s="250" t="s">
        <v>168</v>
      </c>
      <c r="H301" s="251">
        <v>159.663</v>
      </c>
      <c r="I301" s="252"/>
      <c r="J301" s="253">
        <f>ROUND(I301*H301,2)</f>
        <v>0</v>
      </c>
      <c r="K301" s="249" t="s">
        <v>133</v>
      </c>
      <c r="L301" s="254"/>
      <c r="M301" s="255" t="s">
        <v>19</v>
      </c>
      <c r="N301" s="256" t="s">
        <v>40</v>
      </c>
      <c r="O301" s="86"/>
      <c r="P301" s="215">
        <f>O301*H301</f>
        <v>0</v>
      </c>
      <c r="Q301" s="215">
        <v>0.00022</v>
      </c>
      <c r="R301" s="215">
        <f>Q301*H301</f>
        <v>0.03512586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227</v>
      </c>
      <c r="AT301" s="217" t="s">
        <v>224</v>
      </c>
      <c r="AU301" s="217" t="s">
        <v>79</v>
      </c>
      <c r="AY301" s="19" t="s">
        <v>126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77</v>
      </c>
      <c r="BK301" s="218">
        <f>ROUND(I301*H301,2)</f>
        <v>0</v>
      </c>
      <c r="BL301" s="19" t="s">
        <v>220</v>
      </c>
      <c r="BM301" s="217" t="s">
        <v>492</v>
      </c>
    </row>
    <row r="302" spans="1:51" s="13" customFormat="1" ht="12">
      <c r="A302" s="13"/>
      <c r="B302" s="224"/>
      <c r="C302" s="225"/>
      <c r="D302" s="226" t="s">
        <v>138</v>
      </c>
      <c r="E302" s="225"/>
      <c r="F302" s="228" t="s">
        <v>493</v>
      </c>
      <c r="G302" s="225"/>
      <c r="H302" s="229">
        <v>159.663</v>
      </c>
      <c r="I302" s="230"/>
      <c r="J302" s="225"/>
      <c r="K302" s="225"/>
      <c r="L302" s="231"/>
      <c r="M302" s="232"/>
      <c r="N302" s="233"/>
      <c r="O302" s="233"/>
      <c r="P302" s="233"/>
      <c r="Q302" s="233"/>
      <c r="R302" s="233"/>
      <c r="S302" s="233"/>
      <c r="T302" s="23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5" t="s">
        <v>138</v>
      </c>
      <c r="AU302" s="235" t="s">
        <v>79</v>
      </c>
      <c r="AV302" s="13" t="s">
        <v>79</v>
      </c>
      <c r="AW302" s="13" t="s">
        <v>4</v>
      </c>
      <c r="AX302" s="13" t="s">
        <v>77</v>
      </c>
      <c r="AY302" s="235" t="s">
        <v>126</v>
      </c>
    </row>
    <row r="303" spans="1:65" s="2" customFormat="1" ht="49.05" customHeight="1">
      <c r="A303" s="40"/>
      <c r="B303" s="41"/>
      <c r="C303" s="206" t="s">
        <v>494</v>
      </c>
      <c r="D303" s="206" t="s">
        <v>129</v>
      </c>
      <c r="E303" s="207" t="s">
        <v>495</v>
      </c>
      <c r="F303" s="208" t="s">
        <v>496</v>
      </c>
      <c r="G303" s="209" t="s">
        <v>187</v>
      </c>
      <c r="H303" s="210">
        <v>0.037</v>
      </c>
      <c r="I303" s="211"/>
      <c r="J303" s="212">
        <f>ROUND(I303*H303,2)</f>
        <v>0</v>
      </c>
      <c r="K303" s="208" t="s">
        <v>133</v>
      </c>
      <c r="L303" s="46"/>
      <c r="M303" s="213" t="s">
        <v>19</v>
      </c>
      <c r="N303" s="214" t="s">
        <v>40</v>
      </c>
      <c r="O303" s="86"/>
      <c r="P303" s="215">
        <f>O303*H303</f>
        <v>0</v>
      </c>
      <c r="Q303" s="215">
        <v>0</v>
      </c>
      <c r="R303" s="215">
        <f>Q303*H303</f>
        <v>0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220</v>
      </c>
      <c r="AT303" s="217" t="s">
        <v>129</v>
      </c>
      <c r="AU303" s="217" t="s">
        <v>79</v>
      </c>
      <c r="AY303" s="19" t="s">
        <v>126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77</v>
      </c>
      <c r="BK303" s="218">
        <f>ROUND(I303*H303,2)</f>
        <v>0</v>
      </c>
      <c r="BL303" s="19" t="s">
        <v>220</v>
      </c>
      <c r="BM303" s="217" t="s">
        <v>497</v>
      </c>
    </row>
    <row r="304" spans="1:47" s="2" customFormat="1" ht="12">
      <c r="A304" s="40"/>
      <c r="B304" s="41"/>
      <c r="C304" s="42"/>
      <c r="D304" s="219" t="s">
        <v>136</v>
      </c>
      <c r="E304" s="42"/>
      <c r="F304" s="220" t="s">
        <v>498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136</v>
      </c>
      <c r="AU304" s="19" t="s">
        <v>79</v>
      </c>
    </row>
    <row r="305" spans="1:63" s="12" customFormat="1" ht="22.8" customHeight="1">
      <c r="A305" s="12"/>
      <c r="B305" s="190"/>
      <c r="C305" s="191"/>
      <c r="D305" s="192" t="s">
        <v>68</v>
      </c>
      <c r="E305" s="204" t="s">
        <v>499</v>
      </c>
      <c r="F305" s="204" t="s">
        <v>500</v>
      </c>
      <c r="G305" s="191"/>
      <c r="H305" s="191"/>
      <c r="I305" s="194"/>
      <c r="J305" s="205">
        <f>BK305</f>
        <v>0</v>
      </c>
      <c r="K305" s="191"/>
      <c r="L305" s="196"/>
      <c r="M305" s="197"/>
      <c r="N305" s="198"/>
      <c r="O305" s="198"/>
      <c r="P305" s="199">
        <f>SUM(P306:P314)</f>
        <v>0</v>
      </c>
      <c r="Q305" s="198"/>
      <c r="R305" s="199">
        <f>SUM(R306:R314)</f>
        <v>0.05635999999999999</v>
      </c>
      <c r="S305" s="198"/>
      <c r="T305" s="200">
        <f>SUM(T306:T314)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1" t="s">
        <v>79</v>
      </c>
      <c r="AT305" s="202" t="s">
        <v>68</v>
      </c>
      <c r="AU305" s="202" t="s">
        <v>77</v>
      </c>
      <c r="AY305" s="201" t="s">
        <v>126</v>
      </c>
      <c r="BK305" s="203">
        <f>SUM(BK306:BK314)</f>
        <v>0</v>
      </c>
    </row>
    <row r="306" spans="1:65" s="2" customFormat="1" ht="49.05" customHeight="1">
      <c r="A306" s="40"/>
      <c r="B306" s="41"/>
      <c r="C306" s="206" t="s">
        <v>501</v>
      </c>
      <c r="D306" s="206" t="s">
        <v>129</v>
      </c>
      <c r="E306" s="207" t="s">
        <v>502</v>
      </c>
      <c r="F306" s="208" t="s">
        <v>503</v>
      </c>
      <c r="G306" s="209" t="s">
        <v>158</v>
      </c>
      <c r="H306" s="210">
        <v>17</v>
      </c>
      <c r="I306" s="211"/>
      <c r="J306" s="212">
        <f>ROUND(I306*H306,2)</f>
        <v>0</v>
      </c>
      <c r="K306" s="208" t="s">
        <v>133</v>
      </c>
      <c r="L306" s="46"/>
      <c r="M306" s="213" t="s">
        <v>19</v>
      </c>
      <c r="N306" s="214" t="s">
        <v>40</v>
      </c>
      <c r="O306" s="86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220</v>
      </c>
      <c r="AT306" s="217" t="s">
        <v>129</v>
      </c>
      <c r="AU306" s="217" t="s">
        <v>79</v>
      </c>
      <c r="AY306" s="19" t="s">
        <v>126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77</v>
      </c>
      <c r="BK306" s="218">
        <f>ROUND(I306*H306,2)</f>
        <v>0</v>
      </c>
      <c r="BL306" s="19" t="s">
        <v>220</v>
      </c>
      <c r="BM306" s="217" t="s">
        <v>504</v>
      </c>
    </row>
    <row r="307" spans="1:47" s="2" customFormat="1" ht="12">
      <c r="A307" s="40"/>
      <c r="B307" s="41"/>
      <c r="C307" s="42"/>
      <c r="D307" s="219" t="s">
        <v>136</v>
      </c>
      <c r="E307" s="42"/>
      <c r="F307" s="220" t="s">
        <v>505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136</v>
      </c>
      <c r="AU307" s="19" t="s">
        <v>79</v>
      </c>
    </row>
    <row r="308" spans="1:65" s="2" customFormat="1" ht="37.8" customHeight="1">
      <c r="A308" s="40"/>
      <c r="B308" s="41"/>
      <c r="C308" s="247" t="s">
        <v>506</v>
      </c>
      <c r="D308" s="247" t="s">
        <v>224</v>
      </c>
      <c r="E308" s="248" t="s">
        <v>507</v>
      </c>
      <c r="F308" s="249" t="s">
        <v>508</v>
      </c>
      <c r="G308" s="250" t="s">
        <v>158</v>
      </c>
      <c r="H308" s="251">
        <v>8</v>
      </c>
      <c r="I308" s="252"/>
      <c r="J308" s="253">
        <f>ROUND(I308*H308,2)</f>
        <v>0</v>
      </c>
      <c r="K308" s="249" t="s">
        <v>133</v>
      </c>
      <c r="L308" s="254"/>
      <c r="M308" s="255" t="s">
        <v>19</v>
      </c>
      <c r="N308" s="256" t="s">
        <v>40</v>
      </c>
      <c r="O308" s="86"/>
      <c r="P308" s="215">
        <f>O308*H308</f>
        <v>0</v>
      </c>
      <c r="Q308" s="215">
        <v>0.00379</v>
      </c>
      <c r="R308" s="215">
        <f>Q308*H308</f>
        <v>0.03032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227</v>
      </c>
      <c r="AT308" s="217" t="s">
        <v>224</v>
      </c>
      <c r="AU308" s="217" t="s">
        <v>79</v>
      </c>
      <c r="AY308" s="19" t="s">
        <v>126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77</v>
      </c>
      <c r="BK308" s="218">
        <f>ROUND(I308*H308,2)</f>
        <v>0</v>
      </c>
      <c r="BL308" s="19" t="s">
        <v>220</v>
      </c>
      <c r="BM308" s="217" t="s">
        <v>509</v>
      </c>
    </row>
    <row r="309" spans="1:65" s="2" customFormat="1" ht="24.15" customHeight="1">
      <c r="A309" s="40"/>
      <c r="B309" s="41"/>
      <c r="C309" s="247" t="s">
        <v>510</v>
      </c>
      <c r="D309" s="247" t="s">
        <v>224</v>
      </c>
      <c r="E309" s="248" t="s">
        <v>511</v>
      </c>
      <c r="F309" s="249" t="s">
        <v>512</v>
      </c>
      <c r="G309" s="250" t="s">
        <v>158</v>
      </c>
      <c r="H309" s="251">
        <v>9</v>
      </c>
      <c r="I309" s="252"/>
      <c r="J309" s="253">
        <f>ROUND(I309*H309,2)</f>
        <v>0</v>
      </c>
      <c r="K309" s="249" t="s">
        <v>133</v>
      </c>
      <c r="L309" s="254"/>
      <c r="M309" s="255" t="s">
        <v>19</v>
      </c>
      <c r="N309" s="256" t="s">
        <v>40</v>
      </c>
      <c r="O309" s="86"/>
      <c r="P309" s="215">
        <f>O309*H309</f>
        <v>0</v>
      </c>
      <c r="Q309" s="215">
        <v>0.00156</v>
      </c>
      <c r="R309" s="215">
        <f>Q309*H309</f>
        <v>0.01404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227</v>
      </c>
      <c r="AT309" s="217" t="s">
        <v>224</v>
      </c>
      <c r="AU309" s="217" t="s">
        <v>79</v>
      </c>
      <c r="AY309" s="19" t="s">
        <v>126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77</v>
      </c>
      <c r="BK309" s="218">
        <f>ROUND(I309*H309,2)</f>
        <v>0</v>
      </c>
      <c r="BL309" s="19" t="s">
        <v>220</v>
      </c>
      <c r="BM309" s="217" t="s">
        <v>513</v>
      </c>
    </row>
    <row r="310" spans="1:65" s="2" customFormat="1" ht="49.05" customHeight="1">
      <c r="A310" s="40"/>
      <c r="B310" s="41"/>
      <c r="C310" s="206" t="s">
        <v>514</v>
      </c>
      <c r="D310" s="206" t="s">
        <v>129</v>
      </c>
      <c r="E310" s="207" t="s">
        <v>515</v>
      </c>
      <c r="F310" s="208" t="s">
        <v>516</v>
      </c>
      <c r="G310" s="209" t="s">
        <v>158</v>
      </c>
      <c r="H310" s="210">
        <v>18</v>
      </c>
      <c r="I310" s="211"/>
      <c r="J310" s="212">
        <f>ROUND(I310*H310,2)</f>
        <v>0</v>
      </c>
      <c r="K310" s="208" t="s">
        <v>133</v>
      </c>
      <c r="L310" s="46"/>
      <c r="M310" s="213" t="s">
        <v>19</v>
      </c>
      <c r="N310" s="214" t="s">
        <v>40</v>
      </c>
      <c r="O310" s="86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220</v>
      </c>
      <c r="AT310" s="217" t="s">
        <v>129</v>
      </c>
      <c r="AU310" s="217" t="s">
        <v>79</v>
      </c>
      <c r="AY310" s="19" t="s">
        <v>126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77</v>
      </c>
      <c r="BK310" s="218">
        <f>ROUND(I310*H310,2)</f>
        <v>0</v>
      </c>
      <c r="BL310" s="19" t="s">
        <v>220</v>
      </c>
      <c r="BM310" s="217" t="s">
        <v>517</v>
      </c>
    </row>
    <row r="311" spans="1:47" s="2" customFormat="1" ht="12">
      <c r="A311" s="40"/>
      <c r="B311" s="41"/>
      <c r="C311" s="42"/>
      <c r="D311" s="219" t="s">
        <v>136</v>
      </c>
      <c r="E311" s="42"/>
      <c r="F311" s="220" t="s">
        <v>518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136</v>
      </c>
      <c r="AU311" s="19" t="s">
        <v>79</v>
      </c>
    </row>
    <row r="312" spans="1:65" s="2" customFormat="1" ht="33" customHeight="1">
      <c r="A312" s="40"/>
      <c r="B312" s="41"/>
      <c r="C312" s="247" t="s">
        <v>519</v>
      </c>
      <c r="D312" s="247" t="s">
        <v>224</v>
      </c>
      <c r="E312" s="248" t="s">
        <v>520</v>
      </c>
      <c r="F312" s="249" t="s">
        <v>521</v>
      </c>
      <c r="G312" s="250" t="s">
        <v>168</v>
      </c>
      <c r="H312" s="251">
        <v>80</v>
      </c>
      <c r="I312" s="252"/>
      <c r="J312" s="253">
        <f>ROUND(I312*H312,2)</f>
        <v>0</v>
      </c>
      <c r="K312" s="249" t="s">
        <v>133</v>
      </c>
      <c r="L312" s="254"/>
      <c r="M312" s="255" t="s">
        <v>19</v>
      </c>
      <c r="N312" s="256" t="s">
        <v>40</v>
      </c>
      <c r="O312" s="86"/>
      <c r="P312" s="215">
        <f>O312*H312</f>
        <v>0</v>
      </c>
      <c r="Q312" s="215">
        <v>0.00015</v>
      </c>
      <c r="R312" s="215">
        <f>Q312*H312</f>
        <v>0.011999999999999999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227</v>
      </c>
      <c r="AT312" s="217" t="s">
        <v>224</v>
      </c>
      <c r="AU312" s="217" t="s">
        <v>79</v>
      </c>
      <c r="AY312" s="19" t="s">
        <v>126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77</v>
      </c>
      <c r="BK312" s="218">
        <f>ROUND(I312*H312,2)</f>
        <v>0</v>
      </c>
      <c r="BL312" s="19" t="s">
        <v>220</v>
      </c>
      <c r="BM312" s="217" t="s">
        <v>522</v>
      </c>
    </row>
    <row r="313" spans="1:65" s="2" customFormat="1" ht="49.05" customHeight="1">
      <c r="A313" s="40"/>
      <c r="B313" s="41"/>
      <c r="C313" s="206" t="s">
        <v>523</v>
      </c>
      <c r="D313" s="206" t="s">
        <v>129</v>
      </c>
      <c r="E313" s="207" t="s">
        <v>524</v>
      </c>
      <c r="F313" s="208" t="s">
        <v>525</v>
      </c>
      <c r="G313" s="209" t="s">
        <v>187</v>
      </c>
      <c r="H313" s="210">
        <v>0.056</v>
      </c>
      <c r="I313" s="211"/>
      <c r="J313" s="212">
        <f>ROUND(I313*H313,2)</f>
        <v>0</v>
      </c>
      <c r="K313" s="208" t="s">
        <v>133</v>
      </c>
      <c r="L313" s="46"/>
      <c r="M313" s="213" t="s">
        <v>19</v>
      </c>
      <c r="N313" s="214" t="s">
        <v>40</v>
      </c>
      <c r="O313" s="86"/>
      <c r="P313" s="215">
        <f>O313*H313</f>
        <v>0</v>
      </c>
      <c r="Q313" s="215">
        <v>0</v>
      </c>
      <c r="R313" s="215">
        <f>Q313*H313</f>
        <v>0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220</v>
      </c>
      <c r="AT313" s="217" t="s">
        <v>129</v>
      </c>
      <c r="AU313" s="217" t="s">
        <v>79</v>
      </c>
      <c r="AY313" s="19" t="s">
        <v>126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77</v>
      </c>
      <c r="BK313" s="218">
        <f>ROUND(I313*H313,2)</f>
        <v>0</v>
      </c>
      <c r="BL313" s="19" t="s">
        <v>220</v>
      </c>
      <c r="BM313" s="217" t="s">
        <v>526</v>
      </c>
    </row>
    <row r="314" spans="1:47" s="2" customFormat="1" ht="12">
      <c r="A314" s="40"/>
      <c r="B314" s="41"/>
      <c r="C314" s="42"/>
      <c r="D314" s="219" t="s">
        <v>136</v>
      </c>
      <c r="E314" s="42"/>
      <c r="F314" s="220" t="s">
        <v>527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136</v>
      </c>
      <c r="AU314" s="19" t="s">
        <v>79</v>
      </c>
    </row>
    <row r="315" spans="1:63" s="12" customFormat="1" ht="22.8" customHeight="1">
      <c r="A315" s="12"/>
      <c r="B315" s="190"/>
      <c r="C315" s="191"/>
      <c r="D315" s="192" t="s">
        <v>68</v>
      </c>
      <c r="E315" s="204" t="s">
        <v>528</v>
      </c>
      <c r="F315" s="204" t="s">
        <v>529</v>
      </c>
      <c r="G315" s="191"/>
      <c r="H315" s="191"/>
      <c r="I315" s="194"/>
      <c r="J315" s="205">
        <f>BK315</f>
        <v>0</v>
      </c>
      <c r="K315" s="191"/>
      <c r="L315" s="196"/>
      <c r="M315" s="197"/>
      <c r="N315" s="198"/>
      <c r="O315" s="198"/>
      <c r="P315" s="199">
        <f>SUM(P316:P326)</f>
        <v>0</v>
      </c>
      <c r="Q315" s="198"/>
      <c r="R315" s="199">
        <f>SUM(R316:R326)</f>
        <v>0.0213525</v>
      </c>
      <c r="S315" s="198"/>
      <c r="T315" s="200">
        <f>SUM(T316:T326)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1" t="s">
        <v>79</v>
      </c>
      <c r="AT315" s="202" t="s">
        <v>68</v>
      </c>
      <c r="AU315" s="202" t="s">
        <v>77</v>
      </c>
      <c r="AY315" s="201" t="s">
        <v>126</v>
      </c>
      <c r="BK315" s="203">
        <f>SUM(BK316:BK326)</f>
        <v>0</v>
      </c>
    </row>
    <row r="316" spans="1:65" s="2" customFormat="1" ht="24.15" customHeight="1">
      <c r="A316" s="40"/>
      <c r="B316" s="41"/>
      <c r="C316" s="206" t="s">
        <v>530</v>
      </c>
      <c r="D316" s="206" t="s">
        <v>129</v>
      </c>
      <c r="E316" s="207" t="s">
        <v>531</v>
      </c>
      <c r="F316" s="208" t="s">
        <v>532</v>
      </c>
      <c r="G316" s="209" t="s">
        <v>132</v>
      </c>
      <c r="H316" s="210">
        <v>42.705</v>
      </c>
      <c r="I316" s="211"/>
      <c r="J316" s="212">
        <f>ROUND(I316*H316,2)</f>
        <v>0</v>
      </c>
      <c r="K316" s="208" t="s">
        <v>133</v>
      </c>
      <c r="L316" s="46"/>
      <c r="M316" s="213" t="s">
        <v>19</v>
      </c>
      <c r="N316" s="214" t="s">
        <v>40</v>
      </c>
      <c r="O316" s="86"/>
      <c r="P316" s="215">
        <f>O316*H316</f>
        <v>0</v>
      </c>
      <c r="Q316" s="215">
        <v>0</v>
      </c>
      <c r="R316" s="215">
        <f>Q316*H316</f>
        <v>0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220</v>
      </c>
      <c r="AT316" s="217" t="s">
        <v>129</v>
      </c>
      <c r="AU316" s="217" t="s">
        <v>79</v>
      </c>
      <c r="AY316" s="19" t="s">
        <v>126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77</v>
      </c>
      <c r="BK316" s="218">
        <f>ROUND(I316*H316,2)</f>
        <v>0</v>
      </c>
      <c r="BL316" s="19" t="s">
        <v>220</v>
      </c>
      <c r="BM316" s="217" t="s">
        <v>533</v>
      </c>
    </row>
    <row r="317" spans="1:47" s="2" customFormat="1" ht="12">
      <c r="A317" s="40"/>
      <c r="B317" s="41"/>
      <c r="C317" s="42"/>
      <c r="D317" s="219" t="s">
        <v>136</v>
      </c>
      <c r="E317" s="42"/>
      <c r="F317" s="220" t="s">
        <v>534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136</v>
      </c>
      <c r="AU317" s="19" t="s">
        <v>79</v>
      </c>
    </row>
    <row r="318" spans="1:65" s="2" customFormat="1" ht="24.15" customHeight="1">
      <c r="A318" s="40"/>
      <c r="B318" s="41"/>
      <c r="C318" s="206" t="s">
        <v>535</v>
      </c>
      <c r="D318" s="206" t="s">
        <v>129</v>
      </c>
      <c r="E318" s="207" t="s">
        <v>536</v>
      </c>
      <c r="F318" s="208" t="s">
        <v>537</v>
      </c>
      <c r="G318" s="209" t="s">
        <v>132</v>
      </c>
      <c r="H318" s="210">
        <v>42.705</v>
      </c>
      <c r="I318" s="211"/>
      <c r="J318" s="212">
        <f>ROUND(I318*H318,2)</f>
        <v>0</v>
      </c>
      <c r="K318" s="208" t="s">
        <v>133</v>
      </c>
      <c r="L318" s="46"/>
      <c r="M318" s="213" t="s">
        <v>19</v>
      </c>
      <c r="N318" s="214" t="s">
        <v>40</v>
      </c>
      <c r="O318" s="86"/>
      <c r="P318" s="215">
        <f>O318*H318</f>
        <v>0</v>
      </c>
      <c r="Q318" s="215">
        <v>0</v>
      </c>
      <c r="R318" s="215">
        <f>Q318*H318</f>
        <v>0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220</v>
      </c>
      <c r="AT318" s="217" t="s">
        <v>129</v>
      </c>
      <c r="AU318" s="217" t="s">
        <v>79</v>
      </c>
      <c r="AY318" s="19" t="s">
        <v>126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77</v>
      </c>
      <c r="BK318" s="218">
        <f>ROUND(I318*H318,2)</f>
        <v>0</v>
      </c>
      <c r="BL318" s="19" t="s">
        <v>220</v>
      </c>
      <c r="BM318" s="217" t="s">
        <v>538</v>
      </c>
    </row>
    <row r="319" spans="1:47" s="2" customFormat="1" ht="12">
      <c r="A319" s="40"/>
      <c r="B319" s="41"/>
      <c r="C319" s="42"/>
      <c r="D319" s="219" t="s">
        <v>136</v>
      </c>
      <c r="E319" s="42"/>
      <c r="F319" s="220" t="s">
        <v>539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136</v>
      </c>
      <c r="AU319" s="19" t="s">
        <v>79</v>
      </c>
    </row>
    <row r="320" spans="1:65" s="2" customFormat="1" ht="37.8" customHeight="1">
      <c r="A320" s="40"/>
      <c r="B320" s="41"/>
      <c r="C320" s="206" t="s">
        <v>540</v>
      </c>
      <c r="D320" s="206" t="s">
        <v>129</v>
      </c>
      <c r="E320" s="207" t="s">
        <v>541</v>
      </c>
      <c r="F320" s="208" t="s">
        <v>542</v>
      </c>
      <c r="G320" s="209" t="s">
        <v>132</v>
      </c>
      <c r="H320" s="210">
        <v>42.705</v>
      </c>
      <c r="I320" s="211"/>
      <c r="J320" s="212">
        <f>ROUND(I320*H320,2)</f>
        <v>0</v>
      </c>
      <c r="K320" s="208" t="s">
        <v>133</v>
      </c>
      <c r="L320" s="46"/>
      <c r="M320" s="213" t="s">
        <v>19</v>
      </c>
      <c r="N320" s="214" t="s">
        <v>40</v>
      </c>
      <c r="O320" s="86"/>
      <c r="P320" s="215">
        <f>O320*H320</f>
        <v>0</v>
      </c>
      <c r="Q320" s="215">
        <v>0.00014</v>
      </c>
      <c r="R320" s="215">
        <f>Q320*H320</f>
        <v>0.005978699999999999</v>
      </c>
      <c r="S320" s="215">
        <v>0</v>
      </c>
      <c r="T320" s="216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7" t="s">
        <v>220</v>
      </c>
      <c r="AT320" s="217" t="s">
        <v>129</v>
      </c>
      <c r="AU320" s="217" t="s">
        <v>79</v>
      </c>
      <c r="AY320" s="19" t="s">
        <v>126</v>
      </c>
      <c r="BE320" s="218">
        <f>IF(N320="základní",J320,0)</f>
        <v>0</v>
      </c>
      <c r="BF320" s="218">
        <f>IF(N320="snížená",J320,0)</f>
        <v>0</v>
      </c>
      <c r="BG320" s="218">
        <f>IF(N320="zákl. přenesená",J320,0)</f>
        <v>0</v>
      </c>
      <c r="BH320" s="218">
        <f>IF(N320="sníž. přenesená",J320,0)</f>
        <v>0</v>
      </c>
      <c r="BI320" s="218">
        <f>IF(N320="nulová",J320,0)</f>
        <v>0</v>
      </c>
      <c r="BJ320" s="19" t="s">
        <v>77</v>
      </c>
      <c r="BK320" s="218">
        <f>ROUND(I320*H320,2)</f>
        <v>0</v>
      </c>
      <c r="BL320" s="19" t="s">
        <v>220</v>
      </c>
      <c r="BM320" s="217" t="s">
        <v>543</v>
      </c>
    </row>
    <row r="321" spans="1:47" s="2" customFormat="1" ht="12">
      <c r="A321" s="40"/>
      <c r="B321" s="41"/>
      <c r="C321" s="42"/>
      <c r="D321" s="219" t="s">
        <v>136</v>
      </c>
      <c r="E321" s="42"/>
      <c r="F321" s="220" t="s">
        <v>544</v>
      </c>
      <c r="G321" s="42"/>
      <c r="H321" s="42"/>
      <c r="I321" s="221"/>
      <c r="J321" s="42"/>
      <c r="K321" s="42"/>
      <c r="L321" s="46"/>
      <c r="M321" s="222"/>
      <c r="N321" s="223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136</v>
      </c>
      <c r="AU321" s="19" t="s">
        <v>79</v>
      </c>
    </row>
    <row r="322" spans="1:65" s="2" customFormat="1" ht="44.25" customHeight="1">
      <c r="A322" s="40"/>
      <c r="B322" s="41"/>
      <c r="C322" s="206" t="s">
        <v>545</v>
      </c>
      <c r="D322" s="206" t="s">
        <v>129</v>
      </c>
      <c r="E322" s="207" t="s">
        <v>546</v>
      </c>
      <c r="F322" s="208" t="s">
        <v>547</v>
      </c>
      <c r="G322" s="209" t="s">
        <v>132</v>
      </c>
      <c r="H322" s="210">
        <v>42.705</v>
      </c>
      <c r="I322" s="211"/>
      <c r="J322" s="212">
        <f>ROUND(I322*H322,2)</f>
        <v>0</v>
      </c>
      <c r="K322" s="208" t="s">
        <v>133</v>
      </c>
      <c r="L322" s="46"/>
      <c r="M322" s="213" t="s">
        <v>19</v>
      </c>
      <c r="N322" s="214" t="s">
        <v>40</v>
      </c>
      <c r="O322" s="86"/>
      <c r="P322" s="215">
        <f>O322*H322</f>
        <v>0</v>
      </c>
      <c r="Q322" s="215">
        <v>0.00036</v>
      </c>
      <c r="R322" s="215">
        <f>Q322*H322</f>
        <v>0.0153738</v>
      </c>
      <c r="S322" s="215">
        <v>0</v>
      </c>
      <c r="T322" s="21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7" t="s">
        <v>220</v>
      </c>
      <c r="AT322" s="217" t="s">
        <v>129</v>
      </c>
      <c r="AU322" s="217" t="s">
        <v>79</v>
      </c>
      <c r="AY322" s="19" t="s">
        <v>126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9" t="s">
        <v>77</v>
      </c>
      <c r="BK322" s="218">
        <f>ROUND(I322*H322,2)</f>
        <v>0</v>
      </c>
      <c r="BL322" s="19" t="s">
        <v>220</v>
      </c>
      <c r="BM322" s="217" t="s">
        <v>548</v>
      </c>
    </row>
    <row r="323" spans="1:47" s="2" customFormat="1" ht="12">
      <c r="A323" s="40"/>
      <c r="B323" s="41"/>
      <c r="C323" s="42"/>
      <c r="D323" s="219" t="s">
        <v>136</v>
      </c>
      <c r="E323" s="42"/>
      <c r="F323" s="220" t="s">
        <v>549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136</v>
      </c>
      <c r="AU323" s="19" t="s">
        <v>79</v>
      </c>
    </row>
    <row r="324" spans="1:51" s="13" customFormat="1" ht="12">
      <c r="A324" s="13"/>
      <c r="B324" s="224"/>
      <c r="C324" s="225"/>
      <c r="D324" s="226" t="s">
        <v>138</v>
      </c>
      <c r="E324" s="227" t="s">
        <v>19</v>
      </c>
      <c r="F324" s="228" t="s">
        <v>139</v>
      </c>
      <c r="G324" s="225"/>
      <c r="H324" s="229">
        <v>17.505</v>
      </c>
      <c r="I324" s="230"/>
      <c r="J324" s="225"/>
      <c r="K324" s="225"/>
      <c r="L324" s="231"/>
      <c r="M324" s="232"/>
      <c r="N324" s="233"/>
      <c r="O324" s="233"/>
      <c r="P324" s="233"/>
      <c r="Q324" s="233"/>
      <c r="R324" s="233"/>
      <c r="S324" s="233"/>
      <c r="T324" s="23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5" t="s">
        <v>138</v>
      </c>
      <c r="AU324" s="235" t="s">
        <v>79</v>
      </c>
      <c r="AV324" s="13" t="s">
        <v>79</v>
      </c>
      <c r="AW324" s="13" t="s">
        <v>31</v>
      </c>
      <c r="AX324" s="13" t="s">
        <v>69</v>
      </c>
      <c r="AY324" s="235" t="s">
        <v>126</v>
      </c>
    </row>
    <row r="325" spans="1:51" s="13" customFormat="1" ht="12">
      <c r="A325" s="13"/>
      <c r="B325" s="224"/>
      <c r="C325" s="225"/>
      <c r="D325" s="226" t="s">
        <v>138</v>
      </c>
      <c r="E325" s="227" t="s">
        <v>19</v>
      </c>
      <c r="F325" s="228" t="s">
        <v>140</v>
      </c>
      <c r="G325" s="225"/>
      <c r="H325" s="229">
        <v>25.2</v>
      </c>
      <c r="I325" s="230"/>
      <c r="J325" s="225"/>
      <c r="K325" s="225"/>
      <c r="L325" s="231"/>
      <c r="M325" s="232"/>
      <c r="N325" s="233"/>
      <c r="O325" s="233"/>
      <c r="P325" s="233"/>
      <c r="Q325" s="233"/>
      <c r="R325" s="233"/>
      <c r="S325" s="233"/>
      <c r="T325" s="23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5" t="s">
        <v>138</v>
      </c>
      <c r="AU325" s="235" t="s">
        <v>79</v>
      </c>
      <c r="AV325" s="13" t="s">
        <v>79</v>
      </c>
      <c r="AW325" s="13" t="s">
        <v>31</v>
      </c>
      <c r="AX325" s="13" t="s">
        <v>69</v>
      </c>
      <c r="AY325" s="235" t="s">
        <v>126</v>
      </c>
    </row>
    <row r="326" spans="1:51" s="14" customFormat="1" ht="12">
      <c r="A326" s="14"/>
      <c r="B326" s="236"/>
      <c r="C326" s="237"/>
      <c r="D326" s="226" t="s">
        <v>138</v>
      </c>
      <c r="E326" s="238" t="s">
        <v>19</v>
      </c>
      <c r="F326" s="239" t="s">
        <v>141</v>
      </c>
      <c r="G326" s="237"/>
      <c r="H326" s="240">
        <v>42.705</v>
      </c>
      <c r="I326" s="241"/>
      <c r="J326" s="237"/>
      <c r="K326" s="237"/>
      <c r="L326" s="242"/>
      <c r="M326" s="243"/>
      <c r="N326" s="244"/>
      <c r="O326" s="244"/>
      <c r="P326" s="244"/>
      <c r="Q326" s="244"/>
      <c r="R326" s="244"/>
      <c r="S326" s="244"/>
      <c r="T326" s="24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6" t="s">
        <v>138</v>
      </c>
      <c r="AU326" s="246" t="s">
        <v>79</v>
      </c>
      <c r="AV326" s="14" t="s">
        <v>134</v>
      </c>
      <c r="AW326" s="14" t="s">
        <v>31</v>
      </c>
      <c r="AX326" s="14" t="s">
        <v>77</v>
      </c>
      <c r="AY326" s="246" t="s">
        <v>126</v>
      </c>
    </row>
    <row r="327" spans="1:63" s="12" customFormat="1" ht="25.9" customHeight="1">
      <c r="A327" s="12"/>
      <c r="B327" s="190"/>
      <c r="C327" s="191"/>
      <c r="D327" s="192" t="s">
        <v>68</v>
      </c>
      <c r="E327" s="193" t="s">
        <v>550</v>
      </c>
      <c r="F327" s="193" t="s">
        <v>551</v>
      </c>
      <c r="G327" s="191"/>
      <c r="H327" s="191"/>
      <c r="I327" s="194"/>
      <c r="J327" s="195">
        <f>BK327</f>
        <v>0</v>
      </c>
      <c r="K327" s="191"/>
      <c r="L327" s="196"/>
      <c r="M327" s="197"/>
      <c r="N327" s="198"/>
      <c r="O327" s="198"/>
      <c r="P327" s="199">
        <f>P328</f>
        <v>0</v>
      </c>
      <c r="Q327" s="198"/>
      <c r="R327" s="199">
        <f>R328</f>
        <v>0</v>
      </c>
      <c r="S327" s="198"/>
      <c r="T327" s="200">
        <f>T328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01" t="s">
        <v>161</v>
      </c>
      <c r="AT327" s="202" t="s">
        <v>68</v>
      </c>
      <c r="AU327" s="202" t="s">
        <v>69</v>
      </c>
      <c r="AY327" s="201" t="s">
        <v>126</v>
      </c>
      <c r="BK327" s="203">
        <f>BK328</f>
        <v>0</v>
      </c>
    </row>
    <row r="328" spans="1:63" s="12" customFormat="1" ht="22.8" customHeight="1">
      <c r="A328" s="12"/>
      <c r="B328" s="190"/>
      <c r="C328" s="191"/>
      <c r="D328" s="192" t="s">
        <v>68</v>
      </c>
      <c r="E328" s="204" t="s">
        <v>552</v>
      </c>
      <c r="F328" s="204" t="s">
        <v>553</v>
      </c>
      <c r="G328" s="191"/>
      <c r="H328" s="191"/>
      <c r="I328" s="194"/>
      <c r="J328" s="205">
        <f>BK328</f>
        <v>0</v>
      </c>
      <c r="K328" s="191"/>
      <c r="L328" s="196"/>
      <c r="M328" s="197"/>
      <c r="N328" s="198"/>
      <c r="O328" s="198"/>
      <c r="P328" s="199">
        <f>SUM(P329:P344)</f>
        <v>0</v>
      </c>
      <c r="Q328" s="198"/>
      <c r="R328" s="199">
        <f>SUM(R329:R344)</f>
        <v>0</v>
      </c>
      <c r="S328" s="198"/>
      <c r="T328" s="200">
        <f>SUM(T329:T344)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1" t="s">
        <v>161</v>
      </c>
      <c r="AT328" s="202" t="s">
        <v>68</v>
      </c>
      <c r="AU328" s="202" t="s">
        <v>77</v>
      </c>
      <c r="AY328" s="201" t="s">
        <v>126</v>
      </c>
      <c r="BK328" s="203">
        <f>SUM(BK329:BK344)</f>
        <v>0</v>
      </c>
    </row>
    <row r="329" spans="1:65" s="2" customFormat="1" ht="16.5" customHeight="1">
      <c r="A329" s="40"/>
      <c r="B329" s="41"/>
      <c r="C329" s="206" t="s">
        <v>554</v>
      </c>
      <c r="D329" s="206" t="s">
        <v>129</v>
      </c>
      <c r="E329" s="207" t="s">
        <v>555</v>
      </c>
      <c r="F329" s="208" t="s">
        <v>556</v>
      </c>
      <c r="G329" s="209" t="s">
        <v>557</v>
      </c>
      <c r="H329" s="210">
        <v>2</v>
      </c>
      <c r="I329" s="211"/>
      <c r="J329" s="212">
        <f>ROUND(I329*H329,2)</f>
        <v>0</v>
      </c>
      <c r="K329" s="208" t="s">
        <v>133</v>
      </c>
      <c r="L329" s="46"/>
      <c r="M329" s="213" t="s">
        <v>19</v>
      </c>
      <c r="N329" s="214" t="s">
        <v>40</v>
      </c>
      <c r="O329" s="86"/>
      <c r="P329" s="215">
        <f>O329*H329</f>
        <v>0</v>
      </c>
      <c r="Q329" s="215">
        <v>0</v>
      </c>
      <c r="R329" s="215">
        <f>Q329*H329</f>
        <v>0</v>
      </c>
      <c r="S329" s="215">
        <v>0</v>
      </c>
      <c r="T329" s="21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7" t="s">
        <v>558</v>
      </c>
      <c r="AT329" s="217" t="s">
        <v>129</v>
      </c>
      <c r="AU329" s="217" t="s">
        <v>79</v>
      </c>
      <c r="AY329" s="19" t="s">
        <v>126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77</v>
      </c>
      <c r="BK329" s="218">
        <f>ROUND(I329*H329,2)</f>
        <v>0</v>
      </c>
      <c r="BL329" s="19" t="s">
        <v>558</v>
      </c>
      <c r="BM329" s="217" t="s">
        <v>559</v>
      </c>
    </row>
    <row r="330" spans="1:47" s="2" customFormat="1" ht="12">
      <c r="A330" s="40"/>
      <c r="B330" s="41"/>
      <c r="C330" s="42"/>
      <c r="D330" s="219" t="s">
        <v>136</v>
      </c>
      <c r="E330" s="42"/>
      <c r="F330" s="220" t="s">
        <v>560</v>
      </c>
      <c r="G330" s="42"/>
      <c r="H330" s="42"/>
      <c r="I330" s="221"/>
      <c r="J330" s="42"/>
      <c r="K330" s="42"/>
      <c r="L330" s="46"/>
      <c r="M330" s="222"/>
      <c r="N330" s="223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136</v>
      </c>
      <c r="AU330" s="19" t="s">
        <v>79</v>
      </c>
    </row>
    <row r="331" spans="1:51" s="13" customFormat="1" ht="12">
      <c r="A331" s="13"/>
      <c r="B331" s="224"/>
      <c r="C331" s="225"/>
      <c r="D331" s="226" t="s">
        <v>138</v>
      </c>
      <c r="E331" s="227" t="s">
        <v>19</v>
      </c>
      <c r="F331" s="228" t="s">
        <v>561</v>
      </c>
      <c r="G331" s="225"/>
      <c r="H331" s="229">
        <v>2</v>
      </c>
      <c r="I331" s="230"/>
      <c r="J331" s="225"/>
      <c r="K331" s="225"/>
      <c r="L331" s="231"/>
      <c r="M331" s="232"/>
      <c r="N331" s="233"/>
      <c r="O331" s="233"/>
      <c r="P331" s="233"/>
      <c r="Q331" s="233"/>
      <c r="R331" s="233"/>
      <c r="S331" s="233"/>
      <c r="T331" s="23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5" t="s">
        <v>138</v>
      </c>
      <c r="AU331" s="235" t="s">
        <v>79</v>
      </c>
      <c r="AV331" s="13" t="s">
        <v>79</v>
      </c>
      <c r="AW331" s="13" t="s">
        <v>31</v>
      </c>
      <c r="AX331" s="13" t="s">
        <v>77</v>
      </c>
      <c r="AY331" s="235" t="s">
        <v>126</v>
      </c>
    </row>
    <row r="332" spans="1:65" s="2" customFormat="1" ht="24.15" customHeight="1">
      <c r="A332" s="40"/>
      <c r="B332" s="41"/>
      <c r="C332" s="206" t="s">
        <v>562</v>
      </c>
      <c r="D332" s="206" t="s">
        <v>129</v>
      </c>
      <c r="E332" s="207" t="s">
        <v>563</v>
      </c>
      <c r="F332" s="208" t="s">
        <v>564</v>
      </c>
      <c r="G332" s="209" t="s">
        <v>565</v>
      </c>
      <c r="H332" s="210">
        <v>180</v>
      </c>
      <c r="I332" s="211"/>
      <c r="J332" s="212">
        <f>ROUND(I332*H332,2)</f>
        <v>0</v>
      </c>
      <c r="K332" s="208" t="s">
        <v>19</v>
      </c>
      <c r="L332" s="46"/>
      <c r="M332" s="213" t="s">
        <v>19</v>
      </c>
      <c r="N332" s="214" t="s">
        <v>40</v>
      </c>
      <c r="O332" s="86"/>
      <c r="P332" s="215">
        <f>O332*H332</f>
        <v>0</v>
      </c>
      <c r="Q332" s="215">
        <v>0</v>
      </c>
      <c r="R332" s="215">
        <f>Q332*H332</f>
        <v>0</v>
      </c>
      <c r="S332" s="215">
        <v>0</v>
      </c>
      <c r="T332" s="21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558</v>
      </c>
      <c r="AT332" s="217" t="s">
        <v>129</v>
      </c>
      <c r="AU332" s="217" t="s">
        <v>79</v>
      </c>
      <c r="AY332" s="19" t="s">
        <v>126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77</v>
      </c>
      <c r="BK332" s="218">
        <f>ROUND(I332*H332,2)</f>
        <v>0</v>
      </c>
      <c r="BL332" s="19" t="s">
        <v>558</v>
      </c>
      <c r="BM332" s="217" t="s">
        <v>566</v>
      </c>
    </row>
    <row r="333" spans="1:51" s="13" customFormat="1" ht="12">
      <c r="A333" s="13"/>
      <c r="B333" s="224"/>
      <c r="C333" s="225"/>
      <c r="D333" s="226" t="s">
        <v>138</v>
      </c>
      <c r="E333" s="227" t="s">
        <v>19</v>
      </c>
      <c r="F333" s="228" t="s">
        <v>567</v>
      </c>
      <c r="G333" s="225"/>
      <c r="H333" s="229">
        <v>180</v>
      </c>
      <c r="I333" s="230"/>
      <c r="J333" s="225"/>
      <c r="K333" s="225"/>
      <c r="L333" s="231"/>
      <c r="M333" s="232"/>
      <c r="N333" s="233"/>
      <c r="O333" s="233"/>
      <c r="P333" s="233"/>
      <c r="Q333" s="233"/>
      <c r="R333" s="233"/>
      <c r="S333" s="233"/>
      <c r="T333" s="23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5" t="s">
        <v>138</v>
      </c>
      <c r="AU333" s="235" t="s">
        <v>79</v>
      </c>
      <c r="AV333" s="13" t="s">
        <v>79</v>
      </c>
      <c r="AW333" s="13" t="s">
        <v>31</v>
      </c>
      <c r="AX333" s="13" t="s">
        <v>77</v>
      </c>
      <c r="AY333" s="235" t="s">
        <v>126</v>
      </c>
    </row>
    <row r="334" spans="1:65" s="2" customFormat="1" ht="16.5" customHeight="1">
      <c r="A334" s="40"/>
      <c r="B334" s="41"/>
      <c r="C334" s="206" t="s">
        <v>568</v>
      </c>
      <c r="D334" s="206" t="s">
        <v>129</v>
      </c>
      <c r="E334" s="207" t="s">
        <v>569</v>
      </c>
      <c r="F334" s="208" t="s">
        <v>570</v>
      </c>
      <c r="G334" s="209" t="s">
        <v>565</v>
      </c>
      <c r="H334" s="210">
        <v>90</v>
      </c>
      <c r="I334" s="211"/>
      <c r="J334" s="212">
        <f>ROUND(I334*H334,2)</f>
        <v>0</v>
      </c>
      <c r="K334" s="208" t="s">
        <v>133</v>
      </c>
      <c r="L334" s="46"/>
      <c r="M334" s="213" t="s">
        <v>19</v>
      </c>
      <c r="N334" s="214" t="s">
        <v>40</v>
      </c>
      <c r="O334" s="86"/>
      <c r="P334" s="215">
        <f>O334*H334</f>
        <v>0</v>
      </c>
      <c r="Q334" s="215">
        <v>0</v>
      </c>
      <c r="R334" s="215">
        <f>Q334*H334</f>
        <v>0</v>
      </c>
      <c r="S334" s="215">
        <v>0</v>
      </c>
      <c r="T334" s="21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558</v>
      </c>
      <c r="AT334" s="217" t="s">
        <v>129</v>
      </c>
      <c r="AU334" s="217" t="s">
        <v>79</v>
      </c>
      <c r="AY334" s="19" t="s">
        <v>126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9" t="s">
        <v>77</v>
      </c>
      <c r="BK334" s="218">
        <f>ROUND(I334*H334,2)</f>
        <v>0</v>
      </c>
      <c r="BL334" s="19" t="s">
        <v>558</v>
      </c>
      <c r="BM334" s="217" t="s">
        <v>571</v>
      </c>
    </row>
    <row r="335" spans="1:47" s="2" customFormat="1" ht="12">
      <c r="A335" s="40"/>
      <c r="B335" s="41"/>
      <c r="C335" s="42"/>
      <c r="D335" s="219" t="s">
        <v>136</v>
      </c>
      <c r="E335" s="42"/>
      <c r="F335" s="220" t="s">
        <v>572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136</v>
      </c>
      <c r="AU335" s="19" t="s">
        <v>79</v>
      </c>
    </row>
    <row r="336" spans="1:51" s="13" customFormat="1" ht="12">
      <c r="A336" s="13"/>
      <c r="B336" s="224"/>
      <c r="C336" s="225"/>
      <c r="D336" s="226" t="s">
        <v>138</v>
      </c>
      <c r="E336" s="227" t="s">
        <v>19</v>
      </c>
      <c r="F336" s="228" t="s">
        <v>573</v>
      </c>
      <c r="G336" s="225"/>
      <c r="H336" s="229">
        <v>90</v>
      </c>
      <c r="I336" s="230"/>
      <c r="J336" s="225"/>
      <c r="K336" s="225"/>
      <c r="L336" s="231"/>
      <c r="M336" s="232"/>
      <c r="N336" s="233"/>
      <c r="O336" s="233"/>
      <c r="P336" s="233"/>
      <c r="Q336" s="233"/>
      <c r="R336" s="233"/>
      <c r="S336" s="233"/>
      <c r="T336" s="23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5" t="s">
        <v>138</v>
      </c>
      <c r="AU336" s="235" t="s">
        <v>79</v>
      </c>
      <c r="AV336" s="13" t="s">
        <v>79</v>
      </c>
      <c r="AW336" s="13" t="s">
        <v>31</v>
      </c>
      <c r="AX336" s="13" t="s">
        <v>77</v>
      </c>
      <c r="AY336" s="235" t="s">
        <v>126</v>
      </c>
    </row>
    <row r="337" spans="1:65" s="2" customFormat="1" ht="16.5" customHeight="1">
      <c r="A337" s="40"/>
      <c r="B337" s="41"/>
      <c r="C337" s="206" t="s">
        <v>574</v>
      </c>
      <c r="D337" s="206" t="s">
        <v>129</v>
      </c>
      <c r="E337" s="207" t="s">
        <v>575</v>
      </c>
      <c r="F337" s="208" t="s">
        <v>576</v>
      </c>
      <c r="G337" s="209" t="s">
        <v>168</v>
      </c>
      <c r="H337" s="210">
        <v>220</v>
      </c>
      <c r="I337" s="211"/>
      <c r="J337" s="212">
        <f>ROUND(I337*H337,2)</f>
        <v>0</v>
      </c>
      <c r="K337" s="208" t="s">
        <v>133</v>
      </c>
      <c r="L337" s="46"/>
      <c r="M337" s="213" t="s">
        <v>19</v>
      </c>
      <c r="N337" s="214" t="s">
        <v>40</v>
      </c>
      <c r="O337" s="86"/>
      <c r="P337" s="215">
        <f>O337*H337</f>
        <v>0</v>
      </c>
      <c r="Q337" s="215">
        <v>0</v>
      </c>
      <c r="R337" s="215">
        <f>Q337*H337</f>
        <v>0</v>
      </c>
      <c r="S337" s="215">
        <v>0</v>
      </c>
      <c r="T337" s="21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7" t="s">
        <v>558</v>
      </c>
      <c r="AT337" s="217" t="s">
        <v>129</v>
      </c>
      <c r="AU337" s="217" t="s">
        <v>79</v>
      </c>
      <c r="AY337" s="19" t="s">
        <v>126</v>
      </c>
      <c r="BE337" s="218">
        <f>IF(N337="základní",J337,0)</f>
        <v>0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9" t="s">
        <v>77</v>
      </c>
      <c r="BK337" s="218">
        <f>ROUND(I337*H337,2)</f>
        <v>0</v>
      </c>
      <c r="BL337" s="19" t="s">
        <v>558</v>
      </c>
      <c r="BM337" s="217" t="s">
        <v>577</v>
      </c>
    </row>
    <row r="338" spans="1:47" s="2" customFormat="1" ht="12">
      <c r="A338" s="40"/>
      <c r="B338" s="41"/>
      <c r="C338" s="42"/>
      <c r="D338" s="219" t="s">
        <v>136</v>
      </c>
      <c r="E338" s="42"/>
      <c r="F338" s="220" t="s">
        <v>578</v>
      </c>
      <c r="G338" s="42"/>
      <c r="H338" s="42"/>
      <c r="I338" s="221"/>
      <c r="J338" s="42"/>
      <c r="K338" s="42"/>
      <c r="L338" s="46"/>
      <c r="M338" s="222"/>
      <c r="N338" s="223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136</v>
      </c>
      <c r="AU338" s="19" t="s">
        <v>79</v>
      </c>
    </row>
    <row r="339" spans="1:51" s="13" customFormat="1" ht="12">
      <c r="A339" s="13"/>
      <c r="B339" s="224"/>
      <c r="C339" s="225"/>
      <c r="D339" s="226" t="s">
        <v>138</v>
      </c>
      <c r="E339" s="227" t="s">
        <v>19</v>
      </c>
      <c r="F339" s="228" t="s">
        <v>579</v>
      </c>
      <c r="G339" s="225"/>
      <c r="H339" s="229">
        <v>110</v>
      </c>
      <c r="I339" s="230"/>
      <c r="J339" s="225"/>
      <c r="K339" s="225"/>
      <c r="L339" s="231"/>
      <c r="M339" s="232"/>
      <c r="N339" s="233"/>
      <c r="O339" s="233"/>
      <c r="P339" s="233"/>
      <c r="Q339" s="233"/>
      <c r="R339" s="233"/>
      <c r="S339" s="233"/>
      <c r="T339" s="23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5" t="s">
        <v>138</v>
      </c>
      <c r="AU339" s="235" t="s">
        <v>79</v>
      </c>
      <c r="AV339" s="13" t="s">
        <v>79</v>
      </c>
      <c r="AW339" s="13" t="s">
        <v>31</v>
      </c>
      <c r="AX339" s="13" t="s">
        <v>69</v>
      </c>
      <c r="AY339" s="235" t="s">
        <v>126</v>
      </c>
    </row>
    <row r="340" spans="1:51" s="13" customFormat="1" ht="12">
      <c r="A340" s="13"/>
      <c r="B340" s="224"/>
      <c r="C340" s="225"/>
      <c r="D340" s="226" t="s">
        <v>138</v>
      </c>
      <c r="E340" s="227" t="s">
        <v>19</v>
      </c>
      <c r="F340" s="228" t="s">
        <v>580</v>
      </c>
      <c r="G340" s="225"/>
      <c r="H340" s="229">
        <v>110</v>
      </c>
      <c r="I340" s="230"/>
      <c r="J340" s="225"/>
      <c r="K340" s="225"/>
      <c r="L340" s="231"/>
      <c r="M340" s="232"/>
      <c r="N340" s="233"/>
      <c r="O340" s="233"/>
      <c r="P340" s="233"/>
      <c r="Q340" s="233"/>
      <c r="R340" s="233"/>
      <c r="S340" s="233"/>
      <c r="T340" s="23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5" t="s">
        <v>138</v>
      </c>
      <c r="AU340" s="235" t="s">
        <v>79</v>
      </c>
      <c r="AV340" s="13" t="s">
        <v>79</v>
      </c>
      <c r="AW340" s="13" t="s">
        <v>31</v>
      </c>
      <c r="AX340" s="13" t="s">
        <v>69</v>
      </c>
      <c r="AY340" s="235" t="s">
        <v>126</v>
      </c>
    </row>
    <row r="341" spans="1:51" s="14" customFormat="1" ht="12">
      <c r="A341" s="14"/>
      <c r="B341" s="236"/>
      <c r="C341" s="237"/>
      <c r="D341" s="226" t="s">
        <v>138</v>
      </c>
      <c r="E341" s="238" t="s">
        <v>19</v>
      </c>
      <c r="F341" s="239" t="s">
        <v>141</v>
      </c>
      <c r="G341" s="237"/>
      <c r="H341" s="240">
        <v>220</v>
      </c>
      <c r="I341" s="241"/>
      <c r="J341" s="237"/>
      <c r="K341" s="237"/>
      <c r="L341" s="242"/>
      <c r="M341" s="243"/>
      <c r="N341" s="244"/>
      <c r="O341" s="244"/>
      <c r="P341" s="244"/>
      <c r="Q341" s="244"/>
      <c r="R341" s="244"/>
      <c r="S341" s="244"/>
      <c r="T341" s="245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6" t="s">
        <v>138</v>
      </c>
      <c r="AU341" s="246" t="s">
        <v>79</v>
      </c>
      <c r="AV341" s="14" t="s">
        <v>134</v>
      </c>
      <c r="AW341" s="14" t="s">
        <v>31</v>
      </c>
      <c r="AX341" s="14" t="s">
        <v>77</v>
      </c>
      <c r="AY341" s="246" t="s">
        <v>126</v>
      </c>
    </row>
    <row r="342" spans="1:65" s="2" customFormat="1" ht="24.15" customHeight="1">
      <c r="A342" s="40"/>
      <c r="B342" s="41"/>
      <c r="C342" s="206" t="s">
        <v>581</v>
      </c>
      <c r="D342" s="206" t="s">
        <v>129</v>
      </c>
      <c r="E342" s="207" t="s">
        <v>582</v>
      </c>
      <c r="F342" s="208" t="s">
        <v>583</v>
      </c>
      <c r="G342" s="209" t="s">
        <v>565</v>
      </c>
      <c r="H342" s="210">
        <v>9900</v>
      </c>
      <c r="I342" s="211"/>
      <c r="J342" s="212">
        <f>ROUND(I342*H342,2)</f>
        <v>0</v>
      </c>
      <c r="K342" s="208" t="s">
        <v>133</v>
      </c>
      <c r="L342" s="46"/>
      <c r="M342" s="213" t="s">
        <v>19</v>
      </c>
      <c r="N342" s="214" t="s">
        <v>40</v>
      </c>
      <c r="O342" s="86"/>
      <c r="P342" s="215">
        <f>O342*H342</f>
        <v>0</v>
      </c>
      <c r="Q342" s="215">
        <v>0</v>
      </c>
      <c r="R342" s="215">
        <f>Q342*H342</f>
        <v>0</v>
      </c>
      <c r="S342" s="215">
        <v>0</v>
      </c>
      <c r="T342" s="21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558</v>
      </c>
      <c r="AT342" s="217" t="s">
        <v>129</v>
      </c>
      <c r="AU342" s="217" t="s">
        <v>79</v>
      </c>
      <c r="AY342" s="19" t="s">
        <v>126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77</v>
      </c>
      <c r="BK342" s="218">
        <f>ROUND(I342*H342,2)</f>
        <v>0</v>
      </c>
      <c r="BL342" s="19" t="s">
        <v>558</v>
      </c>
      <c r="BM342" s="217" t="s">
        <v>584</v>
      </c>
    </row>
    <row r="343" spans="1:47" s="2" customFormat="1" ht="12">
      <c r="A343" s="40"/>
      <c r="B343" s="41"/>
      <c r="C343" s="42"/>
      <c r="D343" s="219" t="s">
        <v>136</v>
      </c>
      <c r="E343" s="42"/>
      <c r="F343" s="220" t="s">
        <v>585</v>
      </c>
      <c r="G343" s="42"/>
      <c r="H343" s="42"/>
      <c r="I343" s="221"/>
      <c r="J343" s="42"/>
      <c r="K343" s="42"/>
      <c r="L343" s="46"/>
      <c r="M343" s="222"/>
      <c r="N343" s="22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136</v>
      </c>
      <c r="AU343" s="19" t="s">
        <v>79</v>
      </c>
    </row>
    <row r="344" spans="1:51" s="13" customFormat="1" ht="12">
      <c r="A344" s="13"/>
      <c r="B344" s="224"/>
      <c r="C344" s="225"/>
      <c r="D344" s="226" t="s">
        <v>138</v>
      </c>
      <c r="E344" s="227" t="s">
        <v>19</v>
      </c>
      <c r="F344" s="228" t="s">
        <v>586</v>
      </c>
      <c r="G344" s="225"/>
      <c r="H344" s="229">
        <v>9900</v>
      </c>
      <c r="I344" s="230"/>
      <c r="J344" s="225"/>
      <c r="K344" s="225"/>
      <c r="L344" s="231"/>
      <c r="M344" s="267"/>
      <c r="N344" s="268"/>
      <c r="O344" s="268"/>
      <c r="P344" s="268"/>
      <c r="Q344" s="268"/>
      <c r="R344" s="268"/>
      <c r="S344" s="268"/>
      <c r="T344" s="26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5" t="s">
        <v>138</v>
      </c>
      <c r="AU344" s="235" t="s">
        <v>79</v>
      </c>
      <c r="AV344" s="13" t="s">
        <v>79</v>
      </c>
      <c r="AW344" s="13" t="s">
        <v>31</v>
      </c>
      <c r="AX344" s="13" t="s">
        <v>77</v>
      </c>
      <c r="AY344" s="235" t="s">
        <v>126</v>
      </c>
    </row>
    <row r="345" spans="1:31" s="2" customFormat="1" ht="6.95" customHeight="1">
      <c r="A345" s="40"/>
      <c r="B345" s="61"/>
      <c r="C345" s="62"/>
      <c r="D345" s="62"/>
      <c r="E345" s="62"/>
      <c r="F345" s="62"/>
      <c r="G345" s="62"/>
      <c r="H345" s="62"/>
      <c r="I345" s="62"/>
      <c r="J345" s="62"/>
      <c r="K345" s="62"/>
      <c r="L345" s="46"/>
      <c r="M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</row>
  </sheetData>
  <sheetProtection password="CC35" sheet="1" objects="1" scenarios="1" formatColumns="0" formatRows="0" autoFilter="0"/>
  <autoFilter ref="C93:K344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2_02/622326259"/>
    <hyperlink ref="F104" r:id="rId2" display="https://podminky.urs.cz/item/CS_URS_2022_02/941211111"/>
    <hyperlink ref="F109" r:id="rId3" display="https://podminky.urs.cz/item/CS_URS_2022_02/941211211"/>
    <hyperlink ref="F112" r:id="rId4" display="https://podminky.urs.cz/item/CS_URS_2022_02/941211321"/>
    <hyperlink ref="F114" r:id="rId5" display="https://podminky.urs.cz/item/CS_URS_2022_02/941211811"/>
    <hyperlink ref="F116" r:id="rId6" display="https://podminky.urs.cz/item/CS_URS_2022_02/975121331"/>
    <hyperlink ref="F119" r:id="rId7" display="https://podminky.urs.cz/item/CS_URS_2022_02/975121332"/>
    <hyperlink ref="F122" r:id="rId8" display="https://podminky.urs.cz/item/CS_URS_2022_02/975121333"/>
    <hyperlink ref="F125" r:id="rId9" display="https://podminky.urs.cz/item/CS_URS_2022_02/997013111"/>
    <hyperlink ref="F127" r:id="rId10" display="https://podminky.urs.cz/item/CS_URS_2022_02/997013501"/>
    <hyperlink ref="F129" r:id="rId11" display="https://podminky.urs.cz/item/CS_URS_2022_02/997013509"/>
    <hyperlink ref="F132" r:id="rId12" display="https://podminky.urs.cz/item/CS_URS_2022_02/997013811"/>
    <hyperlink ref="F135" r:id="rId13" display="https://podminky.urs.cz/item/CS_URS_2022_02/998011002"/>
    <hyperlink ref="F139" r:id="rId14" display="https://podminky.urs.cz/item/CS_URS_2022_02/713121112"/>
    <hyperlink ref="F144" r:id="rId15" display="https://podminky.urs.cz/item/CS_URS_2022_02/998713102"/>
    <hyperlink ref="F146" r:id="rId16" display="https://podminky.urs.cz/item/CS_URS_2022_02/998713181"/>
    <hyperlink ref="F149" r:id="rId17" display="https://podminky.urs.cz/item/CS_URS_2022_02/741420901"/>
    <hyperlink ref="F151" r:id="rId18" display="https://podminky.urs.cz/item/CS_URS_2022_02/741420902"/>
    <hyperlink ref="F155" r:id="rId19" display="https://podminky.urs.cz/item/CS_URS_2022_02/741810001"/>
    <hyperlink ref="F157" r:id="rId20" display="https://podminky.urs.cz/item/CS_URS_2022_02/741820001"/>
    <hyperlink ref="F159" r:id="rId21" display="https://podminky.urs.cz/item/CS_URS_2022_02/998741102"/>
    <hyperlink ref="F162" r:id="rId22" display="https://podminky.urs.cz/item/CS_URS_2022_02/762083121"/>
    <hyperlink ref="F165" r:id="rId23" display="https://podminky.urs.cz/item/CS_URS_2022_02/762332131"/>
    <hyperlink ref="F187" r:id="rId24" display="https://podminky.urs.cz/item/CS_URS_2022_02/762332132"/>
    <hyperlink ref="F203" r:id="rId25" display="https://podminky.urs.cz/item/CS_URS_2022_02/762341210"/>
    <hyperlink ref="F215" r:id="rId26" display="https://podminky.urs.cz/item/CS_URS_2022_02/762341811"/>
    <hyperlink ref="F224" r:id="rId27" display="https://podminky.urs.cz/item/CS_URS_2022_02/762395000"/>
    <hyperlink ref="F227" r:id="rId28" display="https://podminky.urs.cz/item/CS_URS_2022_02/998762102"/>
    <hyperlink ref="F230" r:id="rId29" display="https://podminky.urs.cz/item/CS_URS_2022_02/764001821"/>
    <hyperlink ref="F236" r:id="rId30" display="https://podminky.urs.cz/item/CS_URS_2022_02/764001911"/>
    <hyperlink ref="F242" r:id="rId31" display="https://podminky.urs.cz/item/CS_URS_2022_02/764004801"/>
    <hyperlink ref="F247" r:id="rId32" display="https://podminky.urs.cz/item/CS_URS_2022_02/764004811"/>
    <hyperlink ref="F252" r:id="rId33" display="https://podminky.urs.cz/item/CS_URS_2022_02/764004861"/>
    <hyperlink ref="F255" r:id="rId34" display="https://podminky.urs.cz/item/CS_URS_2022_02/764031413"/>
    <hyperlink ref="F258" r:id="rId35" display="https://podminky.urs.cz/item/CS_URS_2022_02/764031422"/>
    <hyperlink ref="F261" r:id="rId36" display="https://podminky.urs.cz/item/CS_URS_2022_02/764131411"/>
    <hyperlink ref="F271" r:id="rId37" display="https://podminky.urs.cz/item/CS_URS_2022_02/764131491"/>
    <hyperlink ref="F274" r:id="rId38" display="https://podminky.urs.cz/item/CS_URS_2022_02/764531403"/>
    <hyperlink ref="F276" r:id="rId39" display="https://podminky.urs.cz/item/CS_URS_2022_02/764531404"/>
    <hyperlink ref="F278" r:id="rId40" display="https://podminky.urs.cz/item/CS_URS_2022_02/764531423"/>
    <hyperlink ref="F280" r:id="rId41" display="https://podminky.urs.cz/item/CS_URS_2022_02/764531424"/>
    <hyperlink ref="F282" r:id="rId42" display="https://podminky.urs.cz/item/CS_URS_2022_02/764531443"/>
    <hyperlink ref="F284" r:id="rId43" display="https://podminky.urs.cz/item/CS_URS_2022_02/764531444"/>
    <hyperlink ref="F286" r:id="rId44" display="https://podminky.urs.cz/item/CS_URS_2022_02/764537404"/>
    <hyperlink ref="F289" r:id="rId45" display="https://podminky.urs.cz/item/CS_URS_2022_02/764538421"/>
    <hyperlink ref="F291" r:id="rId46" display="https://podminky.urs.cz/item/CS_URS_2022_02/764538423"/>
    <hyperlink ref="F294" r:id="rId47" display="https://podminky.urs.cz/item/CS_URS_2022_02/998764102"/>
    <hyperlink ref="F297" r:id="rId48" display="https://podminky.urs.cz/item/CS_URS_2022_02/765111203"/>
    <hyperlink ref="F304" r:id="rId49" display="https://podminky.urs.cz/item/CS_URS_2022_02/998765102"/>
    <hyperlink ref="F307" r:id="rId50" display="https://podminky.urs.cz/item/CS_URS_2022_02/767881132"/>
    <hyperlink ref="F311" r:id="rId51" display="https://podminky.urs.cz/item/CS_URS_2022_02/767881161"/>
    <hyperlink ref="F314" r:id="rId52" display="https://podminky.urs.cz/item/CS_URS_2022_02/998767102"/>
    <hyperlink ref="F317" r:id="rId53" display="https://podminky.urs.cz/item/CS_URS_2022_02/783801201"/>
    <hyperlink ref="F319" r:id="rId54" display="https://podminky.urs.cz/item/CS_URS_2022_02/783801403"/>
    <hyperlink ref="F321" r:id="rId55" display="https://podminky.urs.cz/item/CS_URS_2022_02/783823135"/>
    <hyperlink ref="F323" r:id="rId56" display="https://podminky.urs.cz/item/CS_URS_2022_02/783827125"/>
    <hyperlink ref="F330" r:id="rId57" display="https://podminky.urs.cz/item/CS_URS_2022_02/032103000"/>
    <hyperlink ref="F335" r:id="rId58" display="https://podminky.urs.cz/item/CS_URS_2022_02/032803000"/>
    <hyperlink ref="F338" r:id="rId59" display="https://podminky.urs.cz/item/CS_URS_2022_02/034103000"/>
    <hyperlink ref="F343" r:id="rId60" display="https://podminky.urs.cz/item/CS_URS_2022_02/R34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89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Mikulov, smuteční síň, udržovací práce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587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1. 9. 2022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 xml:space="preserve"> </v>
      </c>
      <c r="F15" s="40"/>
      <c r="G15" s="40"/>
      <c r="H15" s="40"/>
      <c r="I15" s="134" t="s">
        <v>27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28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27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30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27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32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27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35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37</v>
      </c>
      <c r="G32" s="40"/>
      <c r="H32" s="40"/>
      <c r="I32" s="147" t="s">
        <v>36</v>
      </c>
      <c r="J32" s="147" t="s">
        <v>38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39</v>
      </c>
      <c r="E33" s="134" t="s">
        <v>40</v>
      </c>
      <c r="F33" s="149">
        <f>ROUND((SUM(BE87:BE268)),2)</f>
        <v>0</v>
      </c>
      <c r="G33" s="40"/>
      <c r="H33" s="40"/>
      <c r="I33" s="150">
        <v>0.21</v>
      </c>
      <c r="J33" s="149">
        <f>ROUND(((SUM(BE87:BE268))*I33),2)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41</v>
      </c>
      <c r="F34" s="149">
        <f>ROUND((SUM(BF87:BF268)),2)</f>
        <v>0</v>
      </c>
      <c r="G34" s="40"/>
      <c r="H34" s="40"/>
      <c r="I34" s="150">
        <v>0.15</v>
      </c>
      <c r="J34" s="149">
        <f>ROUND(((SUM(BF87:BF268))*I34),2)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42</v>
      </c>
      <c r="F35" s="149">
        <f>ROUND((SUM(BG87:BG268)),2)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43</v>
      </c>
      <c r="F36" s="149">
        <f>ROUND((SUM(BH87:BH268)),2)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44</v>
      </c>
      <c r="F37" s="149">
        <f>ROUND((SUM(BI87:BI268)),2)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Mikulov, smuteční síň, udržovací práce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Základy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1. 9. 2022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30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32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93</v>
      </c>
      <c r="D57" s="164"/>
      <c r="E57" s="164"/>
      <c r="F57" s="164"/>
      <c r="G57" s="164"/>
      <c r="H57" s="164"/>
      <c r="I57" s="164"/>
      <c r="J57" s="165" t="s">
        <v>94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67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95</v>
      </c>
    </row>
    <row r="60" spans="1:31" s="9" customFormat="1" ht="24.95" customHeight="1">
      <c r="A60" s="9"/>
      <c r="B60" s="167"/>
      <c r="C60" s="168"/>
      <c r="D60" s="169" t="s">
        <v>96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588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589</v>
      </c>
      <c r="E62" s="176"/>
      <c r="F62" s="176"/>
      <c r="G62" s="176"/>
      <c r="H62" s="176"/>
      <c r="I62" s="176"/>
      <c r="J62" s="177">
        <f>J131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98</v>
      </c>
      <c r="E63" s="176"/>
      <c r="F63" s="176"/>
      <c r="G63" s="176"/>
      <c r="H63" s="176"/>
      <c r="I63" s="176"/>
      <c r="J63" s="177">
        <f>J185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99</v>
      </c>
      <c r="E64" s="176"/>
      <c r="F64" s="176"/>
      <c r="G64" s="176"/>
      <c r="H64" s="176"/>
      <c r="I64" s="176"/>
      <c r="J64" s="177">
        <f>J219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100</v>
      </c>
      <c r="E65" s="176"/>
      <c r="F65" s="176"/>
      <c r="G65" s="176"/>
      <c r="H65" s="176"/>
      <c r="I65" s="176"/>
      <c r="J65" s="177">
        <f>J229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101</v>
      </c>
      <c r="E66" s="170"/>
      <c r="F66" s="170"/>
      <c r="G66" s="170"/>
      <c r="H66" s="170"/>
      <c r="I66" s="170"/>
      <c r="J66" s="171">
        <f>J232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590</v>
      </c>
      <c r="E67" s="176"/>
      <c r="F67" s="176"/>
      <c r="G67" s="176"/>
      <c r="H67" s="176"/>
      <c r="I67" s="176"/>
      <c r="J67" s="177">
        <f>J233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111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2" t="str">
        <f>E7</f>
        <v>Mikulov, smuteční síň, udržovací práce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90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02 - Základy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 xml:space="preserve"> </v>
      </c>
      <c r="G81" s="42"/>
      <c r="H81" s="42"/>
      <c r="I81" s="34" t="s">
        <v>23</v>
      </c>
      <c r="J81" s="74" t="str">
        <f>IF(J12="","",J12)</f>
        <v>1. 9. 2022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E15</f>
        <v xml:space="preserve"> </v>
      </c>
      <c r="G83" s="42"/>
      <c r="H83" s="42"/>
      <c r="I83" s="34" t="s">
        <v>30</v>
      </c>
      <c r="J83" s="38" t="str">
        <f>E21</f>
        <v xml:space="preserve">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28</v>
      </c>
      <c r="D84" s="42"/>
      <c r="E84" s="42"/>
      <c r="F84" s="29" t="str">
        <f>IF(E18="","",E18)</f>
        <v>Vyplň údaj</v>
      </c>
      <c r="G84" s="42"/>
      <c r="H84" s="42"/>
      <c r="I84" s="34" t="s">
        <v>32</v>
      </c>
      <c r="J84" s="38" t="str">
        <f>E24</f>
        <v xml:space="preserve"> 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112</v>
      </c>
      <c r="D86" s="182" t="s">
        <v>54</v>
      </c>
      <c r="E86" s="182" t="s">
        <v>50</v>
      </c>
      <c r="F86" s="182" t="s">
        <v>51</v>
      </c>
      <c r="G86" s="182" t="s">
        <v>113</v>
      </c>
      <c r="H86" s="182" t="s">
        <v>114</v>
      </c>
      <c r="I86" s="182" t="s">
        <v>115</v>
      </c>
      <c r="J86" s="182" t="s">
        <v>94</v>
      </c>
      <c r="K86" s="183" t="s">
        <v>116</v>
      </c>
      <c r="L86" s="184"/>
      <c r="M86" s="94" t="s">
        <v>19</v>
      </c>
      <c r="N86" s="95" t="s">
        <v>39</v>
      </c>
      <c r="O86" s="95" t="s">
        <v>117</v>
      </c>
      <c r="P86" s="95" t="s">
        <v>118</v>
      </c>
      <c r="Q86" s="95" t="s">
        <v>119</v>
      </c>
      <c r="R86" s="95" t="s">
        <v>120</v>
      </c>
      <c r="S86" s="95" t="s">
        <v>121</v>
      </c>
      <c r="T86" s="96" t="s">
        <v>122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123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P88+P232</f>
        <v>0</v>
      </c>
      <c r="Q87" s="98"/>
      <c r="R87" s="187">
        <f>R88+R232</f>
        <v>399.7747785799999</v>
      </c>
      <c r="S87" s="98"/>
      <c r="T87" s="188">
        <f>T88+T232</f>
        <v>21.142323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68</v>
      </c>
      <c r="AU87" s="19" t="s">
        <v>95</v>
      </c>
      <c r="BK87" s="189">
        <f>BK88+BK232</f>
        <v>0</v>
      </c>
    </row>
    <row r="88" spans="1:63" s="12" customFormat="1" ht="25.9" customHeight="1">
      <c r="A88" s="12"/>
      <c r="B88" s="190"/>
      <c r="C88" s="191"/>
      <c r="D88" s="192" t="s">
        <v>68</v>
      </c>
      <c r="E88" s="193" t="s">
        <v>124</v>
      </c>
      <c r="F88" s="193" t="s">
        <v>125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P89+P131+P185+P219+P229</f>
        <v>0</v>
      </c>
      <c r="Q88" s="198"/>
      <c r="R88" s="199">
        <f>R89+R131+R185+R219+R229</f>
        <v>396.23295606999994</v>
      </c>
      <c r="S88" s="198"/>
      <c r="T88" s="200">
        <f>T89+T131+T185+T219+T229</f>
        <v>15.129048000000001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77</v>
      </c>
      <c r="AT88" s="202" t="s">
        <v>68</v>
      </c>
      <c r="AU88" s="202" t="s">
        <v>69</v>
      </c>
      <c r="AY88" s="201" t="s">
        <v>126</v>
      </c>
      <c r="BK88" s="203">
        <f>BK89+BK131+BK185+BK219+BK229</f>
        <v>0</v>
      </c>
    </row>
    <row r="89" spans="1:63" s="12" customFormat="1" ht="22.8" customHeight="1">
      <c r="A89" s="12"/>
      <c r="B89" s="190"/>
      <c r="C89" s="191"/>
      <c r="D89" s="192" t="s">
        <v>68</v>
      </c>
      <c r="E89" s="204" t="s">
        <v>77</v>
      </c>
      <c r="F89" s="204" t="s">
        <v>591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SUM(P90:P130)</f>
        <v>0</v>
      </c>
      <c r="Q89" s="198"/>
      <c r="R89" s="199">
        <f>SUM(R90:R130)</f>
        <v>136.7908032</v>
      </c>
      <c r="S89" s="198"/>
      <c r="T89" s="200">
        <f>SUM(T90:T130)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77</v>
      </c>
      <c r="AT89" s="202" t="s">
        <v>68</v>
      </c>
      <c r="AU89" s="202" t="s">
        <v>77</v>
      </c>
      <c r="AY89" s="201" t="s">
        <v>126</v>
      </c>
      <c r="BK89" s="203">
        <f>SUM(BK90:BK130)</f>
        <v>0</v>
      </c>
    </row>
    <row r="90" spans="1:65" s="2" customFormat="1" ht="37.8" customHeight="1">
      <c r="A90" s="40"/>
      <c r="B90" s="41"/>
      <c r="C90" s="206" t="s">
        <v>77</v>
      </c>
      <c r="D90" s="206" t="s">
        <v>129</v>
      </c>
      <c r="E90" s="207" t="s">
        <v>592</v>
      </c>
      <c r="F90" s="208" t="s">
        <v>593</v>
      </c>
      <c r="G90" s="209" t="s">
        <v>275</v>
      </c>
      <c r="H90" s="210">
        <v>143.208</v>
      </c>
      <c r="I90" s="211"/>
      <c r="J90" s="212">
        <f>ROUND(I90*H90,2)</f>
        <v>0</v>
      </c>
      <c r="K90" s="208" t="s">
        <v>133</v>
      </c>
      <c r="L90" s="46"/>
      <c r="M90" s="213" t="s">
        <v>19</v>
      </c>
      <c r="N90" s="214" t="s">
        <v>40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134</v>
      </c>
      <c r="AT90" s="217" t="s">
        <v>129</v>
      </c>
      <c r="AU90" s="217" t="s">
        <v>79</v>
      </c>
      <c r="AY90" s="19" t="s">
        <v>126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77</v>
      </c>
      <c r="BK90" s="218">
        <f>ROUND(I90*H90,2)</f>
        <v>0</v>
      </c>
      <c r="BL90" s="19" t="s">
        <v>134</v>
      </c>
      <c r="BM90" s="217" t="s">
        <v>594</v>
      </c>
    </row>
    <row r="91" spans="1:47" s="2" customFormat="1" ht="12">
      <c r="A91" s="40"/>
      <c r="B91" s="41"/>
      <c r="C91" s="42"/>
      <c r="D91" s="219" t="s">
        <v>136</v>
      </c>
      <c r="E91" s="42"/>
      <c r="F91" s="220" t="s">
        <v>595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136</v>
      </c>
      <c r="AU91" s="19" t="s">
        <v>79</v>
      </c>
    </row>
    <row r="92" spans="1:51" s="13" customFormat="1" ht="12">
      <c r="A92" s="13"/>
      <c r="B92" s="224"/>
      <c r="C92" s="225"/>
      <c r="D92" s="226" t="s">
        <v>138</v>
      </c>
      <c r="E92" s="227" t="s">
        <v>19</v>
      </c>
      <c r="F92" s="228" t="s">
        <v>596</v>
      </c>
      <c r="G92" s="225"/>
      <c r="H92" s="229">
        <v>143.208</v>
      </c>
      <c r="I92" s="230"/>
      <c r="J92" s="225"/>
      <c r="K92" s="225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138</v>
      </c>
      <c r="AU92" s="235" t="s">
        <v>79</v>
      </c>
      <c r="AV92" s="13" t="s">
        <v>79</v>
      </c>
      <c r="AW92" s="13" t="s">
        <v>31</v>
      </c>
      <c r="AX92" s="13" t="s">
        <v>77</v>
      </c>
      <c r="AY92" s="235" t="s">
        <v>126</v>
      </c>
    </row>
    <row r="93" spans="1:65" s="2" customFormat="1" ht="44.25" customHeight="1">
      <c r="A93" s="40"/>
      <c r="B93" s="41"/>
      <c r="C93" s="206" t="s">
        <v>79</v>
      </c>
      <c r="D93" s="206" t="s">
        <v>129</v>
      </c>
      <c r="E93" s="207" t="s">
        <v>597</v>
      </c>
      <c r="F93" s="208" t="s">
        <v>598</v>
      </c>
      <c r="G93" s="209" t="s">
        <v>275</v>
      </c>
      <c r="H93" s="210">
        <v>6.756</v>
      </c>
      <c r="I93" s="211"/>
      <c r="J93" s="212">
        <f>ROUND(I93*H93,2)</f>
        <v>0</v>
      </c>
      <c r="K93" s="208" t="s">
        <v>133</v>
      </c>
      <c r="L93" s="46"/>
      <c r="M93" s="213" t="s">
        <v>19</v>
      </c>
      <c r="N93" s="214" t="s">
        <v>40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134</v>
      </c>
      <c r="AT93" s="217" t="s">
        <v>129</v>
      </c>
      <c r="AU93" s="217" t="s">
        <v>79</v>
      </c>
      <c r="AY93" s="19" t="s">
        <v>126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77</v>
      </c>
      <c r="BK93" s="218">
        <f>ROUND(I93*H93,2)</f>
        <v>0</v>
      </c>
      <c r="BL93" s="19" t="s">
        <v>134</v>
      </c>
      <c r="BM93" s="217" t="s">
        <v>599</v>
      </c>
    </row>
    <row r="94" spans="1:47" s="2" customFormat="1" ht="12">
      <c r="A94" s="40"/>
      <c r="B94" s="41"/>
      <c r="C94" s="42"/>
      <c r="D94" s="219" t="s">
        <v>136</v>
      </c>
      <c r="E94" s="42"/>
      <c r="F94" s="220" t="s">
        <v>600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136</v>
      </c>
      <c r="AU94" s="19" t="s">
        <v>79</v>
      </c>
    </row>
    <row r="95" spans="1:51" s="15" customFormat="1" ht="12">
      <c r="A95" s="15"/>
      <c r="B95" s="257"/>
      <c r="C95" s="258"/>
      <c r="D95" s="226" t="s">
        <v>138</v>
      </c>
      <c r="E95" s="259" t="s">
        <v>19</v>
      </c>
      <c r="F95" s="260" t="s">
        <v>601</v>
      </c>
      <c r="G95" s="258"/>
      <c r="H95" s="259" t="s">
        <v>19</v>
      </c>
      <c r="I95" s="261"/>
      <c r="J95" s="258"/>
      <c r="K95" s="258"/>
      <c r="L95" s="262"/>
      <c r="M95" s="263"/>
      <c r="N95" s="264"/>
      <c r="O95" s="264"/>
      <c r="P95" s="264"/>
      <c r="Q95" s="264"/>
      <c r="R95" s="264"/>
      <c r="S95" s="264"/>
      <c r="T95" s="26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66" t="s">
        <v>138</v>
      </c>
      <c r="AU95" s="266" t="s">
        <v>79</v>
      </c>
      <c r="AV95" s="15" t="s">
        <v>77</v>
      </c>
      <c r="AW95" s="15" t="s">
        <v>31</v>
      </c>
      <c r="AX95" s="15" t="s">
        <v>69</v>
      </c>
      <c r="AY95" s="266" t="s">
        <v>126</v>
      </c>
    </row>
    <row r="96" spans="1:51" s="13" customFormat="1" ht="12">
      <c r="A96" s="13"/>
      <c r="B96" s="224"/>
      <c r="C96" s="225"/>
      <c r="D96" s="226" t="s">
        <v>138</v>
      </c>
      <c r="E96" s="227" t="s">
        <v>19</v>
      </c>
      <c r="F96" s="228" t="s">
        <v>602</v>
      </c>
      <c r="G96" s="225"/>
      <c r="H96" s="229">
        <v>1.176</v>
      </c>
      <c r="I96" s="230"/>
      <c r="J96" s="225"/>
      <c r="K96" s="225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138</v>
      </c>
      <c r="AU96" s="235" t="s">
        <v>79</v>
      </c>
      <c r="AV96" s="13" t="s">
        <v>79</v>
      </c>
      <c r="AW96" s="13" t="s">
        <v>31</v>
      </c>
      <c r="AX96" s="13" t="s">
        <v>69</v>
      </c>
      <c r="AY96" s="235" t="s">
        <v>126</v>
      </c>
    </row>
    <row r="97" spans="1:51" s="13" customFormat="1" ht="12">
      <c r="A97" s="13"/>
      <c r="B97" s="224"/>
      <c r="C97" s="225"/>
      <c r="D97" s="226" t="s">
        <v>138</v>
      </c>
      <c r="E97" s="227" t="s">
        <v>19</v>
      </c>
      <c r="F97" s="228" t="s">
        <v>603</v>
      </c>
      <c r="G97" s="225"/>
      <c r="H97" s="229">
        <v>1.02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138</v>
      </c>
      <c r="AU97" s="235" t="s">
        <v>79</v>
      </c>
      <c r="AV97" s="13" t="s">
        <v>79</v>
      </c>
      <c r="AW97" s="13" t="s">
        <v>31</v>
      </c>
      <c r="AX97" s="13" t="s">
        <v>69</v>
      </c>
      <c r="AY97" s="235" t="s">
        <v>126</v>
      </c>
    </row>
    <row r="98" spans="1:51" s="13" customFormat="1" ht="12">
      <c r="A98" s="13"/>
      <c r="B98" s="224"/>
      <c r="C98" s="225"/>
      <c r="D98" s="226" t="s">
        <v>138</v>
      </c>
      <c r="E98" s="227" t="s">
        <v>19</v>
      </c>
      <c r="F98" s="228" t="s">
        <v>604</v>
      </c>
      <c r="G98" s="225"/>
      <c r="H98" s="229">
        <v>2.04</v>
      </c>
      <c r="I98" s="230"/>
      <c r="J98" s="225"/>
      <c r="K98" s="225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138</v>
      </c>
      <c r="AU98" s="235" t="s">
        <v>79</v>
      </c>
      <c r="AV98" s="13" t="s">
        <v>79</v>
      </c>
      <c r="AW98" s="13" t="s">
        <v>31</v>
      </c>
      <c r="AX98" s="13" t="s">
        <v>69</v>
      </c>
      <c r="AY98" s="235" t="s">
        <v>126</v>
      </c>
    </row>
    <row r="99" spans="1:51" s="13" customFormat="1" ht="12">
      <c r="A99" s="13"/>
      <c r="B99" s="224"/>
      <c r="C99" s="225"/>
      <c r="D99" s="226" t="s">
        <v>138</v>
      </c>
      <c r="E99" s="227" t="s">
        <v>19</v>
      </c>
      <c r="F99" s="228" t="s">
        <v>605</v>
      </c>
      <c r="G99" s="225"/>
      <c r="H99" s="229">
        <v>2.52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138</v>
      </c>
      <c r="AU99" s="235" t="s">
        <v>79</v>
      </c>
      <c r="AV99" s="13" t="s">
        <v>79</v>
      </c>
      <c r="AW99" s="13" t="s">
        <v>31</v>
      </c>
      <c r="AX99" s="13" t="s">
        <v>69</v>
      </c>
      <c r="AY99" s="235" t="s">
        <v>126</v>
      </c>
    </row>
    <row r="100" spans="1:51" s="14" customFormat="1" ht="12">
      <c r="A100" s="14"/>
      <c r="B100" s="236"/>
      <c r="C100" s="237"/>
      <c r="D100" s="226" t="s">
        <v>138</v>
      </c>
      <c r="E100" s="238" t="s">
        <v>19</v>
      </c>
      <c r="F100" s="239" t="s">
        <v>141</v>
      </c>
      <c r="G100" s="237"/>
      <c r="H100" s="240">
        <v>6.756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138</v>
      </c>
      <c r="AU100" s="246" t="s">
        <v>79</v>
      </c>
      <c r="AV100" s="14" t="s">
        <v>134</v>
      </c>
      <c r="AW100" s="14" t="s">
        <v>31</v>
      </c>
      <c r="AX100" s="14" t="s">
        <v>77</v>
      </c>
      <c r="AY100" s="246" t="s">
        <v>126</v>
      </c>
    </row>
    <row r="101" spans="1:65" s="2" customFormat="1" ht="24.15" customHeight="1">
      <c r="A101" s="40"/>
      <c r="B101" s="41"/>
      <c r="C101" s="206" t="s">
        <v>150</v>
      </c>
      <c r="D101" s="206" t="s">
        <v>129</v>
      </c>
      <c r="E101" s="207" t="s">
        <v>606</v>
      </c>
      <c r="F101" s="208" t="s">
        <v>607</v>
      </c>
      <c r="G101" s="209" t="s">
        <v>132</v>
      </c>
      <c r="H101" s="210">
        <v>240.24</v>
      </c>
      <c r="I101" s="211"/>
      <c r="J101" s="212">
        <f>ROUND(I101*H101,2)</f>
        <v>0</v>
      </c>
      <c r="K101" s="208" t="s">
        <v>133</v>
      </c>
      <c r="L101" s="46"/>
      <c r="M101" s="213" t="s">
        <v>19</v>
      </c>
      <c r="N101" s="214" t="s">
        <v>40</v>
      </c>
      <c r="O101" s="86"/>
      <c r="P101" s="215">
        <f>O101*H101</f>
        <v>0</v>
      </c>
      <c r="Q101" s="215">
        <v>0.0007</v>
      </c>
      <c r="R101" s="215">
        <f>Q101*H101</f>
        <v>0.168168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134</v>
      </c>
      <c r="AT101" s="217" t="s">
        <v>129</v>
      </c>
      <c r="AU101" s="217" t="s">
        <v>79</v>
      </c>
      <c r="AY101" s="19" t="s">
        <v>126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77</v>
      </c>
      <c r="BK101" s="218">
        <f>ROUND(I101*H101,2)</f>
        <v>0</v>
      </c>
      <c r="BL101" s="19" t="s">
        <v>134</v>
      </c>
      <c r="BM101" s="217" t="s">
        <v>608</v>
      </c>
    </row>
    <row r="102" spans="1:47" s="2" customFormat="1" ht="12">
      <c r="A102" s="40"/>
      <c r="B102" s="41"/>
      <c r="C102" s="42"/>
      <c r="D102" s="219" t="s">
        <v>136</v>
      </c>
      <c r="E102" s="42"/>
      <c r="F102" s="220" t="s">
        <v>609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136</v>
      </c>
      <c r="AU102" s="19" t="s">
        <v>79</v>
      </c>
    </row>
    <row r="103" spans="1:51" s="13" customFormat="1" ht="12">
      <c r="A103" s="13"/>
      <c r="B103" s="224"/>
      <c r="C103" s="225"/>
      <c r="D103" s="226" t="s">
        <v>138</v>
      </c>
      <c r="E103" s="227" t="s">
        <v>19</v>
      </c>
      <c r="F103" s="228" t="s">
        <v>610</v>
      </c>
      <c r="G103" s="225"/>
      <c r="H103" s="229">
        <v>240.24</v>
      </c>
      <c r="I103" s="230"/>
      <c r="J103" s="225"/>
      <c r="K103" s="225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138</v>
      </c>
      <c r="AU103" s="235" t="s">
        <v>79</v>
      </c>
      <c r="AV103" s="13" t="s">
        <v>79</v>
      </c>
      <c r="AW103" s="13" t="s">
        <v>31</v>
      </c>
      <c r="AX103" s="13" t="s">
        <v>77</v>
      </c>
      <c r="AY103" s="235" t="s">
        <v>126</v>
      </c>
    </row>
    <row r="104" spans="1:65" s="2" customFormat="1" ht="44.25" customHeight="1">
      <c r="A104" s="40"/>
      <c r="B104" s="41"/>
      <c r="C104" s="206" t="s">
        <v>134</v>
      </c>
      <c r="D104" s="206" t="s">
        <v>129</v>
      </c>
      <c r="E104" s="207" t="s">
        <v>611</v>
      </c>
      <c r="F104" s="208" t="s">
        <v>612</v>
      </c>
      <c r="G104" s="209" t="s">
        <v>132</v>
      </c>
      <c r="H104" s="210">
        <v>240.24</v>
      </c>
      <c r="I104" s="211"/>
      <c r="J104" s="212">
        <f>ROUND(I104*H104,2)</f>
        <v>0</v>
      </c>
      <c r="K104" s="208" t="s">
        <v>133</v>
      </c>
      <c r="L104" s="46"/>
      <c r="M104" s="213" t="s">
        <v>19</v>
      </c>
      <c r="N104" s="214" t="s">
        <v>40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134</v>
      </c>
      <c r="AT104" s="217" t="s">
        <v>129</v>
      </c>
      <c r="AU104" s="217" t="s">
        <v>79</v>
      </c>
      <c r="AY104" s="19" t="s">
        <v>126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77</v>
      </c>
      <c r="BK104" s="218">
        <f>ROUND(I104*H104,2)</f>
        <v>0</v>
      </c>
      <c r="BL104" s="19" t="s">
        <v>134</v>
      </c>
      <c r="BM104" s="217" t="s">
        <v>613</v>
      </c>
    </row>
    <row r="105" spans="1:47" s="2" customFormat="1" ht="12">
      <c r="A105" s="40"/>
      <c r="B105" s="41"/>
      <c r="C105" s="42"/>
      <c r="D105" s="219" t="s">
        <v>136</v>
      </c>
      <c r="E105" s="42"/>
      <c r="F105" s="220" t="s">
        <v>614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136</v>
      </c>
      <c r="AU105" s="19" t="s">
        <v>79</v>
      </c>
    </row>
    <row r="106" spans="1:65" s="2" customFormat="1" ht="33" customHeight="1">
      <c r="A106" s="40"/>
      <c r="B106" s="41"/>
      <c r="C106" s="206" t="s">
        <v>161</v>
      </c>
      <c r="D106" s="206" t="s">
        <v>129</v>
      </c>
      <c r="E106" s="207" t="s">
        <v>615</v>
      </c>
      <c r="F106" s="208" t="s">
        <v>616</v>
      </c>
      <c r="G106" s="209" t="s">
        <v>275</v>
      </c>
      <c r="H106" s="210">
        <v>123.12</v>
      </c>
      <c r="I106" s="211"/>
      <c r="J106" s="212">
        <f>ROUND(I106*H106,2)</f>
        <v>0</v>
      </c>
      <c r="K106" s="208" t="s">
        <v>133</v>
      </c>
      <c r="L106" s="46"/>
      <c r="M106" s="213" t="s">
        <v>19</v>
      </c>
      <c r="N106" s="214" t="s">
        <v>40</v>
      </c>
      <c r="O106" s="86"/>
      <c r="P106" s="215">
        <f>O106*H106</f>
        <v>0</v>
      </c>
      <c r="Q106" s="215">
        <v>0.00046</v>
      </c>
      <c r="R106" s="215">
        <f>Q106*H106</f>
        <v>0.056635200000000004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134</v>
      </c>
      <c r="AT106" s="217" t="s">
        <v>129</v>
      </c>
      <c r="AU106" s="217" t="s">
        <v>79</v>
      </c>
      <c r="AY106" s="19" t="s">
        <v>126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77</v>
      </c>
      <c r="BK106" s="218">
        <f>ROUND(I106*H106,2)</f>
        <v>0</v>
      </c>
      <c r="BL106" s="19" t="s">
        <v>134</v>
      </c>
      <c r="BM106" s="217" t="s">
        <v>617</v>
      </c>
    </row>
    <row r="107" spans="1:47" s="2" customFormat="1" ht="12">
      <c r="A107" s="40"/>
      <c r="B107" s="41"/>
      <c r="C107" s="42"/>
      <c r="D107" s="219" t="s">
        <v>136</v>
      </c>
      <c r="E107" s="42"/>
      <c r="F107" s="220" t="s">
        <v>618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136</v>
      </c>
      <c r="AU107" s="19" t="s">
        <v>79</v>
      </c>
    </row>
    <row r="108" spans="1:51" s="13" customFormat="1" ht="12">
      <c r="A108" s="13"/>
      <c r="B108" s="224"/>
      <c r="C108" s="225"/>
      <c r="D108" s="226" t="s">
        <v>138</v>
      </c>
      <c r="E108" s="227" t="s">
        <v>19</v>
      </c>
      <c r="F108" s="228" t="s">
        <v>619</v>
      </c>
      <c r="G108" s="225"/>
      <c r="H108" s="229">
        <v>123.12</v>
      </c>
      <c r="I108" s="230"/>
      <c r="J108" s="225"/>
      <c r="K108" s="225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138</v>
      </c>
      <c r="AU108" s="235" t="s">
        <v>79</v>
      </c>
      <c r="AV108" s="13" t="s">
        <v>79</v>
      </c>
      <c r="AW108" s="13" t="s">
        <v>31</v>
      </c>
      <c r="AX108" s="13" t="s">
        <v>77</v>
      </c>
      <c r="AY108" s="235" t="s">
        <v>126</v>
      </c>
    </row>
    <row r="109" spans="1:65" s="2" customFormat="1" ht="37.8" customHeight="1">
      <c r="A109" s="40"/>
      <c r="B109" s="41"/>
      <c r="C109" s="206" t="s">
        <v>127</v>
      </c>
      <c r="D109" s="206" t="s">
        <v>129</v>
      </c>
      <c r="E109" s="207" t="s">
        <v>620</v>
      </c>
      <c r="F109" s="208" t="s">
        <v>621</v>
      </c>
      <c r="G109" s="209" t="s">
        <v>275</v>
      </c>
      <c r="H109" s="210">
        <v>123.12</v>
      </c>
      <c r="I109" s="211"/>
      <c r="J109" s="212">
        <f>ROUND(I109*H109,2)</f>
        <v>0</v>
      </c>
      <c r="K109" s="208" t="s">
        <v>133</v>
      </c>
      <c r="L109" s="46"/>
      <c r="M109" s="213" t="s">
        <v>19</v>
      </c>
      <c r="N109" s="214" t="s">
        <v>40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134</v>
      </c>
      <c r="AT109" s="217" t="s">
        <v>129</v>
      </c>
      <c r="AU109" s="217" t="s">
        <v>79</v>
      </c>
      <c r="AY109" s="19" t="s">
        <v>126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77</v>
      </c>
      <c r="BK109" s="218">
        <f>ROUND(I109*H109,2)</f>
        <v>0</v>
      </c>
      <c r="BL109" s="19" t="s">
        <v>134</v>
      </c>
      <c r="BM109" s="217" t="s">
        <v>622</v>
      </c>
    </row>
    <row r="110" spans="1:47" s="2" customFormat="1" ht="12">
      <c r="A110" s="40"/>
      <c r="B110" s="41"/>
      <c r="C110" s="42"/>
      <c r="D110" s="219" t="s">
        <v>136</v>
      </c>
      <c r="E110" s="42"/>
      <c r="F110" s="220" t="s">
        <v>623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136</v>
      </c>
      <c r="AU110" s="19" t="s">
        <v>79</v>
      </c>
    </row>
    <row r="111" spans="1:65" s="2" customFormat="1" ht="55.5" customHeight="1">
      <c r="A111" s="40"/>
      <c r="B111" s="41"/>
      <c r="C111" s="206" t="s">
        <v>172</v>
      </c>
      <c r="D111" s="206" t="s">
        <v>129</v>
      </c>
      <c r="E111" s="207" t="s">
        <v>624</v>
      </c>
      <c r="F111" s="208" t="s">
        <v>625</v>
      </c>
      <c r="G111" s="209" t="s">
        <v>275</v>
      </c>
      <c r="H111" s="210">
        <v>149.964</v>
      </c>
      <c r="I111" s="211"/>
      <c r="J111" s="212">
        <f>ROUND(I111*H111,2)</f>
        <v>0</v>
      </c>
      <c r="K111" s="208" t="s">
        <v>133</v>
      </c>
      <c r="L111" s="46"/>
      <c r="M111" s="213" t="s">
        <v>19</v>
      </c>
      <c r="N111" s="214" t="s">
        <v>40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134</v>
      </c>
      <c r="AT111" s="217" t="s">
        <v>129</v>
      </c>
      <c r="AU111" s="217" t="s">
        <v>79</v>
      </c>
      <c r="AY111" s="19" t="s">
        <v>126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77</v>
      </c>
      <c r="BK111" s="218">
        <f>ROUND(I111*H111,2)</f>
        <v>0</v>
      </c>
      <c r="BL111" s="19" t="s">
        <v>134</v>
      </c>
      <c r="BM111" s="217" t="s">
        <v>626</v>
      </c>
    </row>
    <row r="112" spans="1:47" s="2" customFormat="1" ht="12">
      <c r="A112" s="40"/>
      <c r="B112" s="41"/>
      <c r="C112" s="42"/>
      <c r="D112" s="219" t="s">
        <v>136</v>
      </c>
      <c r="E112" s="42"/>
      <c r="F112" s="220" t="s">
        <v>627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136</v>
      </c>
      <c r="AU112" s="19" t="s">
        <v>79</v>
      </c>
    </row>
    <row r="113" spans="1:65" s="2" customFormat="1" ht="62.7" customHeight="1">
      <c r="A113" s="40"/>
      <c r="B113" s="41"/>
      <c r="C113" s="206" t="s">
        <v>178</v>
      </c>
      <c r="D113" s="206" t="s">
        <v>129</v>
      </c>
      <c r="E113" s="207" t="s">
        <v>628</v>
      </c>
      <c r="F113" s="208" t="s">
        <v>629</v>
      </c>
      <c r="G113" s="209" t="s">
        <v>275</v>
      </c>
      <c r="H113" s="210">
        <v>149.964</v>
      </c>
      <c r="I113" s="211"/>
      <c r="J113" s="212">
        <f>ROUND(I113*H113,2)</f>
        <v>0</v>
      </c>
      <c r="K113" s="208" t="s">
        <v>133</v>
      </c>
      <c r="L113" s="46"/>
      <c r="M113" s="213" t="s">
        <v>19</v>
      </c>
      <c r="N113" s="214" t="s">
        <v>40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134</v>
      </c>
      <c r="AT113" s="217" t="s">
        <v>129</v>
      </c>
      <c r="AU113" s="217" t="s">
        <v>79</v>
      </c>
      <c r="AY113" s="19" t="s">
        <v>126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77</v>
      </c>
      <c r="BK113" s="218">
        <f>ROUND(I113*H113,2)</f>
        <v>0</v>
      </c>
      <c r="BL113" s="19" t="s">
        <v>134</v>
      </c>
      <c r="BM113" s="217" t="s">
        <v>630</v>
      </c>
    </row>
    <row r="114" spans="1:47" s="2" customFormat="1" ht="12">
      <c r="A114" s="40"/>
      <c r="B114" s="41"/>
      <c r="C114" s="42"/>
      <c r="D114" s="219" t="s">
        <v>136</v>
      </c>
      <c r="E114" s="42"/>
      <c r="F114" s="220" t="s">
        <v>631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136</v>
      </c>
      <c r="AU114" s="19" t="s">
        <v>79</v>
      </c>
    </row>
    <row r="115" spans="1:65" s="2" customFormat="1" ht="66.75" customHeight="1">
      <c r="A115" s="40"/>
      <c r="B115" s="41"/>
      <c r="C115" s="206" t="s">
        <v>142</v>
      </c>
      <c r="D115" s="206" t="s">
        <v>129</v>
      </c>
      <c r="E115" s="207" t="s">
        <v>632</v>
      </c>
      <c r="F115" s="208" t="s">
        <v>633</v>
      </c>
      <c r="G115" s="209" t="s">
        <v>275</v>
      </c>
      <c r="H115" s="210">
        <v>2999.28</v>
      </c>
      <c r="I115" s="211"/>
      <c r="J115" s="212">
        <f>ROUND(I115*H115,2)</f>
        <v>0</v>
      </c>
      <c r="K115" s="208" t="s">
        <v>133</v>
      </c>
      <c r="L115" s="46"/>
      <c r="M115" s="213" t="s">
        <v>19</v>
      </c>
      <c r="N115" s="214" t="s">
        <v>40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134</v>
      </c>
      <c r="AT115" s="217" t="s">
        <v>129</v>
      </c>
      <c r="AU115" s="217" t="s">
        <v>79</v>
      </c>
      <c r="AY115" s="19" t="s">
        <v>126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77</v>
      </c>
      <c r="BK115" s="218">
        <f>ROUND(I115*H115,2)</f>
        <v>0</v>
      </c>
      <c r="BL115" s="19" t="s">
        <v>134</v>
      </c>
      <c r="BM115" s="217" t="s">
        <v>634</v>
      </c>
    </row>
    <row r="116" spans="1:47" s="2" customFormat="1" ht="12">
      <c r="A116" s="40"/>
      <c r="B116" s="41"/>
      <c r="C116" s="42"/>
      <c r="D116" s="219" t="s">
        <v>136</v>
      </c>
      <c r="E116" s="42"/>
      <c r="F116" s="220" t="s">
        <v>635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136</v>
      </c>
      <c r="AU116" s="19" t="s">
        <v>79</v>
      </c>
    </row>
    <row r="117" spans="1:51" s="13" customFormat="1" ht="12">
      <c r="A117" s="13"/>
      <c r="B117" s="224"/>
      <c r="C117" s="225"/>
      <c r="D117" s="226" t="s">
        <v>138</v>
      </c>
      <c r="E117" s="225"/>
      <c r="F117" s="228" t="s">
        <v>636</v>
      </c>
      <c r="G117" s="225"/>
      <c r="H117" s="229">
        <v>2999.28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138</v>
      </c>
      <c r="AU117" s="235" t="s">
        <v>79</v>
      </c>
      <c r="AV117" s="13" t="s">
        <v>79</v>
      </c>
      <c r="AW117" s="13" t="s">
        <v>4</v>
      </c>
      <c r="AX117" s="13" t="s">
        <v>77</v>
      </c>
      <c r="AY117" s="235" t="s">
        <v>126</v>
      </c>
    </row>
    <row r="118" spans="1:65" s="2" customFormat="1" ht="44.25" customHeight="1">
      <c r="A118" s="40"/>
      <c r="B118" s="41"/>
      <c r="C118" s="206" t="s">
        <v>190</v>
      </c>
      <c r="D118" s="206" t="s">
        <v>129</v>
      </c>
      <c r="E118" s="207" t="s">
        <v>637</v>
      </c>
      <c r="F118" s="208" t="s">
        <v>638</v>
      </c>
      <c r="G118" s="209" t="s">
        <v>187</v>
      </c>
      <c r="H118" s="210">
        <v>299.928</v>
      </c>
      <c r="I118" s="211"/>
      <c r="J118" s="212">
        <f>ROUND(I118*H118,2)</f>
        <v>0</v>
      </c>
      <c r="K118" s="208" t="s">
        <v>133</v>
      </c>
      <c r="L118" s="46"/>
      <c r="M118" s="213" t="s">
        <v>19</v>
      </c>
      <c r="N118" s="214" t="s">
        <v>40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134</v>
      </c>
      <c r="AT118" s="217" t="s">
        <v>129</v>
      </c>
      <c r="AU118" s="217" t="s">
        <v>79</v>
      </c>
      <c r="AY118" s="19" t="s">
        <v>126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77</v>
      </c>
      <c r="BK118" s="218">
        <f>ROUND(I118*H118,2)</f>
        <v>0</v>
      </c>
      <c r="BL118" s="19" t="s">
        <v>134</v>
      </c>
      <c r="BM118" s="217" t="s">
        <v>639</v>
      </c>
    </row>
    <row r="119" spans="1:47" s="2" customFormat="1" ht="12">
      <c r="A119" s="40"/>
      <c r="B119" s="41"/>
      <c r="C119" s="42"/>
      <c r="D119" s="219" t="s">
        <v>136</v>
      </c>
      <c r="E119" s="42"/>
      <c r="F119" s="220" t="s">
        <v>640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136</v>
      </c>
      <c r="AU119" s="19" t="s">
        <v>79</v>
      </c>
    </row>
    <row r="120" spans="1:51" s="13" customFormat="1" ht="12">
      <c r="A120" s="13"/>
      <c r="B120" s="224"/>
      <c r="C120" s="225"/>
      <c r="D120" s="226" t="s">
        <v>138</v>
      </c>
      <c r="E120" s="227" t="s">
        <v>19</v>
      </c>
      <c r="F120" s="228" t="s">
        <v>641</v>
      </c>
      <c r="G120" s="225"/>
      <c r="H120" s="229">
        <v>143.208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138</v>
      </c>
      <c r="AU120" s="235" t="s">
        <v>79</v>
      </c>
      <c r="AV120" s="13" t="s">
        <v>79</v>
      </c>
      <c r="AW120" s="13" t="s">
        <v>31</v>
      </c>
      <c r="AX120" s="13" t="s">
        <v>69</v>
      </c>
      <c r="AY120" s="235" t="s">
        <v>126</v>
      </c>
    </row>
    <row r="121" spans="1:51" s="13" customFormat="1" ht="12">
      <c r="A121" s="13"/>
      <c r="B121" s="224"/>
      <c r="C121" s="225"/>
      <c r="D121" s="226" t="s">
        <v>138</v>
      </c>
      <c r="E121" s="227" t="s">
        <v>19</v>
      </c>
      <c r="F121" s="228" t="s">
        <v>642</v>
      </c>
      <c r="G121" s="225"/>
      <c r="H121" s="229">
        <v>6.756</v>
      </c>
      <c r="I121" s="230"/>
      <c r="J121" s="225"/>
      <c r="K121" s="225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138</v>
      </c>
      <c r="AU121" s="235" t="s">
        <v>79</v>
      </c>
      <c r="AV121" s="13" t="s">
        <v>79</v>
      </c>
      <c r="AW121" s="13" t="s">
        <v>31</v>
      </c>
      <c r="AX121" s="13" t="s">
        <v>69</v>
      </c>
      <c r="AY121" s="235" t="s">
        <v>126</v>
      </c>
    </row>
    <row r="122" spans="1:51" s="14" customFormat="1" ht="12">
      <c r="A122" s="14"/>
      <c r="B122" s="236"/>
      <c r="C122" s="237"/>
      <c r="D122" s="226" t="s">
        <v>138</v>
      </c>
      <c r="E122" s="238" t="s">
        <v>19</v>
      </c>
      <c r="F122" s="239" t="s">
        <v>141</v>
      </c>
      <c r="G122" s="237"/>
      <c r="H122" s="240">
        <v>149.964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138</v>
      </c>
      <c r="AU122" s="246" t="s">
        <v>79</v>
      </c>
      <c r="AV122" s="14" t="s">
        <v>134</v>
      </c>
      <c r="AW122" s="14" t="s">
        <v>31</v>
      </c>
      <c r="AX122" s="14" t="s">
        <v>77</v>
      </c>
      <c r="AY122" s="246" t="s">
        <v>126</v>
      </c>
    </row>
    <row r="123" spans="1:51" s="13" customFormat="1" ht="12">
      <c r="A123" s="13"/>
      <c r="B123" s="224"/>
      <c r="C123" s="225"/>
      <c r="D123" s="226" t="s">
        <v>138</v>
      </c>
      <c r="E123" s="225"/>
      <c r="F123" s="228" t="s">
        <v>643</v>
      </c>
      <c r="G123" s="225"/>
      <c r="H123" s="229">
        <v>299.928</v>
      </c>
      <c r="I123" s="230"/>
      <c r="J123" s="225"/>
      <c r="K123" s="225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138</v>
      </c>
      <c r="AU123" s="235" t="s">
        <v>79</v>
      </c>
      <c r="AV123" s="13" t="s">
        <v>79</v>
      </c>
      <c r="AW123" s="13" t="s">
        <v>4</v>
      </c>
      <c r="AX123" s="13" t="s">
        <v>77</v>
      </c>
      <c r="AY123" s="235" t="s">
        <v>126</v>
      </c>
    </row>
    <row r="124" spans="1:65" s="2" customFormat="1" ht="37.8" customHeight="1">
      <c r="A124" s="40"/>
      <c r="B124" s="41"/>
      <c r="C124" s="206" t="s">
        <v>195</v>
      </c>
      <c r="D124" s="206" t="s">
        <v>129</v>
      </c>
      <c r="E124" s="207" t="s">
        <v>644</v>
      </c>
      <c r="F124" s="208" t="s">
        <v>645</v>
      </c>
      <c r="G124" s="209" t="s">
        <v>275</v>
      </c>
      <c r="H124" s="210">
        <v>149.964</v>
      </c>
      <c r="I124" s="211"/>
      <c r="J124" s="212">
        <f>ROUND(I124*H124,2)</f>
        <v>0</v>
      </c>
      <c r="K124" s="208" t="s">
        <v>133</v>
      </c>
      <c r="L124" s="46"/>
      <c r="M124" s="213" t="s">
        <v>19</v>
      </c>
      <c r="N124" s="214" t="s">
        <v>40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134</v>
      </c>
      <c r="AT124" s="217" t="s">
        <v>129</v>
      </c>
      <c r="AU124" s="217" t="s">
        <v>79</v>
      </c>
      <c r="AY124" s="19" t="s">
        <v>126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77</v>
      </c>
      <c r="BK124" s="218">
        <f>ROUND(I124*H124,2)</f>
        <v>0</v>
      </c>
      <c r="BL124" s="19" t="s">
        <v>134</v>
      </c>
      <c r="BM124" s="217" t="s">
        <v>646</v>
      </c>
    </row>
    <row r="125" spans="1:47" s="2" customFormat="1" ht="12">
      <c r="A125" s="40"/>
      <c r="B125" s="41"/>
      <c r="C125" s="42"/>
      <c r="D125" s="219" t="s">
        <v>136</v>
      </c>
      <c r="E125" s="42"/>
      <c r="F125" s="220" t="s">
        <v>647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136</v>
      </c>
      <c r="AU125" s="19" t="s">
        <v>79</v>
      </c>
    </row>
    <row r="126" spans="1:65" s="2" customFormat="1" ht="44.25" customHeight="1">
      <c r="A126" s="40"/>
      <c r="B126" s="41"/>
      <c r="C126" s="206" t="s">
        <v>201</v>
      </c>
      <c r="D126" s="206" t="s">
        <v>129</v>
      </c>
      <c r="E126" s="207" t="s">
        <v>648</v>
      </c>
      <c r="F126" s="208" t="s">
        <v>649</v>
      </c>
      <c r="G126" s="209" t="s">
        <v>275</v>
      </c>
      <c r="H126" s="210">
        <v>68.283</v>
      </c>
      <c r="I126" s="211"/>
      <c r="J126" s="212">
        <f>ROUND(I126*H126,2)</f>
        <v>0</v>
      </c>
      <c r="K126" s="208" t="s">
        <v>133</v>
      </c>
      <c r="L126" s="46"/>
      <c r="M126" s="213" t="s">
        <v>19</v>
      </c>
      <c r="N126" s="214" t="s">
        <v>40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134</v>
      </c>
      <c r="AT126" s="217" t="s">
        <v>129</v>
      </c>
      <c r="AU126" s="217" t="s">
        <v>79</v>
      </c>
      <c r="AY126" s="19" t="s">
        <v>126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77</v>
      </c>
      <c r="BK126" s="218">
        <f>ROUND(I126*H126,2)</f>
        <v>0</v>
      </c>
      <c r="BL126" s="19" t="s">
        <v>134</v>
      </c>
      <c r="BM126" s="217" t="s">
        <v>650</v>
      </c>
    </row>
    <row r="127" spans="1:47" s="2" customFormat="1" ht="12">
      <c r="A127" s="40"/>
      <c r="B127" s="41"/>
      <c r="C127" s="42"/>
      <c r="D127" s="219" t="s">
        <v>136</v>
      </c>
      <c r="E127" s="42"/>
      <c r="F127" s="220" t="s">
        <v>651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136</v>
      </c>
      <c r="AU127" s="19" t="s">
        <v>79</v>
      </c>
    </row>
    <row r="128" spans="1:51" s="13" customFormat="1" ht="12">
      <c r="A128" s="13"/>
      <c r="B128" s="224"/>
      <c r="C128" s="225"/>
      <c r="D128" s="226" t="s">
        <v>138</v>
      </c>
      <c r="E128" s="227" t="s">
        <v>19</v>
      </c>
      <c r="F128" s="228" t="s">
        <v>652</v>
      </c>
      <c r="G128" s="225"/>
      <c r="H128" s="229">
        <v>68.283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138</v>
      </c>
      <c r="AU128" s="235" t="s">
        <v>79</v>
      </c>
      <c r="AV128" s="13" t="s">
        <v>79</v>
      </c>
      <c r="AW128" s="13" t="s">
        <v>31</v>
      </c>
      <c r="AX128" s="13" t="s">
        <v>77</v>
      </c>
      <c r="AY128" s="235" t="s">
        <v>126</v>
      </c>
    </row>
    <row r="129" spans="1:65" s="2" customFormat="1" ht="16.5" customHeight="1">
      <c r="A129" s="40"/>
      <c r="B129" s="41"/>
      <c r="C129" s="247" t="s">
        <v>208</v>
      </c>
      <c r="D129" s="247" t="s">
        <v>224</v>
      </c>
      <c r="E129" s="248" t="s">
        <v>653</v>
      </c>
      <c r="F129" s="249" t="s">
        <v>654</v>
      </c>
      <c r="G129" s="250" t="s">
        <v>187</v>
      </c>
      <c r="H129" s="251">
        <v>136.566</v>
      </c>
      <c r="I129" s="252"/>
      <c r="J129" s="253">
        <f>ROUND(I129*H129,2)</f>
        <v>0</v>
      </c>
      <c r="K129" s="249" t="s">
        <v>133</v>
      </c>
      <c r="L129" s="254"/>
      <c r="M129" s="255" t="s">
        <v>19</v>
      </c>
      <c r="N129" s="256" t="s">
        <v>40</v>
      </c>
      <c r="O129" s="86"/>
      <c r="P129" s="215">
        <f>O129*H129</f>
        <v>0</v>
      </c>
      <c r="Q129" s="215">
        <v>1</v>
      </c>
      <c r="R129" s="215">
        <f>Q129*H129</f>
        <v>136.566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178</v>
      </c>
      <c r="AT129" s="217" t="s">
        <v>224</v>
      </c>
      <c r="AU129" s="217" t="s">
        <v>79</v>
      </c>
      <c r="AY129" s="19" t="s">
        <v>126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77</v>
      </c>
      <c r="BK129" s="218">
        <f>ROUND(I129*H129,2)</f>
        <v>0</v>
      </c>
      <c r="BL129" s="19" t="s">
        <v>134</v>
      </c>
      <c r="BM129" s="217" t="s">
        <v>655</v>
      </c>
    </row>
    <row r="130" spans="1:51" s="13" customFormat="1" ht="12">
      <c r="A130" s="13"/>
      <c r="B130" s="224"/>
      <c r="C130" s="225"/>
      <c r="D130" s="226" t="s">
        <v>138</v>
      </c>
      <c r="E130" s="225"/>
      <c r="F130" s="228" t="s">
        <v>656</v>
      </c>
      <c r="G130" s="225"/>
      <c r="H130" s="229">
        <v>136.566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138</v>
      </c>
      <c r="AU130" s="235" t="s">
        <v>79</v>
      </c>
      <c r="AV130" s="13" t="s">
        <v>79</v>
      </c>
      <c r="AW130" s="13" t="s">
        <v>4</v>
      </c>
      <c r="AX130" s="13" t="s">
        <v>77</v>
      </c>
      <c r="AY130" s="235" t="s">
        <v>126</v>
      </c>
    </row>
    <row r="131" spans="1:63" s="12" customFormat="1" ht="22.8" customHeight="1">
      <c r="A131" s="12"/>
      <c r="B131" s="190"/>
      <c r="C131" s="191"/>
      <c r="D131" s="192" t="s">
        <v>68</v>
      </c>
      <c r="E131" s="204" t="s">
        <v>79</v>
      </c>
      <c r="F131" s="204" t="s">
        <v>657</v>
      </c>
      <c r="G131" s="191"/>
      <c r="H131" s="191"/>
      <c r="I131" s="194"/>
      <c r="J131" s="205">
        <f>BK131</f>
        <v>0</v>
      </c>
      <c r="K131" s="191"/>
      <c r="L131" s="196"/>
      <c r="M131" s="197"/>
      <c r="N131" s="198"/>
      <c r="O131" s="198"/>
      <c r="P131" s="199">
        <f>SUM(P132:P184)</f>
        <v>0</v>
      </c>
      <c r="Q131" s="198"/>
      <c r="R131" s="199">
        <f>SUM(R132:R184)</f>
        <v>219.28354560999995</v>
      </c>
      <c r="S131" s="198"/>
      <c r="T131" s="200">
        <f>SUM(T132:T184)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1" t="s">
        <v>77</v>
      </c>
      <c r="AT131" s="202" t="s">
        <v>68</v>
      </c>
      <c r="AU131" s="202" t="s">
        <v>77</v>
      </c>
      <c r="AY131" s="201" t="s">
        <v>126</v>
      </c>
      <c r="BK131" s="203">
        <f>SUM(BK132:BK184)</f>
        <v>0</v>
      </c>
    </row>
    <row r="132" spans="1:65" s="2" customFormat="1" ht="33" customHeight="1">
      <c r="A132" s="40"/>
      <c r="B132" s="41"/>
      <c r="C132" s="206" t="s">
        <v>217</v>
      </c>
      <c r="D132" s="206" t="s">
        <v>129</v>
      </c>
      <c r="E132" s="207" t="s">
        <v>658</v>
      </c>
      <c r="F132" s="208" t="s">
        <v>659</v>
      </c>
      <c r="G132" s="209" t="s">
        <v>275</v>
      </c>
      <c r="H132" s="210">
        <v>3.315</v>
      </c>
      <c r="I132" s="211"/>
      <c r="J132" s="212">
        <f>ROUND(I132*H132,2)</f>
        <v>0</v>
      </c>
      <c r="K132" s="208" t="s">
        <v>133</v>
      </c>
      <c r="L132" s="46"/>
      <c r="M132" s="213" t="s">
        <v>19</v>
      </c>
      <c r="N132" s="214" t="s">
        <v>40</v>
      </c>
      <c r="O132" s="86"/>
      <c r="P132" s="215">
        <f>O132*H132</f>
        <v>0</v>
      </c>
      <c r="Q132" s="215">
        <v>2.50187</v>
      </c>
      <c r="R132" s="215">
        <f>Q132*H132</f>
        <v>8.293699049999999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134</v>
      </c>
      <c r="AT132" s="217" t="s">
        <v>129</v>
      </c>
      <c r="AU132" s="217" t="s">
        <v>79</v>
      </c>
      <c r="AY132" s="19" t="s">
        <v>126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77</v>
      </c>
      <c r="BK132" s="218">
        <f>ROUND(I132*H132,2)</f>
        <v>0</v>
      </c>
      <c r="BL132" s="19" t="s">
        <v>134</v>
      </c>
      <c r="BM132" s="217" t="s">
        <v>660</v>
      </c>
    </row>
    <row r="133" spans="1:47" s="2" customFormat="1" ht="12">
      <c r="A133" s="40"/>
      <c r="B133" s="41"/>
      <c r="C133" s="42"/>
      <c r="D133" s="219" t="s">
        <v>136</v>
      </c>
      <c r="E133" s="42"/>
      <c r="F133" s="220" t="s">
        <v>661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136</v>
      </c>
      <c r="AU133" s="19" t="s">
        <v>79</v>
      </c>
    </row>
    <row r="134" spans="1:51" s="15" customFormat="1" ht="12">
      <c r="A134" s="15"/>
      <c r="B134" s="257"/>
      <c r="C134" s="258"/>
      <c r="D134" s="226" t="s">
        <v>138</v>
      </c>
      <c r="E134" s="259" t="s">
        <v>19</v>
      </c>
      <c r="F134" s="260" t="s">
        <v>662</v>
      </c>
      <c r="G134" s="258"/>
      <c r="H134" s="259" t="s">
        <v>19</v>
      </c>
      <c r="I134" s="261"/>
      <c r="J134" s="258"/>
      <c r="K134" s="258"/>
      <c r="L134" s="262"/>
      <c r="M134" s="263"/>
      <c r="N134" s="264"/>
      <c r="O134" s="264"/>
      <c r="P134" s="264"/>
      <c r="Q134" s="264"/>
      <c r="R134" s="264"/>
      <c r="S134" s="264"/>
      <c r="T134" s="26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6" t="s">
        <v>138</v>
      </c>
      <c r="AU134" s="266" t="s">
        <v>79</v>
      </c>
      <c r="AV134" s="15" t="s">
        <v>77</v>
      </c>
      <c r="AW134" s="15" t="s">
        <v>31</v>
      </c>
      <c r="AX134" s="15" t="s">
        <v>69</v>
      </c>
      <c r="AY134" s="266" t="s">
        <v>126</v>
      </c>
    </row>
    <row r="135" spans="1:51" s="13" customFormat="1" ht="12">
      <c r="A135" s="13"/>
      <c r="B135" s="224"/>
      <c r="C135" s="225"/>
      <c r="D135" s="226" t="s">
        <v>138</v>
      </c>
      <c r="E135" s="227" t="s">
        <v>19</v>
      </c>
      <c r="F135" s="228" t="s">
        <v>663</v>
      </c>
      <c r="G135" s="225"/>
      <c r="H135" s="229">
        <v>0.29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138</v>
      </c>
      <c r="AU135" s="235" t="s">
        <v>79</v>
      </c>
      <c r="AV135" s="13" t="s">
        <v>79</v>
      </c>
      <c r="AW135" s="13" t="s">
        <v>31</v>
      </c>
      <c r="AX135" s="13" t="s">
        <v>69</v>
      </c>
      <c r="AY135" s="235" t="s">
        <v>126</v>
      </c>
    </row>
    <row r="136" spans="1:51" s="13" customFormat="1" ht="12">
      <c r="A136" s="13"/>
      <c r="B136" s="224"/>
      <c r="C136" s="225"/>
      <c r="D136" s="226" t="s">
        <v>138</v>
      </c>
      <c r="E136" s="227" t="s">
        <v>19</v>
      </c>
      <c r="F136" s="228" t="s">
        <v>664</v>
      </c>
      <c r="G136" s="225"/>
      <c r="H136" s="229">
        <v>0.375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138</v>
      </c>
      <c r="AU136" s="235" t="s">
        <v>79</v>
      </c>
      <c r="AV136" s="13" t="s">
        <v>79</v>
      </c>
      <c r="AW136" s="13" t="s">
        <v>31</v>
      </c>
      <c r="AX136" s="13" t="s">
        <v>69</v>
      </c>
      <c r="AY136" s="235" t="s">
        <v>126</v>
      </c>
    </row>
    <row r="137" spans="1:51" s="13" customFormat="1" ht="12">
      <c r="A137" s="13"/>
      <c r="B137" s="224"/>
      <c r="C137" s="225"/>
      <c r="D137" s="226" t="s">
        <v>138</v>
      </c>
      <c r="E137" s="227" t="s">
        <v>19</v>
      </c>
      <c r="F137" s="228" t="s">
        <v>665</v>
      </c>
      <c r="G137" s="225"/>
      <c r="H137" s="229">
        <v>1.3</v>
      </c>
      <c r="I137" s="230"/>
      <c r="J137" s="225"/>
      <c r="K137" s="225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138</v>
      </c>
      <c r="AU137" s="235" t="s">
        <v>79</v>
      </c>
      <c r="AV137" s="13" t="s">
        <v>79</v>
      </c>
      <c r="AW137" s="13" t="s">
        <v>31</v>
      </c>
      <c r="AX137" s="13" t="s">
        <v>69</v>
      </c>
      <c r="AY137" s="235" t="s">
        <v>126</v>
      </c>
    </row>
    <row r="138" spans="1:51" s="13" customFormat="1" ht="12">
      <c r="A138" s="13"/>
      <c r="B138" s="224"/>
      <c r="C138" s="225"/>
      <c r="D138" s="226" t="s">
        <v>138</v>
      </c>
      <c r="E138" s="227" t="s">
        <v>19</v>
      </c>
      <c r="F138" s="228" t="s">
        <v>666</v>
      </c>
      <c r="G138" s="225"/>
      <c r="H138" s="229">
        <v>1.35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138</v>
      </c>
      <c r="AU138" s="235" t="s">
        <v>79</v>
      </c>
      <c r="AV138" s="13" t="s">
        <v>79</v>
      </c>
      <c r="AW138" s="13" t="s">
        <v>31</v>
      </c>
      <c r="AX138" s="13" t="s">
        <v>69</v>
      </c>
      <c r="AY138" s="235" t="s">
        <v>126</v>
      </c>
    </row>
    <row r="139" spans="1:51" s="14" customFormat="1" ht="12">
      <c r="A139" s="14"/>
      <c r="B139" s="236"/>
      <c r="C139" s="237"/>
      <c r="D139" s="226" t="s">
        <v>138</v>
      </c>
      <c r="E139" s="238" t="s">
        <v>19</v>
      </c>
      <c r="F139" s="239" t="s">
        <v>141</v>
      </c>
      <c r="G139" s="237"/>
      <c r="H139" s="240">
        <v>3.3150000000000004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138</v>
      </c>
      <c r="AU139" s="246" t="s">
        <v>79</v>
      </c>
      <c r="AV139" s="14" t="s">
        <v>134</v>
      </c>
      <c r="AW139" s="14" t="s">
        <v>31</v>
      </c>
      <c r="AX139" s="14" t="s">
        <v>77</v>
      </c>
      <c r="AY139" s="246" t="s">
        <v>126</v>
      </c>
    </row>
    <row r="140" spans="1:65" s="2" customFormat="1" ht="16.5" customHeight="1">
      <c r="A140" s="40"/>
      <c r="B140" s="41"/>
      <c r="C140" s="206" t="s">
        <v>8</v>
      </c>
      <c r="D140" s="206" t="s">
        <v>129</v>
      </c>
      <c r="E140" s="207" t="s">
        <v>667</v>
      </c>
      <c r="F140" s="208" t="s">
        <v>668</v>
      </c>
      <c r="G140" s="209" t="s">
        <v>132</v>
      </c>
      <c r="H140" s="210">
        <v>2.815</v>
      </c>
      <c r="I140" s="211"/>
      <c r="J140" s="212">
        <f>ROUND(I140*H140,2)</f>
        <v>0</v>
      </c>
      <c r="K140" s="208" t="s">
        <v>133</v>
      </c>
      <c r="L140" s="46"/>
      <c r="M140" s="213" t="s">
        <v>19</v>
      </c>
      <c r="N140" s="214" t="s">
        <v>40</v>
      </c>
      <c r="O140" s="86"/>
      <c r="P140" s="215">
        <f>O140*H140</f>
        <v>0</v>
      </c>
      <c r="Q140" s="215">
        <v>0.00247</v>
      </c>
      <c r="R140" s="215">
        <f>Q140*H140</f>
        <v>0.00695305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134</v>
      </c>
      <c r="AT140" s="217" t="s">
        <v>129</v>
      </c>
      <c r="AU140" s="217" t="s">
        <v>79</v>
      </c>
      <c r="AY140" s="19" t="s">
        <v>126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77</v>
      </c>
      <c r="BK140" s="218">
        <f>ROUND(I140*H140,2)</f>
        <v>0</v>
      </c>
      <c r="BL140" s="19" t="s">
        <v>134</v>
      </c>
      <c r="BM140" s="217" t="s">
        <v>669</v>
      </c>
    </row>
    <row r="141" spans="1:47" s="2" customFormat="1" ht="12">
      <c r="A141" s="40"/>
      <c r="B141" s="41"/>
      <c r="C141" s="42"/>
      <c r="D141" s="219" t="s">
        <v>136</v>
      </c>
      <c r="E141" s="42"/>
      <c r="F141" s="220" t="s">
        <v>670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136</v>
      </c>
      <c r="AU141" s="19" t="s">
        <v>79</v>
      </c>
    </row>
    <row r="142" spans="1:51" s="13" customFormat="1" ht="12">
      <c r="A142" s="13"/>
      <c r="B142" s="224"/>
      <c r="C142" s="225"/>
      <c r="D142" s="226" t="s">
        <v>138</v>
      </c>
      <c r="E142" s="227" t="s">
        <v>19</v>
      </c>
      <c r="F142" s="228" t="s">
        <v>671</v>
      </c>
      <c r="G142" s="225"/>
      <c r="H142" s="229">
        <v>0.49</v>
      </c>
      <c r="I142" s="230"/>
      <c r="J142" s="225"/>
      <c r="K142" s="225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138</v>
      </c>
      <c r="AU142" s="235" t="s">
        <v>79</v>
      </c>
      <c r="AV142" s="13" t="s">
        <v>79</v>
      </c>
      <c r="AW142" s="13" t="s">
        <v>31</v>
      </c>
      <c r="AX142" s="13" t="s">
        <v>69</v>
      </c>
      <c r="AY142" s="235" t="s">
        <v>126</v>
      </c>
    </row>
    <row r="143" spans="1:51" s="13" customFormat="1" ht="12">
      <c r="A143" s="13"/>
      <c r="B143" s="224"/>
      <c r="C143" s="225"/>
      <c r="D143" s="226" t="s">
        <v>138</v>
      </c>
      <c r="E143" s="227" t="s">
        <v>19</v>
      </c>
      <c r="F143" s="228" t="s">
        <v>672</v>
      </c>
      <c r="G143" s="225"/>
      <c r="H143" s="229">
        <v>0.425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138</v>
      </c>
      <c r="AU143" s="235" t="s">
        <v>79</v>
      </c>
      <c r="AV143" s="13" t="s">
        <v>79</v>
      </c>
      <c r="AW143" s="13" t="s">
        <v>31</v>
      </c>
      <c r="AX143" s="13" t="s">
        <v>69</v>
      </c>
      <c r="AY143" s="235" t="s">
        <v>126</v>
      </c>
    </row>
    <row r="144" spans="1:51" s="13" customFormat="1" ht="12">
      <c r="A144" s="13"/>
      <c r="B144" s="224"/>
      <c r="C144" s="225"/>
      <c r="D144" s="226" t="s">
        <v>138</v>
      </c>
      <c r="E144" s="227" t="s">
        <v>19</v>
      </c>
      <c r="F144" s="228" t="s">
        <v>673</v>
      </c>
      <c r="G144" s="225"/>
      <c r="H144" s="229">
        <v>0.85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138</v>
      </c>
      <c r="AU144" s="235" t="s">
        <v>79</v>
      </c>
      <c r="AV144" s="13" t="s">
        <v>79</v>
      </c>
      <c r="AW144" s="13" t="s">
        <v>31</v>
      </c>
      <c r="AX144" s="13" t="s">
        <v>69</v>
      </c>
      <c r="AY144" s="235" t="s">
        <v>126</v>
      </c>
    </row>
    <row r="145" spans="1:51" s="13" customFormat="1" ht="12">
      <c r="A145" s="13"/>
      <c r="B145" s="224"/>
      <c r="C145" s="225"/>
      <c r="D145" s="226" t="s">
        <v>138</v>
      </c>
      <c r="E145" s="227" t="s">
        <v>19</v>
      </c>
      <c r="F145" s="228" t="s">
        <v>674</v>
      </c>
      <c r="G145" s="225"/>
      <c r="H145" s="229">
        <v>1.05</v>
      </c>
      <c r="I145" s="230"/>
      <c r="J145" s="225"/>
      <c r="K145" s="225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138</v>
      </c>
      <c r="AU145" s="235" t="s">
        <v>79</v>
      </c>
      <c r="AV145" s="13" t="s">
        <v>79</v>
      </c>
      <c r="AW145" s="13" t="s">
        <v>31</v>
      </c>
      <c r="AX145" s="13" t="s">
        <v>69</v>
      </c>
      <c r="AY145" s="235" t="s">
        <v>126</v>
      </c>
    </row>
    <row r="146" spans="1:51" s="14" customFormat="1" ht="12">
      <c r="A146" s="14"/>
      <c r="B146" s="236"/>
      <c r="C146" s="237"/>
      <c r="D146" s="226" t="s">
        <v>138</v>
      </c>
      <c r="E146" s="238" t="s">
        <v>19</v>
      </c>
      <c r="F146" s="239" t="s">
        <v>141</v>
      </c>
      <c r="G146" s="237"/>
      <c r="H146" s="240">
        <v>2.8150000000000004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138</v>
      </c>
      <c r="AU146" s="246" t="s">
        <v>79</v>
      </c>
      <c r="AV146" s="14" t="s">
        <v>134</v>
      </c>
      <c r="AW146" s="14" t="s">
        <v>31</v>
      </c>
      <c r="AX146" s="14" t="s">
        <v>77</v>
      </c>
      <c r="AY146" s="246" t="s">
        <v>126</v>
      </c>
    </row>
    <row r="147" spans="1:65" s="2" customFormat="1" ht="16.5" customHeight="1">
      <c r="A147" s="40"/>
      <c r="B147" s="41"/>
      <c r="C147" s="206" t="s">
        <v>220</v>
      </c>
      <c r="D147" s="206" t="s">
        <v>129</v>
      </c>
      <c r="E147" s="207" t="s">
        <v>675</v>
      </c>
      <c r="F147" s="208" t="s">
        <v>676</v>
      </c>
      <c r="G147" s="209" t="s">
        <v>132</v>
      </c>
      <c r="H147" s="210">
        <v>2.815</v>
      </c>
      <c r="I147" s="211"/>
      <c r="J147" s="212">
        <f>ROUND(I147*H147,2)</f>
        <v>0</v>
      </c>
      <c r="K147" s="208" t="s">
        <v>133</v>
      </c>
      <c r="L147" s="46"/>
      <c r="M147" s="213" t="s">
        <v>19</v>
      </c>
      <c r="N147" s="214" t="s">
        <v>40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134</v>
      </c>
      <c r="AT147" s="217" t="s">
        <v>129</v>
      </c>
      <c r="AU147" s="217" t="s">
        <v>79</v>
      </c>
      <c r="AY147" s="19" t="s">
        <v>126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77</v>
      </c>
      <c r="BK147" s="218">
        <f>ROUND(I147*H147,2)</f>
        <v>0</v>
      </c>
      <c r="BL147" s="19" t="s">
        <v>134</v>
      </c>
      <c r="BM147" s="217" t="s">
        <v>677</v>
      </c>
    </row>
    <row r="148" spans="1:47" s="2" customFormat="1" ht="12">
      <c r="A148" s="40"/>
      <c r="B148" s="41"/>
      <c r="C148" s="42"/>
      <c r="D148" s="219" t="s">
        <v>136</v>
      </c>
      <c r="E148" s="42"/>
      <c r="F148" s="220" t="s">
        <v>678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136</v>
      </c>
      <c r="AU148" s="19" t="s">
        <v>79</v>
      </c>
    </row>
    <row r="149" spans="1:65" s="2" customFormat="1" ht="24.15" customHeight="1">
      <c r="A149" s="40"/>
      <c r="B149" s="41"/>
      <c r="C149" s="206" t="s">
        <v>234</v>
      </c>
      <c r="D149" s="206" t="s">
        <v>129</v>
      </c>
      <c r="E149" s="207" t="s">
        <v>679</v>
      </c>
      <c r="F149" s="208" t="s">
        <v>680</v>
      </c>
      <c r="G149" s="209" t="s">
        <v>187</v>
      </c>
      <c r="H149" s="210">
        <v>0.191</v>
      </c>
      <c r="I149" s="211"/>
      <c r="J149" s="212">
        <f>ROUND(I149*H149,2)</f>
        <v>0</v>
      </c>
      <c r="K149" s="208" t="s">
        <v>133</v>
      </c>
      <c r="L149" s="46"/>
      <c r="M149" s="213" t="s">
        <v>19</v>
      </c>
      <c r="N149" s="214" t="s">
        <v>40</v>
      </c>
      <c r="O149" s="86"/>
      <c r="P149" s="215">
        <f>O149*H149</f>
        <v>0</v>
      </c>
      <c r="Q149" s="215">
        <v>1.06277</v>
      </c>
      <c r="R149" s="215">
        <f>Q149*H149</f>
        <v>0.20298907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134</v>
      </c>
      <c r="AT149" s="217" t="s">
        <v>129</v>
      </c>
      <c r="AU149" s="217" t="s">
        <v>79</v>
      </c>
      <c r="AY149" s="19" t="s">
        <v>126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77</v>
      </c>
      <c r="BK149" s="218">
        <f>ROUND(I149*H149,2)</f>
        <v>0</v>
      </c>
      <c r="BL149" s="19" t="s">
        <v>134</v>
      </c>
      <c r="BM149" s="217" t="s">
        <v>681</v>
      </c>
    </row>
    <row r="150" spans="1:47" s="2" customFormat="1" ht="12">
      <c r="A150" s="40"/>
      <c r="B150" s="41"/>
      <c r="C150" s="42"/>
      <c r="D150" s="219" t="s">
        <v>136</v>
      </c>
      <c r="E150" s="42"/>
      <c r="F150" s="220" t="s">
        <v>682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136</v>
      </c>
      <c r="AU150" s="19" t="s">
        <v>79</v>
      </c>
    </row>
    <row r="151" spans="1:51" s="13" customFormat="1" ht="12">
      <c r="A151" s="13"/>
      <c r="B151" s="224"/>
      <c r="C151" s="225"/>
      <c r="D151" s="226" t="s">
        <v>138</v>
      </c>
      <c r="E151" s="227" t="s">
        <v>19</v>
      </c>
      <c r="F151" s="228" t="s">
        <v>683</v>
      </c>
      <c r="G151" s="225"/>
      <c r="H151" s="229">
        <v>0.191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138</v>
      </c>
      <c r="AU151" s="235" t="s">
        <v>79</v>
      </c>
      <c r="AV151" s="13" t="s">
        <v>79</v>
      </c>
      <c r="AW151" s="13" t="s">
        <v>31</v>
      </c>
      <c r="AX151" s="13" t="s">
        <v>77</v>
      </c>
      <c r="AY151" s="235" t="s">
        <v>126</v>
      </c>
    </row>
    <row r="152" spans="1:65" s="2" customFormat="1" ht="24.15" customHeight="1">
      <c r="A152" s="40"/>
      <c r="B152" s="41"/>
      <c r="C152" s="206" t="s">
        <v>241</v>
      </c>
      <c r="D152" s="206" t="s">
        <v>129</v>
      </c>
      <c r="E152" s="207" t="s">
        <v>684</v>
      </c>
      <c r="F152" s="208" t="s">
        <v>685</v>
      </c>
      <c r="G152" s="209" t="s">
        <v>275</v>
      </c>
      <c r="H152" s="210">
        <v>4.223</v>
      </c>
      <c r="I152" s="211"/>
      <c r="J152" s="212">
        <f>ROUND(I152*H152,2)</f>
        <v>0</v>
      </c>
      <c r="K152" s="208" t="s">
        <v>133</v>
      </c>
      <c r="L152" s="46"/>
      <c r="M152" s="213" t="s">
        <v>19</v>
      </c>
      <c r="N152" s="214" t="s">
        <v>40</v>
      </c>
      <c r="O152" s="86"/>
      <c r="P152" s="215">
        <f>O152*H152</f>
        <v>0</v>
      </c>
      <c r="Q152" s="215">
        <v>2.50187</v>
      </c>
      <c r="R152" s="215">
        <f>Q152*H152</f>
        <v>10.565397009999998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134</v>
      </c>
      <c r="AT152" s="217" t="s">
        <v>129</v>
      </c>
      <c r="AU152" s="217" t="s">
        <v>79</v>
      </c>
      <c r="AY152" s="19" t="s">
        <v>126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77</v>
      </c>
      <c r="BK152" s="218">
        <f>ROUND(I152*H152,2)</f>
        <v>0</v>
      </c>
      <c r="BL152" s="19" t="s">
        <v>134</v>
      </c>
      <c r="BM152" s="217" t="s">
        <v>686</v>
      </c>
    </row>
    <row r="153" spans="1:47" s="2" customFormat="1" ht="12">
      <c r="A153" s="40"/>
      <c r="B153" s="41"/>
      <c r="C153" s="42"/>
      <c r="D153" s="219" t="s">
        <v>136</v>
      </c>
      <c r="E153" s="42"/>
      <c r="F153" s="220" t="s">
        <v>687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136</v>
      </c>
      <c r="AU153" s="19" t="s">
        <v>79</v>
      </c>
    </row>
    <row r="154" spans="1:51" s="15" customFormat="1" ht="12">
      <c r="A154" s="15"/>
      <c r="B154" s="257"/>
      <c r="C154" s="258"/>
      <c r="D154" s="226" t="s">
        <v>138</v>
      </c>
      <c r="E154" s="259" t="s">
        <v>19</v>
      </c>
      <c r="F154" s="260" t="s">
        <v>688</v>
      </c>
      <c r="G154" s="258"/>
      <c r="H154" s="259" t="s">
        <v>19</v>
      </c>
      <c r="I154" s="261"/>
      <c r="J154" s="258"/>
      <c r="K154" s="258"/>
      <c r="L154" s="262"/>
      <c r="M154" s="263"/>
      <c r="N154" s="264"/>
      <c r="O154" s="264"/>
      <c r="P154" s="264"/>
      <c r="Q154" s="264"/>
      <c r="R154" s="264"/>
      <c r="S154" s="264"/>
      <c r="T154" s="26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6" t="s">
        <v>138</v>
      </c>
      <c r="AU154" s="266" t="s">
        <v>79</v>
      </c>
      <c r="AV154" s="15" t="s">
        <v>77</v>
      </c>
      <c r="AW154" s="15" t="s">
        <v>31</v>
      </c>
      <c r="AX154" s="15" t="s">
        <v>69</v>
      </c>
      <c r="AY154" s="266" t="s">
        <v>126</v>
      </c>
    </row>
    <row r="155" spans="1:51" s="13" customFormat="1" ht="12">
      <c r="A155" s="13"/>
      <c r="B155" s="224"/>
      <c r="C155" s="225"/>
      <c r="D155" s="226" t="s">
        <v>138</v>
      </c>
      <c r="E155" s="227" t="s">
        <v>19</v>
      </c>
      <c r="F155" s="228" t="s">
        <v>689</v>
      </c>
      <c r="G155" s="225"/>
      <c r="H155" s="229">
        <v>0.735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138</v>
      </c>
      <c r="AU155" s="235" t="s">
        <v>79</v>
      </c>
      <c r="AV155" s="13" t="s">
        <v>79</v>
      </c>
      <c r="AW155" s="13" t="s">
        <v>31</v>
      </c>
      <c r="AX155" s="13" t="s">
        <v>69</v>
      </c>
      <c r="AY155" s="235" t="s">
        <v>126</v>
      </c>
    </row>
    <row r="156" spans="1:51" s="13" customFormat="1" ht="12">
      <c r="A156" s="13"/>
      <c r="B156" s="224"/>
      <c r="C156" s="225"/>
      <c r="D156" s="226" t="s">
        <v>138</v>
      </c>
      <c r="E156" s="227" t="s">
        <v>19</v>
      </c>
      <c r="F156" s="228" t="s">
        <v>690</v>
      </c>
      <c r="G156" s="225"/>
      <c r="H156" s="229">
        <v>0.638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138</v>
      </c>
      <c r="AU156" s="235" t="s">
        <v>79</v>
      </c>
      <c r="AV156" s="13" t="s">
        <v>79</v>
      </c>
      <c r="AW156" s="13" t="s">
        <v>31</v>
      </c>
      <c r="AX156" s="13" t="s">
        <v>69</v>
      </c>
      <c r="AY156" s="235" t="s">
        <v>126</v>
      </c>
    </row>
    <row r="157" spans="1:51" s="13" customFormat="1" ht="12">
      <c r="A157" s="13"/>
      <c r="B157" s="224"/>
      <c r="C157" s="225"/>
      <c r="D157" s="226" t="s">
        <v>138</v>
      </c>
      <c r="E157" s="227" t="s">
        <v>19</v>
      </c>
      <c r="F157" s="228" t="s">
        <v>691</v>
      </c>
      <c r="G157" s="225"/>
      <c r="H157" s="229">
        <v>1.275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138</v>
      </c>
      <c r="AU157" s="235" t="s">
        <v>79</v>
      </c>
      <c r="AV157" s="13" t="s">
        <v>79</v>
      </c>
      <c r="AW157" s="13" t="s">
        <v>31</v>
      </c>
      <c r="AX157" s="13" t="s">
        <v>69</v>
      </c>
      <c r="AY157" s="235" t="s">
        <v>126</v>
      </c>
    </row>
    <row r="158" spans="1:51" s="13" customFormat="1" ht="12">
      <c r="A158" s="13"/>
      <c r="B158" s="224"/>
      <c r="C158" s="225"/>
      <c r="D158" s="226" t="s">
        <v>138</v>
      </c>
      <c r="E158" s="227" t="s">
        <v>19</v>
      </c>
      <c r="F158" s="228" t="s">
        <v>692</v>
      </c>
      <c r="G158" s="225"/>
      <c r="H158" s="229">
        <v>1.575</v>
      </c>
      <c r="I158" s="230"/>
      <c r="J158" s="225"/>
      <c r="K158" s="225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138</v>
      </c>
      <c r="AU158" s="235" t="s">
        <v>79</v>
      </c>
      <c r="AV158" s="13" t="s">
        <v>79</v>
      </c>
      <c r="AW158" s="13" t="s">
        <v>31</v>
      </c>
      <c r="AX158" s="13" t="s">
        <v>69</v>
      </c>
      <c r="AY158" s="235" t="s">
        <v>126</v>
      </c>
    </row>
    <row r="159" spans="1:51" s="14" customFormat="1" ht="12">
      <c r="A159" s="14"/>
      <c r="B159" s="236"/>
      <c r="C159" s="237"/>
      <c r="D159" s="226" t="s">
        <v>138</v>
      </c>
      <c r="E159" s="238" t="s">
        <v>19</v>
      </c>
      <c r="F159" s="239" t="s">
        <v>141</v>
      </c>
      <c r="G159" s="237"/>
      <c r="H159" s="240">
        <v>4.223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138</v>
      </c>
      <c r="AU159" s="246" t="s">
        <v>79</v>
      </c>
      <c r="AV159" s="14" t="s">
        <v>134</v>
      </c>
      <c r="AW159" s="14" t="s">
        <v>31</v>
      </c>
      <c r="AX159" s="14" t="s">
        <v>77</v>
      </c>
      <c r="AY159" s="246" t="s">
        <v>126</v>
      </c>
    </row>
    <row r="160" spans="1:65" s="2" customFormat="1" ht="33" customHeight="1">
      <c r="A160" s="40"/>
      <c r="B160" s="41"/>
      <c r="C160" s="206" t="s">
        <v>246</v>
      </c>
      <c r="D160" s="206" t="s">
        <v>129</v>
      </c>
      <c r="E160" s="207" t="s">
        <v>693</v>
      </c>
      <c r="F160" s="208" t="s">
        <v>694</v>
      </c>
      <c r="G160" s="209" t="s">
        <v>275</v>
      </c>
      <c r="H160" s="210">
        <v>2.815</v>
      </c>
      <c r="I160" s="211"/>
      <c r="J160" s="212">
        <f>ROUND(I160*H160,2)</f>
        <v>0</v>
      </c>
      <c r="K160" s="208" t="s">
        <v>133</v>
      </c>
      <c r="L160" s="46"/>
      <c r="M160" s="213" t="s">
        <v>19</v>
      </c>
      <c r="N160" s="214" t="s">
        <v>40</v>
      </c>
      <c r="O160" s="86"/>
      <c r="P160" s="215">
        <f>O160*H160</f>
        <v>0</v>
      </c>
      <c r="Q160" s="215">
        <v>2.50187</v>
      </c>
      <c r="R160" s="215">
        <f>Q160*H160</f>
        <v>7.04276405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134</v>
      </c>
      <c r="AT160" s="217" t="s">
        <v>129</v>
      </c>
      <c r="AU160" s="217" t="s">
        <v>79</v>
      </c>
      <c r="AY160" s="19" t="s">
        <v>126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77</v>
      </c>
      <c r="BK160" s="218">
        <f>ROUND(I160*H160,2)</f>
        <v>0</v>
      </c>
      <c r="BL160" s="19" t="s">
        <v>134</v>
      </c>
      <c r="BM160" s="217" t="s">
        <v>695</v>
      </c>
    </row>
    <row r="161" spans="1:47" s="2" customFormat="1" ht="12">
      <c r="A161" s="40"/>
      <c r="B161" s="41"/>
      <c r="C161" s="42"/>
      <c r="D161" s="219" t="s">
        <v>136</v>
      </c>
      <c r="E161" s="42"/>
      <c r="F161" s="220" t="s">
        <v>696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136</v>
      </c>
      <c r="AU161" s="19" t="s">
        <v>79</v>
      </c>
    </row>
    <row r="162" spans="1:51" s="15" customFormat="1" ht="12">
      <c r="A162" s="15"/>
      <c r="B162" s="257"/>
      <c r="C162" s="258"/>
      <c r="D162" s="226" t="s">
        <v>138</v>
      </c>
      <c r="E162" s="259" t="s">
        <v>19</v>
      </c>
      <c r="F162" s="260" t="s">
        <v>697</v>
      </c>
      <c r="G162" s="258"/>
      <c r="H162" s="259" t="s">
        <v>19</v>
      </c>
      <c r="I162" s="261"/>
      <c r="J162" s="258"/>
      <c r="K162" s="258"/>
      <c r="L162" s="262"/>
      <c r="M162" s="263"/>
      <c r="N162" s="264"/>
      <c r="O162" s="264"/>
      <c r="P162" s="264"/>
      <c r="Q162" s="264"/>
      <c r="R162" s="264"/>
      <c r="S162" s="264"/>
      <c r="T162" s="26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6" t="s">
        <v>138</v>
      </c>
      <c r="AU162" s="266" t="s">
        <v>79</v>
      </c>
      <c r="AV162" s="15" t="s">
        <v>77</v>
      </c>
      <c r="AW162" s="15" t="s">
        <v>31</v>
      </c>
      <c r="AX162" s="15" t="s">
        <v>69</v>
      </c>
      <c r="AY162" s="266" t="s">
        <v>126</v>
      </c>
    </row>
    <row r="163" spans="1:51" s="13" customFormat="1" ht="12">
      <c r="A163" s="13"/>
      <c r="B163" s="224"/>
      <c r="C163" s="225"/>
      <c r="D163" s="226" t="s">
        <v>138</v>
      </c>
      <c r="E163" s="227" t="s">
        <v>19</v>
      </c>
      <c r="F163" s="228" t="s">
        <v>698</v>
      </c>
      <c r="G163" s="225"/>
      <c r="H163" s="229">
        <v>0.49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138</v>
      </c>
      <c r="AU163" s="235" t="s">
        <v>79</v>
      </c>
      <c r="AV163" s="13" t="s">
        <v>79</v>
      </c>
      <c r="AW163" s="13" t="s">
        <v>31</v>
      </c>
      <c r="AX163" s="13" t="s">
        <v>69</v>
      </c>
      <c r="AY163" s="235" t="s">
        <v>126</v>
      </c>
    </row>
    <row r="164" spans="1:51" s="13" customFormat="1" ht="12">
      <c r="A164" s="13"/>
      <c r="B164" s="224"/>
      <c r="C164" s="225"/>
      <c r="D164" s="226" t="s">
        <v>138</v>
      </c>
      <c r="E164" s="227" t="s">
        <v>19</v>
      </c>
      <c r="F164" s="228" t="s">
        <v>699</v>
      </c>
      <c r="G164" s="225"/>
      <c r="H164" s="229">
        <v>0.425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138</v>
      </c>
      <c r="AU164" s="235" t="s">
        <v>79</v>
      </c>
      <c r="AV164" s="13" t="s">
        <v>79</v>
      </c>
      <c r="AW164" s="13" t="s">
        <v>31</v>
      </c>
      <c r="AX164" s="13" t="s">
        <v>69</v>
      </c>
      <c r="AY164" s="235" t="s">
        <v>126</v>
      </c>
    </row>
    <row r="165" spans="1:51" s="13" customFormat="1" ht="12">
      <c r="A165" s="13"/>
      <c r="B165" s="224"/>
      <c r="C165" s="225"/>
      <c r="D165" s="226" t="s">
        <v>138</v>
      </c>
      <c r="E165" s="227" t="s">
        <v>19</v>
      </c>
      <c r="F165" s="228" t="s">
        <v>700</v>
      </c>
      <c r="G165" s="225"/>
      <c r="H165" s="229">
        <v>0.85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138</v>
      </c>
      <c r="AU165" s="235" t="s">
        <v>79</v>
      </c>
      <c r="AV165" s="13" t="s">
        <v>79</v>
      </c>
      <c r="AW165" s="13" t="s">
        <v>31</v>
      </c>
      <c r="AX165" s="13" t="s">
        <v>69</v>
      </c>
      <c r="AY165" s="235" t="s">
        <v>126</v>
      </c>
    </row>
    <row r="166" spans="1:51" s="13" customFormat="1" ht="12">
      <c r="A166" s="13"/>
      <c r="B166" s="224"/>
      <c r="C166" s="225"/>
      <c r="D166" s="226" t="s">
        <v>138</v>
      </c>
      <c r="E166" s="227" t="s">
        <v>19</v>
      </c>
      <c r="F166" s="228" t="s">
        <v>701</v>
      </c>
      <c r="G166" s="225"/>
      <c r="H166" s="229">
        <v>1.05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138</v>
      </c>
      <c r="AU166" s="235" t="s">
        <v>79</v>
      </c>
      <c r="AV166" s="13" t="s">
        <v>79</v>
      </c>
      <c r="AW166" s="13" t="s">
        <v>31</v>
      </c>
      <c r="AX166" s="13" t="s">
        <v>69</v>
      </c>
      <c r="AY166" s="235" t="s">
        <v>126</v>
      </c>
    </row>
    <row r="167" spans="1:51" s="14" customFormat="1" ht="12">
      <c r="A167" s="14"/>
      <c r="B167" s="236"/>
      <c r="C167" s="237"/>
      <c r="D167" s="226" t="s">
        <v>138</v>
      </c>
      <c r="E167" s="238" t="s">
        <v>19</v>
      </c>
      <c r="F167" s="239" t="s">
        <v>141</v>
      </c>
      <c r="G167" s="237"/>
      <c r="H167" s="240">
        <v>2.8150000000000004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138</v>
      </c>
      <c r="AU167" s="246" t="s">
        <v>79</v>
      </c>
      <c r="AV167" s="14" t="s">
        <v>134</v>
      </c>
      <c r="AW167" s="14" t="s">
        <v>31</v>
      </c>
      <c r="AX167" s="14" t="s">
        <v>77</v>
      </c>
      <c r="AY167" s="246" t="s">
        <v>126</v>
      </c>
    </row>
    <row r="168" spans="1:65" s="2" customFormat="1" ht="16.5" customHeight="1">
      <c r="A168" s="40"/>
      <c r="B168" s="41"/>
      <c r="C168" s="206" t="s">
        <v>252</v>
      </c>
      <c r="D168" s="206" t="s">
        <v>129</v>
      </c>
      <c r="E168" s="207" t="s">
        <v>702</v>
      </c>
      <c r="F168" s="208" t="s">
        <v>703</v>
      </c>
      <c r="G168" s="209" t="s">
        <v>132</v>
      </c>
      <c r="H168" s="210">
        <v>28.15</v>
      </c>
      <c r="I168" s="211"/>
      <c r="J168" s="212">
        <f>ROUND(I168*H168,2)</f>
        <v>0</v>
      </c>
      <c r="K168" s="208" t="s">
        <v>133</v>
      </c>
      <c r="L168" s="46"/>
      <c r="M168" s="213" t="s">
        <v>19</v>
      </c>
      <c r="N168" s="214" t="s">
        <v>40</v>
      </c>
      <c r="O168" s="86"/>
      <c r="P168" s="215">
        <f>O168*H168</f>
        <v>0</v>
      </c>
      <c r="Q168" s="215">
        <v>0.00269</v>
      </c>
      <c r="R168" s="215">
        <f>Q168*H168</f>
        <v>0.0757235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134</v>
      </c>
      <c r="AT168" s="217" t="s">
        <v>129</v>
      </c>
      <c r="AU168" s="217" t="s">
        <v>79</v>
      </c>
      <c r="AY168" s="19" t="s">
        <v>126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77</v>
      </c>
      <c r="BK168" s="218">
        <f>ROUND(I168*H168,2)</f>
        <v>0</v>
      </c>
      <c r="BL168" s="19" t="s">
        <v>134</v>
      </c>
      <c r="BM168" s="217" t="s">
        <v>704</v>
      </c>
    </row>
    <row r="169" spans="1:47" s="2" customFormat="1" ht="12">
      <c r="A169" s="40"/>
      <c r="B169" s="41"/>
      <c r="C169" s="42"/>
      <c r="D169" s="219" t="s">
        <v>136</v>
      </c>
      <c r="E169" s="42"/>
      <c r="F169" s="220" t="s">
        <v>705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136</v>
      </c>
      <c r="AU169" s="19" t="s">
        <v>79</v>
      </c>
    </row>
    <row r="170" spans="1:51" s="13" customFormat="1" ht="12">
      <c r="A170" s="13"/>
      <c r="B170" s="224"/>
      <c r="C170" s="225"/>
      <c r="D170" s="226" t="s">
        <v>138</v>
      </c>
      <c r="E170" s="227" t="s">
        <v>19</v>
      </c>
      <c r="F170" s="228" t="s">
        <v>706</v>
      </c>
      <c r="G170" s="225"/>
      <c r="H170" s="229">
        <v>4.9</v>
      </c>
      <c r="I170" s="230"/>
      <c r="J170" s="225"/>
      <c r="K170" s="225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138</v>
      </c>
      <c r="AU170" s="235" t="s">
        <v>79</v>
      </c>
      <c r="AV170" s="13" t="s">
        <v>79</v>
      </c>
      <c r="AW170" s="13" t="s">
        <v>31</v>
      </c>
      <c r="AX170" s="13" t="s">
        <v>69</v>
      </c>
      <c r="AY170" s="235" t="s">
        <v>126</v>
      </c>
    </row>
    <row r="171" spans="1:51" s="13" customFormat="1" ht="12">
      <c r="A171" s="13"/>
      <c r="B171" s="224"/>
      <c r="C171" s="225"/>
      <c r="D171" s="226" t="s">
        <v>138</v>
      </c>
      <c r="E171" s="227" t="s">
        <v>19</v>
      </c>
      <c r="F171" s="228" t="s">
        <v>707</v>
      </c>
      <c r="G171" s="225"/>
      <c r="H171" s="229">
        <v>4.25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138</v>
      </c>
      <c r="AU171" s="235" t="s">
        <v>79</v>
      </c>
      <c r="AV171" s="13" t="s">
        <v>79</v>
      </c>
      <c r="AW171" s="13" t="s">
        <v>31</v>
      </c>
      <c r="AX171" s="13" t="s">
        <v>69</v>
      </c>
      <c r="AY171" s="235" t="s">
        <v>126</v>
      </c>
    </row>
    <row r="172" spans="1:51" s="13" customFormat="1" ht="12">
      <c r="A172" s="13"/>
      <c r="B172" s="224"/>
      <c r="C172" s="225"/>
      <c r="D172" s="226" t="s">
        <v>138</v>
      </c>
      <c r="E172" s="227" t="s">
        <v>19</v>
      </c>
      <c r="F172" s="228" t="s">
        <v>708</v>
      </c>
      <c r="G172" s="225"/>
      <c r="H172" s="229">
        <v>8.5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138</v>
      </c>
      <c r="AU172" s="235" t="s">
        <v>79</v>
      </c>
      <c r="AV172" s="13" t="s">
        <v>79</v>
      </c>
      <c r="AW172" s="13" t="s">
        <v>31</v>
      </c>
      <c r="AX172" s="13" t="s">
        <v>69</v>
      </c>
      <c r="AY172" s="235" t="s">
        <v>126</v>
      </c>
    </row>
    <row r="173" spans="1:51" s="13" customFormat="1" ht="12">
      <c r="A173" s="13"/>
      <c r="B173" s="224"/>
      <c r="C173" s="225"/>
      <c r="D173" s="226" t="s">
        <v>138</v>
      </c>
      <c r="E173" s="227" t="s">
        <v>19</v>
      </c>
      <c r="F173" s="228" t="s">
        <v>709</v>
      </c>
      <c r="G173" s="225"/>
      <c r="H173" s="229">
        <v>10.5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138</v>
      </c>
      <c r="AU173" s="235" t="s">
        <v>79</v>
      </c>
      <c r="AV173" s="13" t="s">
        <v>79</v>
      </c>
      <c r="AW173" s="13" t="s">
        <v>31</v>
      </c>
      <c r="AX173" s="13" t="s">
        <v>69</v>
      </c>
      <c r="AY173" s="235" t="s">
        <v>126</v>
      </c>
    </row>
    <row r="174" spans="1:51" s="14" customFormat="1" ht="12">
      <c r="A174" s="14"/>
      <c r="B174" s="236"/>
      <c r="C174" s="237"/>
      <c r="D174" s="226" t="s">
        <v>138</v>
      </c>
      <c r="E174" s="238" t="s">
        <v>19</v>
      </c>
      <c r="F174" s="239" t="s">
        <v>141</v>
      </c>
      <c r="G174" s="237"/>
      <c r="H174" s="240">
        <v>28.15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6" t="s">
        <v>138</v>
      </c>
      <c r="AU174" s="246" t="s">
        <v>79</v>
      </c>
      <c r="AV174" s="14" t="s">
        <v>134</v>
      </c>
      <c r="AW174" s="14" t="s">
        <v>31</v>
      </c>
      <c r="AX174" s="14" t="s">
        <v>77</v>
      </c>
      <c r="AY174" s="246" t="s">
        <v>126</v>
      </c>
    </row>
    <row r="175" spans="1:65" s="2" customFormat="1" ht="16.5" customHeight="1">
      <c r="A175" s="40"/>
      <c r="B175" s="41"/>
      <c r="C175" s="206" t="s">
        <v>7</v>
      </c>
      <c r="D175" s="206" t="s">
        <v>129</v>
      </c>
      <c r="E175" s="207" t="s">
        <v>710</v>
      </c>
      <c r="F175" s="208" t="s">
        <v>711</v>
      </c>
      <c r="G175" s="209" t="s">
        <v>132</v>
      </c>
      <c r="H175" s="210">
        <v>28.15</v>
      </c>
      <c r="I175" s="211"/>
      <c r="J175" s="212">
        <f>ROUND(I175*H175,2)</f>
        <v>0</v>
      </c>
      <c r="K175" s="208" t="s">
        <v>133</v>
      </c>
      <c r="L175" s="46"/>
      <c r="M175" s="213" t="s">
        <v>19</v>
      </c>
      <c r="N175" s="214" t="s">
        <v>40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134</v>
      </c>
      <c r="AT175" s="217" t="s">
        <v>129</v>
      </c>
      <c r="AU175" s="217" t="s">
        <v>79</v>
      </c>
      <c r="AY175" s="19" t="s">
        <v>126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77</v>
      </c>
      <c r="BK175" s="218">
        <f>ROUND(I175*H175,2)</f>
        <v>0</v>
      </c>
      <c r="BL175" s="19" t="s">
        <v>134</v>
      </c>
      <c r="BM175" s="217" t="s">
        <v>712</v>
      </c>
    </row>
    <row r="176" spans="1:47" s="2" customFormat="1" ht="12">
      <c r="A176" s="40"/>
      <c r="B176" s="41"/>
      <c r="C176" s="42"/>
      <c r="D176" s="219" t="s">
        <v>136</v>
      </c>
      <c r="E176" s="42"/>
      <c r="F176" s="220" t="s">
        <v>713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136</v>
      </c>
      <c r="AU176" s="19" t="s">
        <v>79</v>
      </c>
    </row>
    <row r="177" spans="1:65" s="2" customFormat="1" ht="24.15" customHeight="1">
      <c r="A177" s="40"/>
      <c r="B177" s="41"/>
      <c r="C177" s="206" t="s">
        <v>260</v>
      </c>
      <c r="D177" s="206" t="s">
        <v>129</v>
      </c>
      <c r="E177" s="207" t="s">
        <v>714</v>
      </c>
      <c r="F177" s="208" t="s">
        <v>715</v>
      </c>
      <c r="G177" s="209" t="s">
        <v>187</v>
      </c>
      <c r="H177" s="210">
        <v>0.162</v>
      </c>
      <c r="I177" s="211"/>
      <c r="J177" s="212">
        <f>ROUND(I177*H177,2)</f>
        <v>0</v>
      </c>
      <c r="K177" s="208" t="s">
        <v>133</v>
      </c>
      <c r="L177" s="46"/>
      <c r="M177" s="213" t="s">
        <v>19</v>
      </c>
      <c r="N177" s="214" t="s">
        <v>40</v>
      </c>
      <c r="O177" s="86"/>
      <c r="P177" s="215">
        <f>O177*H177</f>
        <v>0</v>
      </c>
      <c r="Q177" s="215">
        <v>1.06062</v>
      </c>
      <c r="R177" s="215">
        <f>Q177*H177</f>
        <v>0.17182044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134</v>
      </c>
      <c r="AT177" s="217" t="s">
        <v>129</v>
      </c>
      <c r="AU177" s="217" t="s">
        <v>79</v>
      </c>
      <c r="AY177" s="19" t="s">
        <v>126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77</v>
      </c>
      <c r="BK177" s="218">
        <f>ROUND(I177*H177,2)</f>
        <v>0</v>
      </c>
      <c r="BL177" s="19" t="s">
        <v>134</v>
      </c>
      <c r="BM177" s="217" t="s">
        <v>716</v>
      </c>
    </row>
    <row r="178" spans="1:47" s="2" customFormat="1" ht="12">
      <c r="A178" s="40"/>
      <c r="B178" s="41"/>
      <c r="C178" s="42"/>
      <c r="D178" s="219" t="s">
        <v>136</v>
      </c>
      <c r="E178" s="42"/>
      <c r="F178" s="220" t="s">
        <v>717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136</v>
      </c>
      <c r="AU178" s="19" t="s">
        <v>79</v>
      </c>
    </row>
    <row r="179" spans="1:51" s="13" customFormat="1" ht="12">
      <c r="A179" s="13"/>
      <c r="B179" s="224"/>
      <c r="C179" s="225"/>
      <c r="D179" s="226" t="s">
        <v>138</v>
      </c>
      <c r="E179" s="227" t="s">
        <v>19</v>
      </c>
      <c r="F179" s="228" t="s">
        <v>718</v>
      </c>
      <c r="G179" s="225"/>
      <c r="H179" s="229">
        <v>0.115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138</v>
      </c>
      <c r="AU179" s="235" t="s">
        <v>79</v>
      </c>
      <c r="AV179" s="13" t="s">
        <v>79</v>
      </c>
      <c r="AW179" s="13" t="s">
        <v>31</v>
      </c>
      <c r="AX179" s="13" t="s">
        <v>69</v>
      </c>
      <c r="AY179" s="235" t="s">
        <v>126</v>
      </c>
    </row>
    <row r="180" spans="1:51" s="13" customFormat="1" ht="12">
      <c r="A180" s="13"/>
      <c r="B180" s="224"/>
      <c r="C180" s="225"/>
      <c r="D180" s="226" t="s">
        <v>138</v>
      </c>
      <c r="E180" s="227" t="s">
        <v>19</v>
      </c>
      <c r="F180" s="228" t="s">
        <v>719</v>
      </c>
      <c r="G180" s="225"/>
      <c r="H180" s="229">
        <v>0.047</v>
      </c>
      <c r="I180" s="230"/>
      <c r="J180" s="225"/>
      <c r="K180" s="225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138</v>
      </c>
      <c r="AU180" s="235" t="s">
        <v>79</v>
      </c>
      <c r="AV180" s="13" t="s">
        <v>79</v>
      </c>
      <c r="AW180" s="13" t="s">
        <v>31</v>
      </c>
      <c r="AX180" s="13" t="s">
        <v>69</v>
      </c>
      <c r="AY180" s="235" t="s">
        <v>126</v>
      </c>
    </row>
    <row r="181" spans="1:51" s="14" customFormat="1" ht="12">
      <c r="A181" s="14"/>
      <c r="B181" s="236"/>
      <c r="C181" s="237"/>
      <c r="D181" s="226" t="s">
        <v>138</v>
      </c>
      <c r="E181" s="238" t="s">
        <v>19</v>
      </c>
      <c r="F181" s="239" t="s">
        <v>141</v>
      </c>
      <c r="G181" s="237"/>
      <c r="H181" s="240">
        <v>0.162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138</v>
      </c>
      <c r="AU181" s="246" t="s">
        <v>79</v>
      </c>
      <c r="AV181" s="14" t="s">
        <v>134</v>
      </c>
      <c r="AW181" s="14" t="s">
        <v>31</v>
      </c>
      <c r="AX181" s="14" t="s">
        <v>77</v>
      </c>
      <c r="AY181" s="246" t="s">
        <v>126</v>
      </c>
    </row>
    <row r="182" spans="1:65" s="2" customFormat="1" ht="37.8" customHeight="1">
      <c r="A182" s="40"/>
      <c r="B182" s="41"/>
      <c r="C182" s="206" t="s">
        <v>265</v>
      </c>
      <c r="D182" s="206" t="s">
        <v>129</v>
      </c>
      <c r="E182" s="207" t="s">
        <v>720</v>
      </c>
      <c r="F182" s="208" t="s">
        <v>721</v>
      </c>
      <c r="G182" s="209" t="s">
        <v>275</v>
      </c>
      <c r="H182" s="210">
        <v>77.112</v>
      </c>
      <c r="I182" s="211"/>
      <c r="J182" s="212">
        <f>ROUND(I182*H182,2)</f>
        <v>0</v>
      </c>
      <c r="K182" s="208" t="s">
        <v>133</v>
      </c>
      <c r="L182" s="46"/>
      <c r="M182" s="213" t="s">
        <v>19</v>
      </c>
      <c r="N182" s="214" t="s">
        <v>40</v>
      </c>
      <c r="O182" s="86"/>
      <c r="P182" s="215">
        <f>O182*H182</f>
        <v>0</v>
      </c>
      <c r="Q182" s="215">
        <v>2.50187</v>
      </c>
      <c r="R182" s="215">
        <f>Q182*H182</f>
        <v>192.92419943999997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134</v>
      </c>
      <c r="AT182" s="217" t="s">
        <v>129</v>
      </c>
      <c r="AU182" s="217" t="s">
        <v>79</v>
      </c>
      <c r="AY182" s="19" t="s">
        <v>126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77</v>
      </c>
      <c r="BK182" s="218">
        <f>ROUND(I182*H182,2)</f>
        <v>0</v>
      </c>
      <c r="BL182" s="19" t="s">
        <v>134</v>
      </c>
      <c r="BM182" s="217" t="s">
        <v>722</v>
      </c>
    </row>
    <row r="183" spans="1:47" s="2" customFormat="1" ht="12">
      <c r="A183" s="40"/>
      <c r="B183" s="41"/>
      <c r="C183" s="42"/>
      <c r="D183" s="219" t="s">
        <v>136</v>
      </c>
      <c r="E183" s="42"/>
      <c r="F183" s="220" t="s">
        <v>723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136</v>
      </c>
      <c r="AU183" s="19" t="s">
        <v>79</v>
      </c>
    </row>
    <row r="184" spans="1:51" s="13" customFormat="1" ht="12">
      <c r="A184" s="13"/>
      <c r="B184" s="224"/>
      <c r="C184" s="225"/>
      <c r="D184" s="226" t="s">
        <v>138</v>
      </c>
      <c r="E184" s="227" t="s">
        <v>19</v>
      </c>
      <c r="F184" s="228" t="s">
        <v>724</v>
      </c>
      <c r="G184" s="225"/>
      <c r="H184" s="229">
        <v>77.112</v>
      </c>
      <c r="I184" s="230"/>
      <c r="J184" s="225"/>
      <c r="K184" s="225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138</v>
      </c>
      <c r="AU184" s="235" t="s">
        <v>79</v>
      </c>
      <c r="AV184" s="13" t="s">
        <v>79</v>
      </c>
      <c r="AW184" s="13" t="s">
        <v>31</v>
      </c>
      <c r="AX184" s="13" t="s">
        <v>77</v>
      </c>
      <c r="AY184" s="235" t="s">
        <v>126</v>
      </c>
    </row>
    <row r="185" spans="1:63" s="12" customFormat="1" ht="22.8" customHeight="1">
      <c r="A185" s="12"/>
      <c r="B185" s="190"/>
      <c r="C185" s="191"/>
      <c r="D185" s="192" t="s">
        <v>68</v>
      </c>
      <c r="E185" s="204" t="s">
        <v>142</v>
      </c>
      <c r="F185" s="204" t="s">
        <v>143</v>
      </c>
      <c r="G185" s="191"/>
      <c r="H185" s="191"/>
      <c r="I185" s="194"/>
      <c r="J185" s="205">
        <f>BK185</f>
        <v>0</v>
      </c>
      <c r="K185" s="191"/>
      <c r="L185" s="196"/>
      <c r="M185" s="197"/>
      <c r="N185" s="198"/>
      <c r="O185" s="198"/>
      <c r="P185" s="199">
        <f>SUM(P186:P218)</f>
        <v>0</v>
      </c>
      <c r="Q185" s="198"/>
      <c r="R185" s="199">
        <f>SUM(R186:R218)</f>
        <v>40.158607260000004</v>
      </c>
      <c r="S185" s="198"/>
      <c r="T185" s="200">
        <f>SUM(T186:T218)</f>
        <v>15.129048000000001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1" t="s">
        <v>77</v>
      </c>
      <c r="AT185" s="202" t="s">
        <v>68</v>
      </c>
      <c r="AU185" s="202" t="s">
        <v>77</v>
      </c>
      <c r="AY185" s="201" t="s">
        <v>126</v>
      </c>
      <c r="BK185" s="203">
        <f>SUM(BK186:BK218)</f>
        <v>0</v>
      </c>
    </row>
    <row r="186" spans="1:65" s="2" customFormat="1" ht="24.15" customHeight="1">
      <c r="A186" s="40"/>
      <c r="B186" s="41"/>
      <c r="C186" s="206" t="s">
        <v>272</v>
      </c>
      <c r="D186" s="206" t="s">
        <v>129</v>
      </c>
      <c r="E186" s="207" t="s">
        <v>725</v>
      </c>
      <c r="F186" s="208" t="s">
        <v>726</v>
      </c>
      <c r="G186" s="209" t="s">
        <v>275</v>
      </c>
      <c r="H186" s="210">
        <v>6.742</v>
      </c>
      <c r="I186" s="211"/>
      <c r="J186" s="212">
        <f>ROUND(I186*H186,2)</f>
        <v>0</v>
      </c>
      <c r="K186" s="208" t="s">
        <v>133</v>
      </c>
      <c r="L186" s="46"/>
      <c r="M186" s="213" t="s">
        <v>19</v>
      </c>
      <c r="N186" s="214" t="s">
        <v>40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2.2</v>
      </c>
      <c r="T186" s="216">
        <f>S186*H186</f>
        <v>14.832400000000002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134</v>
      </c>
      <c r="AT186" s="217" t="s">
        <v>129</v>
      </c>
      <c r="AU186" s="217" t="s">
        <v>79</v>
      </c>
      <c r="AY186" s="19" t="s">
        <v>126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77</v>
      </c>
      <c r="BK186" s="218">
        <f>ROUND(I186*H186,2)</f>
        <v>0</v>
      </c>
      <c r="BL186" s="19" t="s">
        <v>134</v>
      </c>
      <c r="BM186" s="217" t="s">
        <v>727</v>
      </c>
    </row>
    <row r="187" spans="1:47" s="2" customFormat="1" ht="12">
      <c r="A187" s="40"/>
      <c r="B187" s="41"/>
      <c r="C187" s="42"/>
      <c r="D187" s="219" t="s">
        <v>136</v>
      </c>
      <c r="E187" s="42"/>
      <c r="F187" s="220" t="s">
        <v>728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136</v>
      </c>
      <c r="AU187" s="19" t="s">
        <v>79</v>
      </c>
    </row>
    <row r="188" spans="1:51" s="13" customFormat="1" ht="12">
      <c r="A188" s="13"/>
      <c r="B188" s="224"/>
      <c r="C188" s="225"/>
      <c r="D188" s="226" t="s">
        <v>138</v>
      </c>
      <c r="E188" s="227" t="s">
        <v>19</v>
      </c>
      <c r="F188" s="228" t="s">
        <v>729</v>
      </c>
      <c r="G188" s="225"/>
      <c r="H188" s="229">
        <v>0.58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138</v>
      </c>
      <c r="AU188" s="235" t="s">
        <v>79</v>
      </c>
      <c r="AV188" s="13" t="s">
        <v>79</v>
      </c>
      <c r="AW188" s="13" t="s">
        <v>31</v>
      </c>
      <c r="AX188" s="13" t="s">
        <v>69</v>
      </c>
      <c r="AY188" s="235" t="s">
        <v>126</v>
      </c>
    </row>
    <row r="189" spans="1:51" s="13" customFormat="1" ht="12">
      <c r="A189" s="13"/>
      <c r="B189" s="224"/>
      <c r="C189" s="225"/>
      <c r="D189" s="226" t="s">
        <v>138</v>
      </c>
      <c r="E189" s="227" t="s">
        <v>19</v>
      </c>
      <c r="F189" s="228" t="s">
        <v>730</v>
      </c>
      <c r="G189" s="225"/>
      <c r="H189" s="229">
        <v>0.75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138</v>
      </c>
      <c r="AU189" s="235" t="s">
        <v>79</v>
      </c>
      <c r="AV189" s="13" t="s">
        <v>79</v>
      </c>
      <c r="AW189" s="13" t="s">
        <v>31</v>
      </c>
      <c r="AX189" s="13" t="s">
        <v>69</v>
      </c>
      <c r="AY189" s="235" t="s">
        <v>126</v>
      </c>
    </row>
    <row r="190" spans="1:51" s="13" customFormat="1" ht="12">
      <c r="A190" s="13"/>
      <c r="B190" s="224"/>
      <c r="C190" s="225"/>
      <c r="D190" s="226" t="s">
        <v>138</v>
      </c>
      <c r="E190" s="227" t="s">
        <v>19</v>
      </c>
      <c r="F190" s="228" t="s">
        <v>731</v>
      </c>
      <c r="G190" s="225"/>
      <c r="H190" s="229">
        <v>2.712</v>
      </c>
      <c r="I190" s="230"/>
      <c r="J190" s="225"/>
      <c r="K190" s="225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138</v>
      </c>
      <c r="AU190" s="235" t="s">
        <v>79</v>
      </c>
      <c r="AV190" s="13" t="s">
        <v>79</v>
      </c>
      <c r="AW190" s="13" t="s">
        <v>31</v>
      </c>
      <c r="AX190" s="13" t="s">
        <v>69</v>
      </c>
      <c r="AY190" s="235" t="s">
        <v>126</v>
      </c>
    </row>
    <row r="191" spans="1:51" s="13" customFormat="1" ht="12">
      <c r="A191" s="13"/>
      <c r="B191" s="224"/>
      <c r="C191" s="225"/>
      <c r="D191" s="226" t="s">
        <v>138</v>
      </c>
      <c r="E191" s="227" t="s">
        <v>19</v>
      </c>
      <c r="F191" s="228" t="s">
        <v>732</v>
      </c>
      <c r="G191" s="225"/>
      <c r="H191" s="229">
        <v>2.7</v>
      </c>
      <c r="I191" s="230"/>
      <c r="J191" s="225"/>
      <c r="K191" s="225"/>
      <c r="L191" s="231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5" t="s">
        <v>138</v>
      </c>
      <c r="AU191" s="235" t="s">
        <v>79</v>
      </c>
      <c r="AV191" s="13" t="s">
        <v>79</v>
      </c>
      <c r="AW191" s="13" t="s">
        <v>31</v>
      </c>
      <c r="AX191" s="13" t="s">
        <v>69</v>
      </c>
      <c r="AY191" s="235" t="s">
        <v>126</v>
      </c>
    </row>
    <row r="192" spans="1:51" s="14" customFormat="1" ht="12">
      <c r="A192" s="14"/>
      <c r="B192" s="236"/>
      <c r="C192" s="237"/>
      <c r="D192" s="226" t="s">
        <v>138</v>
      </c>
      <c r="E192" s="238" t="s">
        <v>19</v>
      </c>
      <c r="F192" s="239" t="s">
        <v>141</v>
      </c>
      <c r="G192" s="237"/>
      <c r="H192" s="240">
        <v>6.742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138</v>
      </c>
      <c r="AU192" s="246" t="s">
        <v>79</v>
      </c>
      <c r="AV192" s="14" t="s">
        <v>134</v>
      </c>
      <c r="AW192" s="14" t="s">
        <v>31</v>
      </c>
      <c r="AX192" s="14" t="s">
        <v>77</v>
      </c>
      <c r="AY192" s="246" t="s">
        <v>126</v>
      </c>
    </row>
    <row r="193" spans="1:65" s="2" customFormat="1" ht="33" customHeight="1">
      <c r="A193" s="40"/>
      <c r="B193" s="41"/>
      <c r="C193" s="206" t="s">
        <v>279</v>
      </c>
      <c r="D193" s="206" t="s">
        <v>129</v>
      </c>
      <c r="E193" s="207" t="s">
        <v>733</v>
      </c>
      <c r="F193" s="208" t="s">
        <v>734</v>
      </c>
      <c r="G193" s="209" t="s">
        <v>275</v>
      </c>
      <c r="H193" s="210">
        <v>6.742</v>
      </c>
      <c r="I193" s="211"/>
      <c r="J193" s="212">
        <f>ROUND(I193*H193,2)</f>
        <v>0</v>
      </c>
      <c r="K193" s="208" t="s">
        <v>133</v>
      </c>
      <c r="L193" s="46"/>
      <c r="M193" s="213" t="s">
        <v>19</v>
      </c>
      <c r="N193" s="214" t="s">
        <v>40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0.044</v>
      </c>
      <c r="T193" s="216">
        <f>S193*H193</f>
        <v>0.29664799999999997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134</v>
      </c>
      <c r="AT193" s="217" t="s">
        <v>129</v>
      </c>
      <c r="AU193" s="217" t="s">
        <v>79</v>
      </c>
      <c r="AY193" s="19" t="s">
        <v>126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77</v>
      </c>
      <c r="BK193" s="218">
        <f>ROUND(I193*H193,2)</f>
        <v>0</v>
      </c>
      <c r="BL193" s="19" t="s">
        <v>134</v>
      </c>
      <c r="BM193" s="217" t="s">
        <v>735</v>
      </c>
    </row>
    <row r="194" spans="1:47" s="2" customFormat="1" ht="12">
      <c r="A194" s="40"/>
      <c r="B194" s="41"/>
      <c r="C194" s="42"/>
      <c r="D194" s="219" t="s">
        <v>136</v>
      </c>
      <c r="E194" s="42"/>
      <c r="F194" s="220" t="s">
        <v>736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136</v>
      </c>
      <c r="AU194" s="19" t="s">
        <v>79</v>
      </c>
    </row>
    <row r="195" spans="1:65" s="2" customFormat="1" ht="44.25" customHeight="1">
      <c r="A195" s="40"/>
      <c r="B195" s="41"/>
      <c r="C195" s="206" t="s">
        <v>292</v>
      </c>
      <c r="D195" s="206" t="s">
        <v>129</v>
      </c>
      <c r="E195" s="207" t="s">
        <v>737</v>
      </c>
      <c r="F195" s="208" t="s">
        <v>738</v>
      </c>
      <c r="G195" s="209" t="s">
        <v>158</v>
      </c>
      <c r="H195" s="210">
        <v>330</v>
      </c>
      <c r="I195" s="211"/>
      <c r="J195" s="212">
        <f>ROUND(I195*H195,2)</f>
        <v>0</v>
      </c>
      <c r="K195" s="208" t="s">
        <v>133</v>
      </c>
      <c r="L195" s="46"/>
      <c r="M195" s="213" t="s">
        <v>19</v>
      </c>
      <c r="N195" s="214" t="s">
        <v>40</v>
      </c>
      <c r="O195" s="86"/>
      <c r="P195" s="215">
        <f>O195*H195</f>
        <v>0</v>
      </c>
      <c r="Q195" s="215">
        <v>0.00197</v>
      </c>
      <c r="R195" s="215">
        <f>Q195*H195</f>
        <v>0.6501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134</v>
      </c>
      <c r="AT195" s="217" t="s">
        <v>129</v>
      </c>
      <c r="AU195" s="217" t="s">
        <v>79</v>
      </c>
      <c r="AY195" s="19" t="s">
        <v>126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77</v>
      </c>
      <c r="BK195" s="218">
        <f>ROUND(I195*H195,2)</f>
        <v>0</v>
      </c>
      <c r="BL195" s="19" t="s">
        <v>134</v>
      </c>
      <c r="BM195" s="217" t="s">
        <v>739</v>
      </c>
    </row>
    <row r="196" spans="1:47" s="2" customFormat="1" ht="12">
      <c r="A196" s="40"/>
      <c r="B196" s="41"/>
      <c r="C196" s="42"/>
      <c r="D196" s="219" t="s">
        <v>136</v>
      </c>
      <c r="E196" s="42"/>
      <c r="F196" s="220" t="s">
        <v>740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136</v>
      </c>
      <c r="AU196" s="19" t="s">
        <v>79</v>
      </c>
    </row>
    <row r="197" spans="1:51" s="13" customFormat="1" ht="12">
      <c r="A197" s="13"/>
      <c r="B197" s="224"/>
      <c r="C197" s="225"/>
      <c r="D197" s="226" t="s">
        <v>138</v>
      </c>
      <c r="E197" s="227" t="s">
        <v>19</v>
      </c>
      <c r="F197" s="228" t="s">
        <v>741</v>
      </c>
      <c r="G197" s="225"/>
      <c r="H197" s="229">
        <v>330</v>
      </c>
      <c r="I197" s="230"/>
      <c r="J197" s="225"/>
      <c r="K197" s="225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138</v>
      </c>
      <c r="AU197" s="235" t="s">
        <v>79</v>
      </c>
      <c r="AV197" s="13" t="s">
        <v>79</v>
      </c>
      <c r="AW197" s="13" t="s">
        <v>31</v>
      </c>
      <c r="AX197" s="13" t="s">
        <v>77</v>
      </c>
      <c r="AY197" s="235" t="s">
        <v>126</v>
      </c>
    </row>
    <row r="198" spans="1:65" s="2" customFormat="1" ht="24.15" customHeight="1">
      <c r="A198" s="40"/>
      <c r="B198" s="41"/>
      <c r="C198" s="206" t="s">
        <v>305</v>
      </c>
      <c r="D198" s="206" t="s">
        <v>129</v>
      </c>
      <c r="E198" s="207" t="s">
        <v>742</v>
      </c>
      <c r="F198" s="208" t="s">
        <v>743</v>
      </c>
      <c r="G198" s="209" t="s">
        <v>275</v>
      </c>
      <c r="H198" s="210">
        <v>15.066</v>
      </c>
      <c r="I198" s="211"/>
      <c r="J198" s="212">
        <f>ROUND(I198*H198,2)</f>
        <v>0</v>
      </c>
      <c r="K198" s="208" t="s">
        <v>133</v>
      </c>
      <c r="L198" s="46"/>
      <c r="M198" s="213" t="s">
        <v>19</v>
      </c>
      <c r="N198" s="214" t="s">
        <v>40</v>
      </c>
      <c r="O198" s="86"/>
      <c r="P198" s="215">
        <f>O198*H198</f>
        <v>0</v>
      </c>
      <c r="Q198" s="215">
        <v>2.50215</v>
      </c>
      <c r="R198" s="215">
        <f>Q198*H198</f>
        <v>37.6973919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134</v>
      </c>
      <c r="AT198" s="217" t="s">
        <v>129</v>
      </c>
      <c r="AU198" s="217" t="s">
        <v>79</v>
      </c>
      <c r="AY198" s="19" t="s">
        <v>126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77</v>
      </c>
      <c r="BK198" s="218">
        <f>ROUND(I198*H198,2)</f>
        <v>0</v>
      </c>
      <c r="BL198" s="19" t="s">
        <v>134</v>
      </c>
      <c r="BM198" s="217" t="s">
        <v>744</v>
      </c>
    </row>
    <row r="199" spans="1:47" s="2" customFormat="1" ht="12">
      <c r="A199" s="40"/>
      <c r="B199" s="41"/>
      <c r="C199" s="42"/>
      <c r="D199" s="219" t="s">
        <v>136</v>
      </c>
      <c r="E199" s="42"/>
      <c r="F199" s="220" t="s">
        <v>745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136</v>
      </c>
      <c r="AU199" s="19" t="s">
        <v>79</v>
      </c>
    </row>
    <row r="200" spans="1:51" s="13" customFormat="1" ht="12">
      <c r="A200" s="13"/>
      <c r="B200" s="224"/>
      <c r="C200" s="225"/>
      <c r="D200" s="226" t="s">
        <v>138</v>
      </c>
      <c r="E200" s="227" t="s">
        <v>19</v>
      </c>
      <c r="F200" s="228" t="s">
        <v>746</v>
      </c>
      <c r="G200" s="225"/>
      <c r="H200" s="229">
        <v>15.066</v>
      </c>
      <c r="I200" s="230"/>
      <c r="J200" s="225"/>
      <c r="K200" s="225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138</v>
      </c>
      <c r="AU200" s="235" t="s">
        <v>79</v>
      </c>
      <c r="AV200" s="13" t="s">
        <v>79</v>
      </c>
      <c r="AW200" s="13" t="s">
        <v>31</v>
      </c>
      <c r="AX200" s="13" t="s">
        <v>77</v>
      </c>
      <c r="AY200" s="235" t="s">
        <v>126</v>
      </c>
    </row>
    <row r="201" spans="1:65" s="2" customFormat="1" ht="24.15" customHeight="1">
      <c r="A201" s="40"/>
      <c r="B201" s="41"/>
      <c r="C201" s="206" t="s">
        <v>315</v>
      </c>
      <c r="D201" s="206" t="s">
        <v>129</v>
      </c>
      <c r="E201" s="207" t="s">
        <v>747</v>
      </c>
      <c r="F201" s="208" t="s">
        <v>748</v>
      </c>
      <c r="G201" s="209" t="s">
        <v>275</v>
      </c>
      <c r="H201" s="210">
        <v>15.066</v>
      </c>
      <c r="I201" s="211"/>
      <c r="J201" s="212">
        <f>ROUND(I201*H201,2)</f>
        <v>0</v>
      </c>
      <c r="K201" s="208" t="s">
        <v>133</v>
      </c>
      <c r="L201" s="46"/>
      <c r="M201" s="213" t="s">
        <v>19</v>
      </c>
      <c r="N201" s="214" t="s">
        <v>40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134</v>
      </c>
      <c r="AT201" s="217" t="s">
        <v>129</v>
      </c>
      <c r="AU201" s="217" t="s">
        <v>79</v>
      </c>
      <c r="AY201" s="19" t="s">
        <v>126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77</v>
      </c>
      <c r="BK201" s="218">
        <f>ROUND(I201*H201,2)</f>
        <v>0</v>
      </c>
      <c r="BL201" s="19" t="s">
        <v>134</v>
      </c>
      <c r="BM201" s="217" t="s">
        <v>749</v>
      </c>
    </row>
    <row r="202" spans="1:47" s="2" customFormat="1" ht="12">
      <c r="A202" s="40"/>
      <c r="B202" s="41"/>
      <c r="C202" s="42"/>
      <c r="D202" s="219" t="s">
        <v>136</v>
      </c>
      <c r="E202" s="42"/>
      <c r="F202" s="220" t="s">
        <v>750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136</v>
      </c>
      <c r="AU202" s="19" t="s">
        <v>79</v>
      </c>
    </row>
    <row r="203" spans="1:65" s="2" customFormat="1" ht="16.5" customHeight="1">
      <c r="A203" s="40"/>
      <c r="B203" s="41"/>
      <c r="C203" s="206" t="s">
        <v>325</v>
      </c>
      <c r="D203" s="206" t="s">
        <v>129</v>
      </c>
      <c r="E203" s="207" t="s">
        <v>751</v>
      </c>
      <c r="F203" s="208" t="s">
        <v>752</v>
      </c>
      <c r="G203" s="209" t="s">
        <v>132</v>
      </c>
      <c r="H203" s="210">
        <v>50.94</v>
      </c>
      <c r="I203" s="211"/>
      <c r="J203" s="212">
        <f>ROUND(I203*H203,2)</f>
        <v>0</v>
      </c>
      <c r="K203" s="208" t="s">
        <v>133</v>
      </c>
      <c r="L203" s="46"/>
      <c r="M203" s="213" t="s">
        <v>19</v>
      </c>
      <c r="N203" s="214" t="s">
        <v>40</v>
      </c>
      <c r="O203" s="86"/>
      <c r="P203" s="215">
        <f>O203*H203</f>
        <v>0</v>
      </c>
      <c r="Q203" s="215">
        <v>0.01208</v>
      </c>
      <c r="R203" s="215">
        <f>Q203*H203</f>
        <v>0.6153552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134</v>
      </c>
      <c r="AT203" s="217" t="s">
        <v>129</v>
      </c>
      <c r="AU203" s="217" t="s">
        <v>79</v>
      </c>
      <c r="AY203" s="19" t="s">
        <v>126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77</v>
      </c>
      <c r="BK203" s="218">
        <f>ROUND(I203*H203,2)</f>
        <v>0</v>
      </c>
      <c r="BL203" s="19" t="s">
        <v>134</v>
      </c>
      <c r="BM203" s="217" t="s">
        <v>753</v>
      </c>
    </row>
    <row r="204" spans="1:47" s="2" customFormat="1" ht="12">
      <c r="A204" s="40"/>
      <c r="B204" s="41"/>
      <c r="C204" s="42"/>
      <c r="D204" s="219" t="s">
        <v>136</v>
      </c>
      <c r="E204" s="42"/>
      <c r="F204" s="220" t="s">
        <v>754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136</v>
      </c>
      <c r="AU204" s="19" t="s">
        <v>79</v>
      </c>
    </row>
    <row r="205" spans="1:51" s="13" customFormat="1" ht="12">
      <c r="A205" s="13"/>
      <c r="B205" s="224"/>
      <c r="C205" s="225"/>
      <c r="D205" s="226" t="s">
        <v>138</v>
      </c>
      <c r="E205" s="227" t="s">
        <v>19</v>
      </c>
      <c r="F205" s="228" t="s">
        <v>755</v>
      </c>
      <c r="G205" s="225"/>
      <c r="H205" s="229">
        <v>50.94</v>
      </c>
      <c r="I205" s="230"/>
      <c r="J205" s="225"/>
      <c r="K205" s="225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138</v>
      </c>
      <c r="AU205" s="235" t="s">
        <v>79</v>
      </c>
      <c r="AV205" s="13" t="s">
        <v>79</v>
      </c>
      <c r="AW205" s="13" t="s">
        <v>31</v>
      </c>
      <c r="AX205" s="13" t="s">
        <v>77</v>
      </c>
      <c r="AY205" s="235" t="s">
        <v>126</v>
      </c>
    </row>
    <row r="206" spans="1:65" s="2" customFormat="1" ht="24.15" customHeight="1">
      <c r="A206" s="40"/>
      <c r="B206" s="41"/>
      <c r="C206" s="206" t="s">
        <v>336</v>
      </c>
      <c r="D206" s="206" t="s">
        <v>129</v>
      </c>
      <c r="E206" s="207" t="s">
        <v>756</v>
      </c>
      <c r="F206" s="208" t="s">
        <v>757</v>
      </c>
      <c r="G206" s="209" t="s">
        <v>132</v>
      </c>
      <c r="H206" s="210">
        <v>50.94</v>
      </c>
      <c r="I206" s="211"/>
      <c r="J206" s="212">
        <f>ROUND(I206*H206,2)</f>
        <v>0</v>
      </c>
      <c r="K206" s="208" t="s">
        <v>133</v>
      </c>
      <c r="L206" s="46"/>
      <c r="M206" s="213" t="s">
        <v>19</v>
      </c>
      <c r="N206" s="214" t="s">
        <v>40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134</v>
      </c>
      <c r="AT206" s="217" t="s">
        <v>129</v>
      </c>
      <c r="AU206" s="217" t="s">
        <v>79</v>
      </c>
      <c r="AY206" s="19" t="s">
        <v>126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77</v>
      </c>
      <c r="BK206" s="218">
        <f>ROUND(I206*H206,2)</f>
        <v>0</v>
      </c>
      <c r="BL206" s="19" t="s">
        <v>134</v>
      </c>
      <c r="BM206" s="217" t="s">
        <v>758</v>
      </c>
    </row>
    <row r="207" spans="1:47" s="2" customFormat="1" ht="12">
      <c r="A207" s="40"/>
      <c r="B207" s="41"/>
      <c r="C207" s="42"/>
      <c r="D207" s="219" t="s">
        <v>136</v>
      </c>
      <c r="E207" s="42"/>
      <c r="F207" s="220" t="s">
        <v>759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136</v>
      </c>
      <c r="AU207" s="19" t="s">
        <v>79</v>
      </c>
    </row>
    <row r="208" spans="1:65" s="2" customFormat="1" ht="16.5" customHeight="1">
      <c r="A208" s="40"/>
      <c r="B208" s="41"/>
      <c r="C208" s="206" t="s">
        <v>342</v>
      </c>
      <c r="D208" s="206" t="s">
        <v>129</v>
      </c>
      <c r="E208" s="207" t="s">
        <v>760</v>
      </c>
      <c r="F208" s="208" t="s">
        <v>761</v>
      </c>
      <c r="G208" s="209" t="s">
        <v>132</v>
      </c>
      <c r="H208" s="210">
        <v>50.94</v>
      </c>
      <c r="I208" s="211"/>
      <c r="J208" s="212">
        <f>ROUND(I208*H208,2)</f>
        <v>0</v>
      </c>
      <c r="K208" s="208" t="s">
        <v>133</v>
      </c>
      <c r="L208" s="46"/>
      <c r="M208" s="213" t="s">
        <v>19</v>
      </c>
      <c r="N208" s="214" t="s">
        <v>40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134</v>
      </c>
      <c r="AT208" s="217" t="s">
        <v>129</v>
      </c>
      <c r="AU208" s="217" t="s">
        <v>79</v>
      </c>
      <c r="AY208" s="19" t="s">
        <v>126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77</v>
      </c>
      <c r="BK208" s="218">
        <f>ROUND(I208*H208,2)</f>
        <v>0</v>
      </c>
      <c r="BL208" s="19" t="s">
        <v>134</v>
      </c>
      <c r="BM208" s="217" t="s">
        <v>762</v>
      </c>
    </row>
    <row r="209" spans="1:47" s="2" customFormat="1" ht="12">
      <c r="A209" s="40"/>
      <c r="B209" s="41"/>
      <c r="C209" s="42"/>
      <c r="D209" s="219" t="s">
        <v>136</v>
      </c>
      <c r="E209" s="42"/>
      <c r="F209" s="220" t="s">
        <v>763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136</v>
      </c>
      <c r="AU209" s="19" t="s">
        <v>79</v>
      </c>
    </row>
    <row r="210" spans="1:65" s="2" customFormat="1" ht="24.15" customHeight="1">
      <c r="A210" s="40"/>
      <c r="B210" s="41"/>
      <c r="C210" s="206" t="s">
        <v>227</v>
      </c>
      <c r="D210" s="206" t="s">
        <v>129</v>
      </c>
      <c r="E210" s="207" t="s">
        <v>764</v>
      </c>
      <c r="F210" s="208" t="s">
        <v>765</v>
      </c>
      <c r="G210" s="209" t="s">
        <v>132</v>
      </c>
      <c r="H210" s="210">
        <v>50.94</v>
      </c>
      <c r="I210" s="211"/>
      <c r="J210" s="212">
        <f>ROUND(I210*H210,2)</f>
        <v>0</v>
      </c>
      <c r="K210" s="208" t="s">
        <v>133</v>
      </c>
      <c r="L210" s="46"/>
      <c r="M210" s="213" t="s">
        <v>19</v>
      </c>
      <c r="N210" s="214" t="s">
        <v>40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134</v>
      </c>
      <c r="AT210" s="217" t="s">
        <v>129</v>
      </c>
      <c r="AU210" s="217" t="s">
        <v>79</v>
      </c>
      <c r="AY210" s="19" t="s">
        <v>126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77</v>
      </c>
      <c r="BK210" s="218">
        <f>ROUND(I210*H210,2)</f>
        <v>0</v>
      </c>
      <c r="BL210" s="19" t="s">
        <v>134</v>
      </c>
      <c r="BM210" s="217" t="s">
        <v>766</v>
      </c>
    </row>
    <row r="211" spans="1:47" s="2" customFormat="1" ht="12">
      <c r="A211" s="40"/>
      <c r="B211" s="41"/>
      <c r="C211" s="42"/>
      <c r="D211" s="219" t="s">
        <v>136</v>
      </c>
      <c r="E211" s="42"/>
      <c r="F211" s="220" t="s">
        <v>767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136</v>
      </c>
      <c r="AU211" s="19" t="s">
        <v>79</v>
      </c>
    </row>
    <row r="212" spans="1:65" s="2" customFormat="1" ht="24.15" customHeight="1">
      <c r="A212" s="40"/>
      <c r="B212" s="41"/>
      <c r="C212" s="206" t="s">
        <v>353</v>
      </c>
      <c r="D212" s="206" t="s">
        <v>129</v>
      </c>
      <c r="E212" s="207" t="s">
        <v>768</v>
      </c>
      <c r="F212" s="208" t="s">
        <v>769</v>
      </c>
      <c r="G212" s="209" t="s">
        <v>187</v>
      </c>
      <c r="H212" s="210">
        <v>1.137</v>
      </c>
      <c r="I212" s="211"/>
      <c r="J212" s="212">
        <f>ROUND(I212*H212,2)</f>
        <v>0</v>
      </c>
      <c r="K212" s="208" t="s">
        <v>133</v>
      </c>
      <c r="L212" s="46"/>
      <c r="M212" s="213" t="s">
        <v>19</v>
      </c>
      <c r="N212" s="214" t="s">
        <v>40</v>
      </c>
      <c r="O212" s="86"/>
      <c r="P212" s="215">
        <f>O212*H212</f>
        <v>0</v>
      </c>
      <c r="Q212" s="215">
        <v>1.05168</v>
      </c>
      <c r="R212" s="215">
        <f>Q212*H212</f>
        <v>1.1957601599999998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134</v>
      </c>
      <c r="AT212" s="217" t="s">
        <v>129</v>
      </c>
      <c r="AU212" s="217" t="s">
        <v>79</v>
      </c>
      <c r="AY212" s="19" t="s">
        <v>126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77</v>
      </c>
      <c r="BK212" s="218">
        <f>ROUND(I212*H212,2)</f>
        <v>0</v>
      </c>
      <c r="BL212" s="19" t="s">
        <v>134</v>
      </c>
      <c r="BM212" s="217" t="s">
        <v>770</v>
      </c>
    </row>
    <row r="213" spans="1:47" s="2" customFormat="1" ht="12">
      <c r="A213" s="40"/>
      <c r="B213" s="41"/>
      <c r="C213" s="42"/>
      <c r="D213" s="219" t="s">
        <v>136</v>
      </c>
      <c r="E213" s="42"/>
      <c r="F213" s="220" t="s">
        <v>771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136</v>
      </c>
      <c r="AU213" s="19" t="s">
        <v>79</v>
      </c>
    </row>
    <row r="214" spans="1:51" s="13" customFormat="1" ht="12">
      <c r="A214" s="13"/>
      <c r="B214" s="224"/>
      <c r="C214" s="225"/>
      <c r="D214" s="226" t="s">
        <v>138</v>
      </c>
      <c r="E214" s="227" t="s">
        <v>19</v>
      </c>
      <c r="F214" s="228" t="s">
        <v>772</v>
      </c>
      <c r="G214" s="225"/>
      <c r="H214" s="229">
        <v>0.608</v>
      </c>
      <c r="I214" s="230"/>
      <c r="J214" s="225"/>
      <c r="K214" s="225"/>
      <c r="L214" s="231"/>
      <c r="M214" s="232"/>
      <c r="N214" s="233"/>
      <c r="O214" s="233"/>
      <c r="P214" s="233"/>
      <c r="Q214" s="233"/>
      <c r="R214" s="233"/>
      <c r="S214" s="233"/>
      <c r="T214" s="23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5" t="s">
        <v>138</v>
      </c>
      <c r="AU214" s="235" t="s">
        <v>79</v>
      </c>
      <c r="AV214" s="13" t="s">
        <v>79</v>
      </c>
      <c r="AW214" s="13" t="s">
        <v>31</v>
      </c>
      <c r="AX214" s="13" t="s">
        <v>69</v>
      </c>
      <c r="AY214" s="235" t="s">
        <v>126</v>
      </c>
    </row>
    <row r="215" spans="1:51" s="13" customFormat="1" ht="12">
      <c r="A215" s="13"/>
      <c r="B215" s="224"/>
      <c r="C215" s="225"/>
      <c r="D215" s="226" t="s">
        <v>138</v>
      </c>
      <c r="E215" s="227" t="s">
        <v>19</v>
      </c>
      <c r="F215" s="228" t="s">
        <v>773</v>
      </c>
      <c r="G215" s="225"/>
      <c r="H215" s="229">
        <v>0.529</v>
      </c>
      <c r="I215" s="230"/>
      <c r="J215" s="225"/>
      <c r="K215" s="225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138</v>
      </c>
      <c r="AU215" s="235" t="s">
        <v>79</v>
      </c>
      <c r="AV215" s="13" t="s">
        <v>79</v>
      </c>
      <c r="AW215" s="13" t="s">
        <v>31</v>
      </c>
      <c r="AX215" s="13" t="s">
        <v>69</v>
      </c>
      <c r="AY215" s="235" t="s">
        <v>126</v>
      </c>
    </row>
    <row r="216" spans="1:51" s="14" customFormat="1" ht="12">
      <c r="A216" s="14"/>
      <c r="B216" s="236"/>
      <c r="C216" s="237"/>
      <c r="D216" s="226" t="s">
        <v>138</v>
      </c>
      <c r="E216" s="238" t="s">
        <v>19</v>
      </c>
      <c r="F216" s="239" t="s">
        <v>141</v>
      </c>
      <c r="G216" s="237"/>
      <c r="H216" s="240">
        <v>1.137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6" t="s">
        <v>138</v>
      </c>
      <c r="AU216" s="246" t="s">
        <v>79</v>
      </c>
      <c r="AV216" s="14" t="s">
        <v>134</v>
      </c>
      <c r="AW216" s="14" t="s">
        <v>31</v>
      </c>
      <c r="AX216" s="14" t="s">
        <v>77</v>
      </c>
      <c r="AY216" s="246" t="s">
        <v>126</v>
      </c>
    </row>
    <row r="217" spans="1:65" s="2" customFormat="1" ht="24.15" customHeight="1">
      <c r="A217" s="40"/>
      <c r="B217" s="41"/>
      <c r="C217" s="206" t="s">
        <v>360</v>
      </c>
      <c r="D217" s="206" t="s">
        <v>129</v>
      </c>
      <c r="E217" s="207" t="s">
        <v>774</v>
      </c>
      <c r="F217" s="208" t="s">
        <v>775</v>
      </c>
      <c r="G217" s="209" t="s">
        <v>187</v>
      </c>
      <c r="H217" s="210">
        <v>1.137</v>
      </c>
      <c r="I217" s="211"/>
      <c r="J217" s="212">
        <f>ROUND(I217*H217,2)</f>
        <v>0</v>
      </c>
      <c r="K217" s="208" t="s">
        <v>133</v>
      </c>
      <c r="L217" s="46"/>
      <c r="M217" s="213" t="s">
        <v>19</v>
      </c>
      <c r="N217" s="214" t="s">
        <v>40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134</v>
      </c>
      <c r="AT217" s="217" t="s">
        <v>129</v>
      </c>
      <c r="AU217" s="217" t="s">
        <v>79</v>
      </c>
      <c r="AY217" s="19" t="s">
        <v>126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77</v>
      </c>
      <c r="BK217" s="218">
        <f>ROUND(I217*H217,2)</f>
        <v>0</v>
      </c>
      <c r="BL217" s="19" t="s">
        <v>134</v>
      </c>
      <c r="BM217" s="217" t="s">
        <v>776</v>
      </c>
    </row>
    <row r="218" spans="1:47" s="2" customFormat="1" ht="12">
      <c r="A218" s="40"/>
      <c r="B218" s="41"/>
      <c r="C218" s="42"/>
      <c r="D218" s="219" t="s">
        <v>136</v>
      </c>
      <c r="E218" s="42"/>
      <c r="F218" s="220" t="s">
        <v>777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136</v>
      </c>
      <c r="AU218" s="19" t="s">
        <v>79</v>
      </c>
    </row>
    <row r="219" spans="1:63" s="12" customFormat="1" ht="22.8" customHeight="1">
      <c r="A219" s="12"/>
      <c r="B219" s="190"/>
      <c r="C219" s="191"/>
      <c r="D219" s="192" t="s">
        <v>68</v>
      </c>
      <c r="E219" s="204" t="s">
        <v>183</v>
      </c>
      <c r="F219" s="204" t="s">
        <v>184</v>
      </c>
      <c r="G219" s="191"/>
      <c r="H219" s="191"/>
      <c r="I219" s="194"/>
      <c r="J219" s="205">
        <f>BK219</f>
        <v>0</v>
      </c>
      <c r="K219" s="191"/>
      <c r="L219" s="196"/>
      <c r="M219" s="197"/>
      <c r="N219" s="198"/>
      <c r="O219" s="198"/>
      <c r="P219" s="199">
        <f>SUM(P220:P228)</f>
        <v>0</v>
      </c>
      <c r="Q219" s="198"/>
      <c r="R219" s="199">
        <f>SUM(R220:R228)</f>
        <v>0</v>
      </c>
      <c r="S219" s="198"/>
      <c r="T219" s="200">
        <f>SUM(T220:T228)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1" t="s">
        <v>77</v>
      </c>
      <c r="AT219" s="202" t="s">
        <v>68</v>
      </c>
      <c r="AU219" s="202" t="s">
        <v>77</v>
      </c>
      <c r="AY219" s="201" t="s">
        <v>126</v>
      </c>
      <c r="BK219" s="203">
        <f>SUM(BK220:BK228)</f>
        <v>0</v>
      </c>
    </row>
    <row r="220" spans="1:65" s="2" customFormat="1" ht="37.8" customHeight="1">
      <c r="A220" s="40"/>
      <c r="B220" s="41"/>
      <c r="C220" s="206" t="s">
        <v>366</v>
      </c>
      <c r="D220" s="206" t="s">
        <v>129</v>
      </c>
      <c r="E220" s="207" t="s">
        <v>185</v>
      </c>
      <c r="F220" s="208" t="s">
        <v>186</v>
      </c>
      <c r="G220" s="209" t="s">
        <v>187</v>
      </c>
      <c r="H220" s="210">
        <v>21.142</v>
      </c>
      <c r="I220" s="211"/>
      <c r="J220" s="212">
        <f>ROUND(I220*H220,2)</f>
        <v>0</v>
      </c>
      <c r="K220" s="208" t="s">
        <v>133</v>
      </c>
      <c r="L220" s="46"/>
      <c r="M220" s="213" t="s">
        <v>19</v>
      </c>
      <c r="N220" s="214" t="s">
        <v>40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134</v>
      </c>
      <c r="AT220" s="217" t="s">
        <v>129</v>
      </c>
      <c r="AU220" s="217" t="s">
        <v>79</v>
      </c>
      <c r="AY220" s="19" t="s">
        <v>126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77</v>
      </c>
      <c r="BK220" s="218">
        <f>ROUND(I220*H220,2)</f>
        <v>0</v>
      </c>
      <c r="BL220" s="19" t="s">
        <v>134</v>
      </c>
      <c r="BM220" s="217" t="s">
        <v>778</v>
      </c>
    </row>
    <row r="221" spans="1:47" s="2" customFormat="1" ht="12">
      <c r="A221" s="40"/>
      <c r="B221" s="41"/>
      <c r="C221" s="42"/>
      <c r="D221" s="219" t="s">
        <v>136</v>
      </c>
      <c r="E221" s="42"/>
      <c r="F221" s="220" t="s">
        <v>189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136</v>
      </c>
      <c r="AU221" s="19" t="s">
        <v>79</v>
      </c>
    </row>
    <row r="222" spans="1:65" s="2" customFormat="1" ht="33" customHeight="1">
      <c r="A222" s="40"/>
      <c r="B222" s="41"/>
      <c r="C222" s="206" t="s">
        <v>372</v>
      </c>
      <c r="D222" s="206" t="s">
        <v>129</v>
      </c>
      <c r="E222" s="207" t="s">
        <v>191</v>
      </c>
      <c r="F222" s="208" t="s">
        <v>192</v>
      </c>
      <c r="G222" s="209" t="s">
        <v>187</v>
      </c>
      <c r="H222" s="210">
        <v>21.142</v>
      </c>
      <c r="I222" s="211"/>
      <c r="J222" s="212">
        <f>ROUND(I222*H222,2)</f>
        <v>0</v>
      </c>
      <c r="K222" s="208" t="s">
        <v>133</v>
      </c>
      <c r="L222" s="46"/>
      <c r="M222" s="213" t="s">
        <v>19</v>
      </c>
      <c r="N222" s="214" t="s">
        <v>40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134</v>
      </c>
      <c r="AT222" s="217" t="s">
        <v>129</v>
      </c>
      <c r="AU222" s="217" t="s">
        <v>79</v>
      </c>
      <c r="AY222" s="19" t="s">
        <v>126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77</v>
      </c>
      <c r="BK222" s="218">
        <f>ROUND(I222*H222,2)</f>
        <v>0</v>
      </c>
      <c r="BL222" s="19" t="s">
        <v>134</v>
      </c>
      <c r="BM222" s="217" t="s">
        <v>779</v>
      </c>
    </row>
    <row r="223" spans="1:47" s="2" customFormat="1" ht="12">
      <c r="A223" s="40"/>
      <c r="B223" s="41"/>
      <c r="C223" s="42"/>
      <c r="D223" s="219" t="s">
        <v>136</v>
      </c>
      <c r="E223" s="42"/>
      <c r="F223" s="220" t="s">
        <v>194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136</v>
      </c>
      <c r="AU223" s="19" t="s">
        <v>79</v>
      </c>
    </row>
    <row r="224" spans="1:65" s="2" customFormat="1" ht="44.25" customHeight="1">
      <c r="A224" s="40"/>
      <c r="B224" s="41"/>
      <c r="C224" s="206" t="s">
        <v>379</v>
      </c>
      <c r="D224" s="206" t="s">
        <v>129</v>
      </c>
      <c r="E224" s="207" t="s">
        <v>196</v>
      </c>
      <c r="F224" s="208" t="s">
        <v>197</v>
      </c>
      <c r="G224" s="209" t="s">
        <v>187</v>
      </c>
      <c r="H224" s="210">
        <v>422.84</v>
      </c>
      <c r="I224" s="211"/>
      <c r="J224" s="212">
        <f>ROUND(I224*H224,2)</f>
        <v>0</v>
      </c>
      <c r="K224" s="208" t="s">
        <v>133</v>
      </c>
      <c r="L224" s="46"/>
      <c r="M224" s="213" t="s">
        <v>19</v>
      </c>
      <c r="N224" s="214" t="s">
        <v>40</v>
      </c>
      <c r="O224" s="86"/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134</v>
      </c>
      <c r="AT224" s="217" t="s">
        <v>129</v>
      </c>
      <c r="AU224" s="217" t="s">
        <v>79</v>
      </c>
      <c r="AY224" s="19" t="s">
        <v>126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77</v>
      </c>
      <c r="BK224" s="218">
        <f>ROUND(I224*H224,2)</f>
        <v>0</v>
      </c>
      <c r="BL224" s="19" t="s">
        <v>134</v>
      </c>
      <c r="BM224" s="217" t="s">
        <v>780</v>
      </c>
    </row>
    <row r="225" spans="1:47" s="2" customFormat="1" ht="12">
      <c r="A225" s="40"/>
      <c r="B225" s="41"/>
      <c r="C225" s="42"/>
      <c r="D225" s="219" t="s">
        <v>136</v>
      </c>
      <c r="E225" s="42"/>
      <c r="F225" s="220" t="s">
        <v>199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136</v>
      </c>
      <c r="AU225" s="19" t="s">
        <v>79</v>
      </c>
    </row>
    <row r="226" spans="1:51" s="13" customFormat="1" ht="12">
      <c r="A226" s="13"/>
      <c r="B226" s="224"/>
      <c r="C226" s="225"/>
      <c r="D226" s="226" t="s">
        <v>138</v>
      </c>
      <c r="E226" s="225"/>
      <c r="F226" s="228" t="s">
        <v>781</v>
      </c>
      <c r="G226" s="225"/>
      <c r="H226" s="229">
        <v>422.84</v>
      </c>
      <c r="I226" s="230"/>
      <c r="J226" s="225"/>
      <c r="K226" s="225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138</v>
      </c>
      <c r="AU226" s="235" t="s">
        <v>79</v>
      </c>
      <c r="AV226" s="13" t="s">
        <v>79</v>
      </c>
      <c r="AW226" s="13" t="s">
        <v>4</v>
      </c>
      <c r="AX226" s="13" t="s">
        <v>77</v>
      </c>
      <c r="AY226" s="235" t="s">
        <v>126</v>
      </c>
    </row>
    <row r="227" spans="1:65" s="2" customFormat="1" ht="55.5" customHeight="1">
      <c r="A227" s="40"/>
      <c r="B227" s="41"/>
      <c r="C227" s="206" t="s">
        <v>386</v>
      </c>
      <c r="D227" s="206" t="s">
        <v>129</v>
      </c>
      <c r="E227" s="207" t="s">
        <v>782</v>
      </c>
      <c r="F227" s="208" t="s">
        <v>783</v>
      </c>
      <c r="G227" s="209" t="s">
        <v>187</v>
      </c>
      <c r="H227" s="210">
        <v>21.142</v>
      </c>
      <c r="I227" s="211"/>
      <c r="J227" s="212">
        <f>ROUND(I227*H227,2)</f>
        <v>0</v>
      </c>
      <c r="K227" s="208" t="s">
        <v>133</v>
      </c>
      <c r="L227" s="46"/>
      <c r="M227" s="213" t="s">
        <v>19</v>
      </c>
      <c r="N227" s="214" t="s">
        <v>40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134</v>
      </c>
      <c r="AT227" s="217" t="s">
        <v>129</v>
      </c>
      <c r="AU227" s="217" t="s">
        <v>79</v>
      </c>
      <c r="AY227" s="19" t="s">
        <v>126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77</v>
      </c>
      <c r="BK227" s="218">
        <f>ROUND(I227*H227,2)</f>
        <v>0</v>
      </c>
      <c r="BL227" s="19" t="s">
        <v>134</v>
      </c>
      <c r="BM227" s="217" t="s">
        <v>784</v>
      </c>
    </row>
    <row r="228" spans="1:47" s="2" customFormat="1" ht="12">
      <c r="A228" s="40"/>
      <c r="B228" s="41"/>
      <c r="C228" s="42"/>
      <c r="D228" s="219" t="s">
        <v>136</v>
      </c>
      <c r="E228" s="42"/>
      <c r="F228" s="220" t="s">
        <v>785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136</v>
      </c>
      <c r="AU228" s="19" t="s">
        <v>79</v>
      </c>
    </row>
    <row r="229" spans="1:63" s="12" customFormat="1" ht="22.8" customHeight="1">
      <c r="A229" s="12"/>
      <c r="B229" s="190"/>
      <c r="C229" s="191"/>
      <c r="D229" s="192" t="s">
        <v>68</v>
      </c>
      <c r="E229" s="204" t="s">
        <v>206</v>
      </c>
      <c r="F229" s="204" t="s">
        <v>207</v>
      </c>
      <c r="G229" s="191"/>
      <c r="H229" s="191"/>
      <c r="I229" s="194"/>
      <c r="J229" s="205">
        <f>BK229</f>
        <v>0</v>
      </c>
      <c r="K229" s="191"/>
      <c r="L229" s="196"/>
      <c r="M229" s="197"/>
      <c r="N229" s="198"/>
      <c r="O229" s="198"/>
      <c r="P229" s="199">
        <f>SUM(P230:P231)</f>
        <v>0</v>
      </c>
      <c r="Q229" s="198"/>
      <c r="R229" s="199">
        <f>SUM(R230:R231)</f>
        <v>0</v>
      </c>
      <c r="S229" s="198"/>
      <c r="T229" s="200">
        <f>SUM(T230:T231)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1" t="s">
        <v>77</v>
      </c>
      <c r="AT229" s="202" t="s">
        <v>68</v>
      </c>
      <c r="AU229" s="202" t="s">
        <v>77</v>
      </c>
      <c r="AY229" s="201" t="s">
        <v>126</v>
      </c>
      <c r="BK229" s="203">
        <f>SUM(BK230:BK231)</f>
        <v>0</v>
      </c>
    </row>
    <row r="230" spans="1:65" s="2" customFormat="1" ht="55.5" customHeight="1">
      <c r="A230" s="40"/>
      <c r="B230" s="41"/>
      <c r="C230" s="206" t="s">
        <v>393</v>
      </c>
      <c r="D230" s="206" t="s">
        <v>129</v>
      </c>
      <c r="E230" s="207" t="s">
        <v>786</v>
      </c>
      <c r="F230" s="208" t="s">
        <v>787</v>
      </c>
      <c r="G230" s="209" t="s">
        <v>187</v>
      </c>
      <c r="H230" s="210">
        <v>396.233</v>
      </c>
      <c r="I230" s="211"/>
      <c r="J230" s="212">
        <f>ROUND(I230*H230,2)</f>
        <v>0</v>
      </c>
      <c r="K230" s="208" t="s">
        <v>133</v>
      </c>
      <c r="L230" s="46"/>
      <c r="M230" s="213" t="s">
        <v>19</v>
      </c>
      <c r="N230" s="214" t="s">
        <v>40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134</v>
      </c>
      <c r="AT230" s="217" t="s">
        <v>129</v>
      </c>
      <c r="AU230" s="217" t="s">
        <v>79</v>
      </c>
      <c r="AY230" s="19" t="s">
        <v>126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77</v>
      </c>
      <c r="BK230" s="218">
        <f>ROUND(I230*H230,2)</f>
        <v>0</v>
      </c>
      <c r="BL230" s="19" t="s">
        <v>134</v>
      </c>
      <c r="BM230" s="217" t="s">
        <v>788</v>
      </c>
    </row>
    <row r="231" spans="1:47" s="2" customFormat="1" ht="12">
      <c r="A231" s="40"/>
      <c r="B231" s="41"/>
      <c r="C231" s="42"/>
      <c r="D231" s="219" t="s">
        <v>136</v>
      </c>
      <c r="E231" s="42"/>
      <c r="F231" s="220" t="s">
        <v>789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136</v>
      </c>
      <c r="AU231" s="19" t="s">
        <v>79</v>
      </c>
    </row>
    <row r="232" spans="1:63" s="12" customFormat="1" ht="25.9" customHeight="1">
      <c r="A232" s="12"/>
      <c r="B232" s="190"/>
      <c r="C232" s="191"/>
      <c r="D232" s="192" t="s">
        <v>68</v>
      </c>
      <c r="E232" s="193" t="s">
        <v>213</v>
      </c>
      <c r="F232" s="193" t="s">
        <v>214</v>
      </c>
      <c r="G232" s="191"/>
      <c r="H232" s="191"/>
      <c r="I232" s="194"/>
      <c r="J232" s="195">
        <f>BK232</f>
        <v>0</v>
      </c>
      <c r="K232" s="191"/>
      <c r="L232" s="196"/>
      <c r="M232" s="197"/>
      <c r="N232" s="198"/>
      <c r="O232" s="198"/>
      <c r="P232" s="199">
        <f>P233</f>
        <v>0</v>
      </c>
      <c r="Q232" s="198"/>
      <c r="R232" s="199">
        <f>R233</f>
        <v>3.54182251</v>
      </c>
      <c r="S232" s="198"/>
      <c r="T232" s="200">
        <f>T233</f>
        <v>6.013275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1" t="s">
        <v>79</v>
      </c>
      <c r="AT232" s="202" t="s">
        <v>68</v>
      </c>
      <c r="AU232" s="202" t="s">
        <v>69</v>
      </c>
      <c r="AY232" s="201" t="s">
        <v>126</v>
      </c>
      <c r="BK232" s="203">
        <f>BK233</f>
        <v>0</v>
      </c>
    </row>
    <row r="233" spans="1:63" s="12" customFormat="1" ht="22.8" customHeight="1">
      <c r="A233" s="12"/>
      <c r="B233" s="190"/>
      <c r="C233" s="191"/>
      <c r="D233" s="192" t="s">
        <v>68</v>
      </c>
      <c r="E233" s="204" t="s">
        <v>790</v>
      </c>
      <c r="F233" s="204" t="s">
        <v>791</v>
      </c>
      <c r="G233" s="191"/>
      <c r="H233" s="191"/>
      <c r="I233" s="194"/>
      <c r="J233" s="205">
        <f>BK233</f>
        <v>0</v>
      </c>
      <c r="K233" s="191"/>
      <c r="L233" s="196"/>
      <c r="M233" s="197"/>
      <c r="N233" s="198"/>
      <c r="O233" s="198"/>
      <c r="P233" s="199">
        <f>SUM(P234:P268)</f>
        <v>0</v>
      </c>
      <c r="Q233" s="198"/>
      <c r="R233" s="199">
        <f>SUM(R234:R268)</f>
        <v>3.54182251</v>
      </c>
      <c r="S233" s="198"/>
      <c r="T233" s="200">
        <f>SUM(T234:T268)</f>
        <v>6.013275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1" t="s">
        <v>79</v>
      </c>
      <c r="AT233" s="202" t="s">
        <v>68</v>
      </c>
      <c r="AU233" s="202" t="s">
        <v>77</v>
      </c>
      <c r="AY233" s="201" t="s">
        <v>126</v>
      </c>
      <c r="BK233" s="203">
        <f>SUM(BK234:BK268)</f>
        <v>0</v>
      </c>
    </row>
    <row r="234" spans="1:65" s="2" customFormat="1" ht="49.05" customHeight="1">
      <c r="A234" s="40"/>
      <c r="B234" s="41"/>
      <c r="C234" s="206" t="s">
        <v>399</v>
      </c>
      <c r="D234" s="206" t="s">
        <v>129</v>
      </c>
      <c r="E234" s="207" t="s">
        <v>792</v>
      </c>
      <c r="F234" s="208" t="s">
        <v>793</v>
      </c>
      <c r="G234" s="209" t="s">
        <v>168</v>
      </c>
      <c r="H234" s="210">
        <v>5.63</v>
      </c>
      <c r="I234" s="211"/>
      <c r="J234" s="212">
        <f>ROUND(I234*H234,2)</f>
        <v>0</v>
      </c>
      <c r="K234" s="208" t="s">
        <v>133</v>
      </c>
      <c r="L234" s="46"/>
      <c r="M234" s="213" t="s">
        <v>19</v>
      </c>
      <c r="N234" s="214" t="s">
        <v>40</v>
      </c>
      <c r="O234" s="86"/>
      <c r="P234" s="215">
        <f>O234*H234</f>
        <v>0</v>
      </c>
      <c r="Q234" s="215">
        <v>0.0078</v>
      </c>
      <c r="R234" s="215">
        <f>Q234*H234</f>
        <v>0.043913999999999995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220</v>
      </c>
      <c r="AT234" s="217" t="s">
        <v>129</v>
      </c>
      <c r="AU234" s="217" t="s">
        <v>79</v>
      </c>
      <c r="AY234" s="19" t="s">
        <v>126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77</v>
      </c>
      <c r="BK234" s="218">
        <f>ROUND(I234*H234,2)</f>
        <v>0</v>
      </c>
      <c r="BL234" s="19" t="s">
        <v>220</v>
      </c>
      <c r="BM234" s="217" t="s">
        <v>794</v>
      </c>
    </row>
    <row r="235" spans="1:47" s="2" customFormat="1" ht="12">
      <c r="A235" s="40"/>
      <c r="B235" s="41"/>
      <c r="C235" s="42"/>
      <c r="D235" s="219" t="s">
        <v>136</v>
      </c>
      <c r="E235" s="42"/>
      <c r="F235" s="220" t="s">
        <v>795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136</v>
      </c>
      <c r="AU235" s="19" t="s">
        <v>79</v>
      </c>
    </row>
    <row r="236" spans="1:65" s="2" customFormat="1" ht="21.75" customHeight="1">
      <c r="A236" s="40"/>
      <c r="B236" s="41"/>
      <c r="C236" s="247" t="s">
        <v>405</v>
      </c>
      <c r="D236" s="247" t="s">
        <v>224</v>
      </c>
      <c r="E236" s="248" t="s">
        <v>796</v>
      </c>
      <c r="F236" s="249" t="s">
        <v>797</v>
      </c>
      <c r="G236" s="250" t="s">
        <v>132</v>
      </c>
      <c r="H236" s="251">
        <v>5.855</v>
      </c>
      <c r="I236" s="252"/>
      <c r="J236" s="253">
        <f>ROUND(I236*H236,2)</f>
        <v>0</v>
      </c>
      <c r="K236" s="249" t="s">
        <v>133</v>
      </c>
      <c r="L236" s="254"/>
      <c r="M236" s="255" t="s">
        <v>19</v>
      </c>
      <c r="N236" s="256" t="s">
        <v>40</v>
      </c>
      <c r="O236" s="86"/>
      <c r="P236" s="215">
        <f>O236*H236</f>
        <v>0</v>
      </c>
      <c r="Q236" s="215">
        <v>0.081</v>
      </c>
      <c r="R236" s="215">
        <f>Q236*H236</f>
        <v>0.47425500000000004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227</v>
      </c>
      <c r="AT236" s="217" t="s">
        <v>224</v>
      </c>
      <c r="AU236" s="217" t="s">
        <v>79</v>
      </c>
      <c r="AY236" s="19" t="s">
        <v>126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77</v>
      </c>
      <c r="BK236" s="218">
        <f>ROUND(I236*H236,2)</f>
        <v>0</v>
      </c>
      <c r="BL236" s="19" t="s">
        <v>220</v>
      </c>
      <c r="BM236" s="217" t="s">
        <v>798</v>
      </c>
    </row>
    <row r="237" spans="1:51" s="13" customFormat="1" ht="12">
      <c r="A237" s="13"/>
      <c r="B237" s="224"/>
      <c r="C237" s="225"/>
      <c r="D237" s="226" t="s">
        <v>138</v>
      </c>
      <c r="E237" s="225"/>
      <c r="F237" s="228" t="s">
        <v>799</v>
      </c>
      <c r="G237" s="225"/>
      <c r="H237" s="229">
        <v>5.855</v>
      </c>
      <c r="I237" s="230"/>
      <c r="J237" s="225"/>
      <c r="K237" s="225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138</v>
      </c>
      <c r="AU237" s="235" t="s">
        <v>79</v>
      </c>
      <c r="AV237" s="13" t="s">
        <v>79</v>
      </c>
      <c r="AW237" s="13" t="s">
        <v>4</v>
      </c>
      <c r="AX237" s="13" t="s">
        <v>77</v>
      </c>
      <c r="AY237" s="235" t="s">
        <v>126</v>
      </c>
    </row>
    <row r="238" spans="1:65" s="2" customFormat="1" ht="37.8" customHeight="1">
      <c r="A238" s="40"/>
      <c r="B238" s="41"/>
      <c r="C238" s="206" t="s">
        <v>411</v>
      </c>
      <c r="D238" s="206" t="s">
        <v>129</v>
      </c>
      <c r="E238" s="207" t="s">
        <v>800</v>
      </c>
      <c r="F238" s="208" t="s">
        <v>801</v>
      </c>
      <c r="G238" s="209" t="s">
        <v>132</v>
      </c>
      <c r="H238" s="210">
        <v>5.63</v>
      </c>
      <c r="I238" s="211"/>
      <c r="J238" s="212">
        <f>ROUND(I238*H238,2)</f>
        <v>0</v>
      </c>
      <c r="K238" s="208" t="s">
        <v>133</v>
      </c>
      <c r="L238" s="46"/>
      <c r="M238" s="213" t="s">
        <v>19</v>
      </c>
      <c r="N238" s="214" t="s">
        <v>40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0.187</v>
      </c>
      <c r="T238" s="216">
        <f>S238*H238</f>
        <v>1.05281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220</v>
      </c>
      <c r="AT238" s="217" t="s">
        <v>129</v>
      </c>
      <c r="AU238" s="217" t="s">
        <v>79</v>
      </c>
      <c r="AY238" s="19" t="s">
        <v>126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77</v>
      </c>
      <c r="BK238" s="218">
        <f>ROUND(I238*H238,2)</f>
        <v>0</v>
      </c>
      <c r="BL238" s="19" t="s">
        <v>220</v>
      </c>
      <c r="BM238" s="217" t="s">
        <v>802</v>
      </c>
    </row>
    <row r="239" spans="1:47" s="2" customFormat="1" ht="12">
      <c r="A239" s="40"/>
      <c r="B239" s="41"/>
      <c r="C239" s="42"/>
      <c r="D239" s="219" t="s">
        <v>136</v>
      </c>
      <c r="E239" s="42"/>
      <c r="F239" s="220" t="s">
        <v>803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136</v>
      </c>
      <c r="AU239" s="19" t="s">
        <v>79</v>
      </c>
    </row>
    <row r="240" spans="1:51" s="13" customFormat="1" ht="12">
      <c r="A240" s="13"/>
      <c r="B240" s="224"/>
      <c r="C240" s="225"/>
      <c r="D240" s="226" t="s">
        <v>138</v>
      </c>
      <c r="E240" s="227" t="s">
        <v>19</v>
      </c>
      <c r="F240" s="228" t="s">
        <v>804</v>
      </c>
      <c r="G240" s="225"/>
      <c r="H240" s="229">
        <v>0.98</v>
      </c>
      <c r="I240" s="230"/>
      <c r="J240" s="225"/>
      <c r="K240" s="225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138</v>
      </c>
      <c r="AU240" s="235" t="s">
        <v>79</v>
      </c>
      <c r="AV240" s="13" t="s">
        <v>79</v>
      </c>
      <c r="AW240" s="13" t="s">
        <v>31</v>
      </c>
      <c r="AX240" s="13" t="s">
        <v>69</v>
      </c>
      <c r="AY240" s="235" t="s">
        <v>126</v>
      </c>
    </row>
    <row r="241" spans="1:51" s="13" customFormat="1" ht="12">
      <c r="A241" s="13"/>
      <c r="B241" s="224"/>
      <c r="C241" s="225"/>
      <c r="D241" s="226" t="s">
        <v>138</v>
      </c>
      <c r="E241" s="227" t="s">
        <v>19</v>
      </c>
      <c r="F241" s="228" t="s">
        <v>805</v>
      </c>
      <c r="G241" s="225"/>
      <c r="H241" s="229">
        <v>0.85</v>
      </c>
      <c r="I241" s="230"/>
      <c r="J241" s="225"/>
      <c r="K241" s="225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138</v>
      </c>
      <c r="AU241" s="235" t="s">
        <v>79</v>
      </c>
      <c r="AV241" s="13" t="s">
        <v>79</v>
      </c>
      <c r="AW241" s="13" t="s">
        <v>31</v>
      </c>
      <c r="AX241" s="13" t="s">
        <v>69</v>
      </c>
      <c r="AY241" s="235" t="s">
        <v>126</v>
      </c>
    </row>
    <row r="242" spans="1:51" s="13" customFormat="1" ht="12">
      <c r="A242" s="13"/>
      <c r="B242" s="224"/>
      <c r="C242" s="225"/>
      <c r="D242" s="226" t="s">
        <v>138</v>
      </c>
      <c r="E242" s="227" t="s">
        <v>19</v>
      </c>
      <c r="F242" s="228" t="s">
        <v>806</v>
      </c>
      <c r="G242" s="225"/>
      <c r="H242" s="229">
        <v>1.7</v>
      </c>
      <c r="I242" s="230"/>
      <c r="J242" s="225"/>
      <c r="K242" s="225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138</v>
      </c>
      <c r="AU242" s="235" t="s">
        <v>79</v>
      </c>
      <c r="AV242" s="13" t="s">
        <v>79</v>
      </c>
      <c r="AW242" s="13" t="s">
        <v>31</v>
      </c>
      <c r="AX242" s="13" t="s">
        <v>69</v>
      </c>
      <c r="AY242" s="235" t="s">
        <v>126</v>
      </c>
    </row>
    <row r="243" spans="1:51" s="13" customFormat="1" ht="12">
      <c r="A243" s="13"/>
      <c r="B243" s="224"/>
      <c r="C243" s="225"/>
      <c r="D243" s="226" t="s">
        <v>138</v>
      </c>
      <c r="E243" s="227" t="s">
        <v>19</v>
      </c>
      <c r="F243" s="228" t="s">
        <v>807</v>
      </c>
      <c r="G243" s="225"/>
      <c r="H243" s="229">
        <v>2.1</v>
      </c>
      <c r="I243" s="230"/>
      <c r="J243" s="225"/>
      <c r="K243" s="225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138</v>
      </c>
      <c r="AU243" s="235" t="s">
        <v>79</v>
      </c>
      <c r="AV243" s="13" t="s">
        <v>79</v>
      </c>
      <c r="AW243" s="13" t="s">
        <v>31</v>
      </c>
      <c r="AX243" s="13" t="s">
        <v>69</v>
      </c>
      <c r="AY243" s="235" t="s">
        <v>126</v>
      </c>
    </row>
    <row r="244" spans="1:51" s="14" customFormat="1" ht="12">
      <c r="A244" s="14"/>
      <c r="B244" s="236"/>
      <c r="C244" s="237"/>
      <c r="D244" s="226" t="s">
        <v>138</v>
      </c>
      <c r="E244" s="238" t="s">
        <v>19</v>
      </c>
      <c r="F244" s="239" t="s">
        <v>141</v>
      </c>
      <c r="G244" s="237"/>
      <c r="H244" s="240">
        <v>5.630000000000001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6" t="s">
        <v>138</v>
      </c>
      <c r="AU244" s="246" t="s">
        <v>79</v>
      </c>
      <c r="AV244" s="14" t="s">
        <v>134</v>
      </c>
      <c r="AW244" s="14" t="s">
        <v>31</v>
      </c>
      <c r="AX244" s="14" t="s">
        <v>77</v>
      </c>
      <c r="AY244" s="246" t="s">
        <v>126</v>
      </c>
    </row>
    <row r="245" spans="1:65" s="2" customFormat="1" ht="44.25" customHeight="1">
      <c r="A245" s="40"/>
      <c r="B245" s="41"/>
      <c r="C245" s="206" t="s">
        <v>422</v>
      </c>
      <c r="D245" s="206" t="s">
        <v>129</v>
      </c>
      <c r="E245" s="207" t="s">
        <v>808</v>
      </c>
      <c r="F245" s="208" t="s">
        <v>809</v>
      </c>
      <c r="G245" s="209" t="s">
        <v>132</v>
      </c>
      <c r="H245" s="210">
        <v>32.003</v>
      </c>
      <c r="I245" s="211"/>
      <c r="J245" s="212">
        <f>ROUND(I245*H245,2)</f>
        <v>0</v>
      </c>
      <c r="K245" s="208" t="s">
        <v>133</v>
      </c>
      <c r="L245" s="46"/>
      <c r="M245" s="213" t="s">
        <v>19</v>
      </c>
      <c r="N245" s="214" t="s">
        <v>40</v>
      </c>
      <c r="O245" s="86"/>
      <c r="P245" s="215">
        <f>O245*H245</f>
        <v>0</v>
      </c>
      <c r="Q245" s="215">
        <v>0.0095</v>
      </c>
      <c r="R245" s="215">
        <f>Q245*H245</f>
        <v>0.3040285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220</v>
      </c>
      <c r="AT245" s="217" t="s">
        <v>129</v>
      </c>
      <c r="AU245" s="217" t="s">
        <v>79</v>
      </c>
      <c r="AY245" s="19" t="s">
        <v>126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77</v>
      </c>
      <c r="BK245" s="218">
        <f>ROUND(I245*H245,2)</f>
        <v>0</v>
      </c>
      <c r="BL245" s="19" t="s">
        <v>220</v>
      </c>
      <c r="BM245" s="217" t="s">
        <v>810</v>
      </c>
    </row>
    <row r="246" spans="1:47" s="2" customFormat="1" ht="12">
      <c r="A246" s="40"/>
      <c r="B246" s="41"/>
      <c r="C246" s="42"/>
      <c r="D246" s="219" t="s">
        <v>136</v>
      </c>
      <c r="E246" s="42"/>
      <c r="F246" s="220" t="s">
        <v>811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136</v>
      </c>
      <c r="AU246" s="19" t="s">
        <v>79</v>
      </c>
    </row>
    <row r="247" spans="1:65" s="2" customFormat="1" ht="21.75" customHeight="1">
      <c r="A247" s="40"/>
      <c r="B247" s="41"/>
      <c r="C247" s="247" t="s">
        <v>428</v>
      </c>
      <c r="D247" s="247" t="s">
        <v>224</v>
      </c>
      <c r="E247" s="248" t="s">
        <v>812</v>
      </c>
      <c r="F247" s="249" t="s">
        <v>813</v>
      </c>
      <c r="G247" s="250" t="s">
        <v>132</v>
      </c>
      <c r="H247" s="251">
        <v>33.283</v>
      </c>
      <c r="I247" s="252"/>
      <c r="J247" s="253">
        <f>ROUND(I247*H247,2)</f>
        <v>0</v>
      </c>
      <c r="K247" s="249" t="s">
        <v>133</v>
      </c>
      <c r="L247" s="254"/>
      <c r="M247" s="255" t="s">
        <v>19</v>
      </c>
      <c r="N247" s="256" t="s">
        <v>40</v>
      </c>
      <c r="O247" s="86"/>
      <c r="P247" s="215">
        <f>O247*H247</f>
        <v>0</v>
      </c>
      <c r="Q247" s="215">
        <v>0.081</v>
      </c>
      <c r="R247" s="215">
        <f>Q247*H247</f>
        <v>2.695923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227</v>
      </c>
      <c r="AT247" s="217" t="s">
        <v>224</v>
      </c>
      <c r="AU247" s="217" t="s">
        <v>79</v>
      </c>
      <c r="AY247" s="19" t="s">
        <v>126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77</v>
      </c>
      <c r="BK247" s="218">
        <f>ROUND(I247*H247,2)</f>
        <v>0</v>
      </c>
      <c r="BL247" s="19" t="s">
        <v>220</v>
      </c>
      <c r="BM247" s="217" t="s">
        <v>814</v>
      </c>
    </row>
    <row r="248" spans="1:51" s="13" customFormat="1" ht="12">
      <c r="A248" s="13"/>
      <c r="B248" s="224"/>
      <c r="C248" s="225"/>
      <c r="D248" s="226" t="s">
        <v>138</v>
      </c>
      <c r="E248" s="225"/>
      <c r="F248" s="228" t="s">
        <v>815</v>
      </c>
      <c r="G248" s="225"/>
      <c r="H248" s="229">
        <v>33.283</v>
      </c>
      <c r="I248" s="230"/>
      <c r="J248" s="225"/>
      <c r="K248" s="225"/>
      <c r="L248" s="231"/>
      <c r="M248" s="232"/>
      <c r="N248" s="233"/>
      <c r="O248" s="233"/>
      <c r="P248" s="233"/>
      <c r="Q248" s="233"/>
      <c r="R248" s="233"/>
      <c r="S248" s="233"/>
      <c r="T248" s="23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5" t="s">
        <v>138</v>
      </c>
      <c r="AU248" s="235" t="s">
        <v>79</v>
      </c>
      <c r="AV248" s="13" t="s">
        <v>79</v>
      </c>
      <c r="AW248" s="13" t="s">
        <v>4</v>
      </c>
      <c r="AX248" s="13" t="s">
        <v>77</v>
      </c>
      <c r="AY248" s="235" t="s">
        <v>126</v>
      </c>
    </row>
    <row r="249" spans="1:65" s="2" customFormat="1" ht="24.15" customHeight="1">
      <c r="A249" s="40"/>
      <c r="B249" s="41"/>
      <c r="C249" s="206" t="s">
        <v>433</v>
      </c>
      <c r="D249" s="206" t="s">
        <v>129</v>
      </c>
      <c r="E249" s="207" t="s">
        <v>816</v>
      </c>
      <c r="F249" s="208" t="s">
        <v>817</v>
      </c>
      <c r="G249" s="209" t="s">
        <v>132</v>
      </c>
      <c r="H249" s="210">
        <v>32.003</v>
      </c>
      <c r="I249" s="211"/>
      <c r="J249" s="212">
        <f>ROUND(I249*H249,2)</f>
        <v>0</v>
      </c>
      <c r="K249" s="208" t="s">
        <v>133</v>
      </c>
      <c r="L249" s="46"/>
      <c r="M249" s="213" t="s">
        <v>19</v>
      </c>
      <c r="N249" s="214" t="s">
        <v>40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0.155</v>
      </c>
      <c r="T249" s="216">
        <f>S249*H249</f>
        <v>4.960465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220</v>
      </c>
      <c r="AT249" s="217" t="s">
        <v>129</v>
      </c>
      <c r="AU249" s="217" t="s">
        <v>79</v>
      </c>
      <c r="AY249" s="19" t="s">
        <v>126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77</v>
      </c>
      <c r="BK249" s="218">
        <f>ROUND(I249*H249,2)</f>
        <v>0</v>
      </c>
      <c r="BL249" s="19" t="s">
        <v>220</v>
      </c>
      <c r="BM249" s="217" t="s">
        <v>818</v>
      </c>
    </row>
    <row r="250" spans="1:47" s="2" customFormat="1" ht="12">
      <c r="A250" s="40"/>
      <c r="B250" s="41"/>
      <c r="C250" s="42"/>
      <c r="D250" s="219" t="s">
        <v>136</v>
      </c>
      <c r="E250" s="42"/>
      <c r="F250" s="220" t="s">
        <v>819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136</v>
      </c>
      <c r="AU250" s="19" t="s">
        <v>79</v>
      </c>
    </row>
    <row r="251" spans="1:51" s="15" customFormat="1" ht="12">
      <c r="A251" s="15"/>
      <c r="B251" s="257"/>
      <c r="C251" s="258"/>
      <c r="D251" s="226" t="s">
        <v>138</v>
      </c>
      <c r="E251" s="259" t="s">
        <v>19</v>
      </c>
      <c r="F251" s="260" t="s">
        <v>662</v>
      </c>
      <c r="G251" s="258"/>
      <c r="H251" s="259" t="s">
        <v>19</v>
      </c>
      <c r="I251" s="261"/>
      <c r="J251" s="258"/>
      <c r="K251" s="258"/>
      <c r="L251" s="262"/>
      <c r="M251" s="263"/>
      <c r="N251" s="264"/>
      <c r="O251" s="264"/>
      <c r="P251" s="264"/>
      <c r="Q251" s="264"/>
      <c r="R251" s="264"/>
      <c r="S251" s="264"/>
      <c r="T251" s="26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6" t="s">
        <v>138</v>
      </c>
      <c r="AU251" s="266" t="s">
        <v>79</v>
      </c>
      <c r="AV251" s="15" t="s">
        <v>77</v>
      </c>
      <c r="AW251" s="15" t="s">
        <v>31</v>
      </c>
      <c r="AX251" s="15" t="s">
        <v>69</v>
      </c>
      <c r="AY251" s="266" t="s">
        <v>126</v>
      </c>
    </row>
    <row r="252" spans="1:51" s="13" customFormat="1" ht="12">
      <c r="A252" s="13"/>
      <c r="B252" s="224"/>
      <c r="C252" s="225"/>
      <c r="D252" s="226" t="s">
        <v>138</v>
      </c>
      <c r="E252" s="227" t="s">
        <v>19</v>
      </c>
      <c r="F252" s="228" t="s">
        <v>820</v>
      </c>
      <c r="G252" s="225"/>
      <c r="H252" s="229">
        <v>2.9</v>
      </c>
      <c r="I252" s="230"/>
      <c r="J252" s="225"/>
      <c r="K252" s="225"/>
      <c r="L252" s="231"/>
      <c r="M252" s="232"/>
      <c r="N252" s="233"/>
      <c r="O252" s="233"/>
      <c r="P252" s="233"/>
      <c r="Q252" s="233"/>
      <c r="R252" s="233"/>
      <c r="S252" s="233"/>
      <c r="T252" s="23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5" t="s">
        <v>138</v>
      </c>
      <c r="AU252" s="235" t="s">
        <v>79</v>
      </c>
      <c r="AV252" s="13" t="s">
        <v>79</v>
      </c>
      <c r="AW252" s="13" t="s">
        <v>31</v>
      </c>
      <c r="AX252" s="13" t="s">
        <v>69</v>
      </c>
      <c r="AY252" s="235" t="s">
        <v>126</v>
      </c>
    </row>
    <row r="253" spans="1:51" s="13" customFormat="1" ht="12">
      <c r="A253" s="13"/>
      <c r="B253" s="224"/>
      <c r="C253" s="225"/>
      <c r="D253" s="226" t="s">
        <v>138</v>
      </c>
      <c r="E253" s="227" t="s">
        <v>19</v>
      </c>
      <c r="F253" s="228" t="s">
        <v>821</v>
      </c>
      <c r="G253" s="225"/>
      <c r="H253" s="229">
        <v>3.75</v>
      </c>
      <c r="I253" s="230"/>
      <c r="J253" s="225"/>
      <c r="K253" s="225"/>
      <c r="L253" s="231"/>
      <c r="M253" s="232"/>
      <c r="N253" s="233"/>
      <c r="O253" s="233"/>
      <c r="P253" s="233"/>
      <c r="Q253" s="233"/>
      <c r="R253" s="233"/>
      <c r="S253" s="233"/>
      <c r="T253" s="23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5" t="s">
        <v>138</v>
      </c>
      <c r="AU253" s="235" t="s">
        <v>79</v>
      </c>
      <c r="AV253" s="13" t="s">
        <v>79</v>
      </c>
      <c r="AW253" s="13" t="s">
        <v>31</v>
      </c>
      <c r="AX253" s="13" t="s">
        <v>69</v>
      </c>
      <c r="AY253" s="235" t="s">
        <v>126</v>
      </c>
    </row>
    <row r="254" spans="1:51" s="13" customFormat="1" ht="12">
      <c r="A254" s="13"/>
      <c r="B254" s="224"/>
      <c r="C254" s="225"/>
      <c r="D254" s="226" t="s">
        <v>138</v>
      </c>
      <c r="E254" s="227" t="s">
        <v>19</v>
      </c>
      <c r="F254" s="228" t="s">
        <v>822</v>
      </c>
      <c r="G254" s="225"/>
      <c r="H254" s="229">
        <v>11.853</v>
      </c>
      <c r="I254" s="230"/>
      <c r="J254" s="225"/>
      <c r="K254" s="225"/>
      <c r="L254" s="231"/>
      <c r="M254" s="232"/>
      <c r="N254" s="233"/>
      <c r="O254" s="233"/>
      <c r="P254" s="233"/>
      <c r="Q254" s="233"/>
      <c r="R254" s="233"/>
      <c r="S254" s="233"/>
      <c r="T254" s="23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5" t="s">
        <v>138</v>
      </c>
      <c r="AU254" s="235" t="s">
        <v>79</v>
      </c>
      <c r="AV254" s="13" t="s">
        <v>79</v>
      </c>
      <c r="AW254" s="13" t="s">
        <v>31</v>
      </c>
      <c r="AX254" s="13" t="s">
        <v>69</v>
      </c>
      <c r="AY254" s="235" t="s">
        <v>126</v>
      </c>
    </row>
    <row r="255" spans="1:51" s="13" customFormat="1" ht="12">
      <c r="A255" s="13"/>
      <c r="B255" s="224"/>
      <c r="C255" s="225"/>
      <c r="D255" s="226" t="s">
        <v>138</v>
      </c>
      <c r="E255" s="227" t="s">
        <v>19</v>
      </c>
      <c r="F255" s="228" t="s">
        <v>823</v>
      </c>
      <c r="G255" s="225"/>
      <c r="H255" s="229">
        <v>13.5</v>
      </c>
      <c r="I255" s="230"/>
      <c r="J255" s="225"/>
      <c r="K255" s="225"/>
      <c r="L255" s="231"/>
      <c r="M255" s="232"/>
      <c r="N255" s="233"/>
      <c r="O255" s="233"/>
      <c r="P255" s="233"/>
      <c r="Q255" s="233"/>
      <c r="R255" s="233"/>
      <c r="S255" s="233"/>
      <c r="T255" s="23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5" t="s">
        <v>138</v>
      </c>
      <c r="AU255" s="235" t="s">
        <v>79</v>
      </c>
      <c r="AV255" s="13" t="s">
        <v>79</v>
      </c>
      <c r="AW255" s="13" t="s">
        <v>31</v>
      </c>
      <c r="AX255" s="13" t="s">
        <v>69</v>
      </c>
      <c r="AY255" s="235" t="s">
        <v>126</v>
      </c>
    </row>
    <row r="256" spans="1:51" s="14" customFormat="1" ht="12">
      <c r="A256" s="14"/>
      <c r="B256" s="236"/>
      <c r="C256" s="237"/>
      <c r="D256" s="226" t="s">
        <v>138</v>
      </c>
      <c r="E256" s="238" t="s">
        <v>19</v>
      </c>
      <c r="F256" s="239" t="s">
        <v>141</v>
      </c>
      <c r="G256" s="237"/>
      <c r="H256" s="240">
        <v>32.003</v>
      </c>
      <c r="I256" s="241"/>
      <c r="J256" s="237"/>
      <c r="K256" s="237"/>
      <c r="L256" s="242"/>
      <c r="M256" s="243"/>
      <c r="N256" s="244"/>
      <c r="O256" s="244"/>
      <c r="P256" s="244"/>
      <c r="Q256" s="244"/>
      <c r="R256" s="244"/>
      <c r="S256" s="244"/>
      <c r="T256" s="24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6" t="s">
        <v>138</v>
      </c>
      <c r="AU256" s="246" t="s">
        <v>79</v>
      </c>
      <c r="AV256" s="14" t="s">
        <v>134</v>
      </c>
      <c r="AW256" s="14" t="s">
        <v>31</v>
      </c>
      <c r="AX256" s="14" t="s">
        <v>77</v>
      </c>
      <c r="AY256" s="246" t="s">
        <v>126</v>
      </c>
    </row>
    <row r="257" spans="1:65" s="2" customFormat="1" ht="21.75" customHeight="1">
      <c r="A257" s="40"/>
      <c r="B257" s="41"/>
      <c r="C257" s="206" t="s">
        <v>438</v>
      </c>
      <c r="D257" s="206" t="s">
        <v>129</v>
      </c>
      <c r="E257" s="207" t="s">
        <v>824</v>
      </c>
      <c r="F257" s="208" t="s">
        <v>825</v>
      </c>
      <c r="G257" s="209" t="s">
        <v>132</v>
      </c>
      <c r="H257" s="210">
        <v>37.633</v>
      </c>
      <c r="I257" s="211"/>
      <c r="J257" s="212">
        <f>ROUND(I257*H257,2)</f>
        <v>0</v>
      </c>
      <c r="K257" s="208" t="s">
        <v>133</v>
      </c>
      <c r="L257" s="46"/>
      <c r="M257" s="213" t="s">
        <v>19</v>
      </c>
      <c r="N257" s="214" t="s">
        <v>40</v>
      </c>
      <c r="O257" s="86"/>
      <c r="P257" s="215">
        <f>O257*H257</f>
        <v>0</v>
      </c>
      <c r="Q257" s="215">
        <v>0.0003</v>
      </c>
      <c r="R257" s="215">
        <f>Q257*H257</f>
        <v>0.0112899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220</v>
      </c>
      <c r="AT257" s="217" t="s">
        <v>129</v>
      </c>
      <c r="AU257" s="217" t="s">
        <v>79</v>
      </c>
      <c r="AY257" s="19" t="s">
        <v>126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77</v>
      </c>
      <c r="BK257" s="218">
        <f>ROUND(I257*H257,2)</f>
        <v>0</v>
      </c>
      <c r="BL257" s="19" t="s">
        <v>220</v>
      </c>
      <c r="BM257" s="217" t="s">
        <v>826</v>
      </c>
    </row>
    <row r="258" spans="1:47" s="2" customFormat="1" ht="12">
      <c r="A258" s="40"/>
      <c r="B258" s="41"/>
      <c r="C258" s="42"/>
      <c r="D258" s="219" t="s">
        <v>136</v>
      </c>
      <c r="E258" s="42"/>
      <c r="F258" s="220" t="s">
        <v>827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136</v>
      </c>
      <c r="AU258" s="19" t="s">
        <v>79</v>
      </c>
    </row>
    <row r="259" spans="1:51" s="13" customFormat="1" ht="12">
      <c r="A259" s="13"/>
      <c r="B259" s="224"/>
      <c r="C259" s="225"/>
      <c r="D259" s="226" t="s">
        <v>138</v>
      </c>
      <c r="E259" s="227" t="s">
        <v>19</v>
      </c>
      <c r="F259" s="228" t="s">
        <v>828</v>
      </c>
      <c r="G259" s="225"/>
      <c r="H259" s="229">
        <v>37.633</v>
      </c>
      <c r="I259" s="230"/>
      <c r="J259" s="225"/>
      <c r="K259" s="225"/>
      <c r="L259" s="231"/>
      <c r="M259" s="232"/>
      <c r="N259" s="233"/>
      <c r="O259" s="233"/>
      <c r="P259" s="233"/>
      <c r="Q259" s="233"/>
      <c r="R259" s="233"/>
      <c r="S259" s="233"/>
      <c r="T259" s="23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5" t="s">
        <v>138</v>
      </c>
      <c r="AU259" s="235" t="s">
        <v>79</v>
      </c>
      <c r="AV259" s="13" t="s">
        <v>79</v>
      </c>
      <c r="AW259" s="13" t="s">
        <v>31</v>
      </c>
      <c r="AX259" s="13" t="s">
        <v>77</v>
      </c>
      <c r="AY259" s="235" t="s">
        <v>126</v>
      </c>
    </row>
    <row r="260" spans="1:65" s="2" customFormat="1" ht="21.75" customHeight="1">
      <c r="A260" s="40"/>
      <c r="B260" s="41"/>
      <c r="C260" s="206" t="s">
        <v>443</v>
      </c>
      <c r="D260" s="206" t="s">
        <v>129</v>
      </c>
      <c r="E260" s="207" t="s">
        <v>829</v>
      </c>
      <c r="F260" s="208" t="s">
        <v>830</v>
      </c>
      <c r="G260" s="209" t="s">
        <v>168</v>
      </c>
      <c r="H260" s="210">
        <v>26.15</v>
      </c>
      <c r="I260" s="211"/>
      <c r="J260" s="212">
        <f>ROUND(I260*H260,2)</f>
        <v>0</v>
      </c>
      <c r="K260" s="208" t="s">
        <v>133</v>
      </c>
      <c r="L260" s="46"/>
      <c r="M260" s="213" t="s">
        <v>19</v>
      </c>
      <c r="N260" s="214" t="s">
        <v>40</v>
      </c>
      <c r="O260" s="86"/>
      <c r="P260" s="215">
        <f>O260*H260</f>
        <v>0</v>
      </c>
      <c r="Q260" s="215">
        <v>0.00023</v>
      </c>
      <c r="R260" s="215">
        <f>Q260*H260</f>
        <v>0.0060145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220</v>
      </c>
      <c r="AT260" s="217" t="s">
        <v>129</v>
      </c>
      <c r="AU260" s="217" t="s">
        <v>79</v>
      </c>
      <c r="AY260" s="19" t="s">
        <v>126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77</v>
      </c>
      <c r="BK260" s="218">
        <f>ROUND(I260*H260,2)</f>
        <v>0</v>
      </c>
      <c r="BL260" s="19" t="s">
        <v>220</v>
      </c>
      <c r="BM260" s="217" t="s">
        <v>831</v>
      </c>
    </row>
    <row r="261" spans="1:47" s="2" customFormat="1" ht="12">
      <c r="A261" s="40"/>
      <c r="B261" s="41"/>
      <c r="C261" s="42"/>
      <c r="D261" s="219" t="s">
        <v>136</v>
      </c>
      <c r="E261" s="42"/>
      <c r="F261" s="220" t="s">
        <v>832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136</v>
      </c>
      <c r="AU261" s="19" t="s">
        <v>79</v>
      </c>
    </row>
    <row r="262" spans="1:51" s="13" customFormat="1" ht="12">
      <c r="A262" s="13"/>
      <c r="B262" s="224"/>
      <c r="C262" s="225"/>
      <c r="D262" s="226" t="s">
        <v>138</v>
      </c>
      <c r="E262" s="227" t="s">
        <v>19</v>
      </c>
      <c r="F262" s="228" t="s">
        <v>833</v>
      </c>
      <c r="G262" s="225"/>
      <c r="H262" s="229">
        <v>26.15</v>
      </c>
      <c r="I262" s="230"/>
      <c r="J262" s="225"/>
      <c r="K262" s="225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138</v>
      </c>
      <c r="AU262" s="235" t="s">
        <v>79</v>
      </c>
      <c r="AV262" s="13" t="s">
        <v>79</v>
      </c>
      <c r="AW262" s="13" t="s">
        <v>31</v>
      </c>
      <c r="AX262" s="13" t="s">
        <v>77</v>
      </c>
      <c r="AY262" s="235" t="s">
        <v>126</v>
      </c>
    </row>
    <row r="263" spans="1:65" s="2" customFormat="1" ht="24.15" customHeight="1">
      <c r="A263" s="40"/>
      <c r="B263" s="41"/>
      <c r="C263" s="206" t="s">
        <v>448</v>
      </c>
      <c r="D263" s="206" t="s">
        <v>129</v>
      </c>
      <c r="E263" s="207" t="s">
        <v>834</v>
      </c>
      <c r="F263" s="208" t="s">
        <v>835</v>
      </c>
      <c r="G263" s="209" t="s">
        <v>132</v>
      </c>
      <c r="H263" s="210">
        <v>37.633</v>
      </c>
      <c r="I263" s="211"/>
      <c r="J263" s="212">
        <f>ROUND(I263*H263,2)</f>
        <v>0</v>
      </c>
      <c r="K263" s="208" t="s">
        <v>133</v>
      </c>
      <c r="L263" s="46"/>
      <c r="M263" s="213" t="s">
        <v>19</v>
      </c>
      <c r="N263" s="214" t="s">
        <v>40</v>
      </c>
      <c r="O263" s="86"/>
      <c r="P263" s="215">
        <f>O263*H263</f>
        <v>0</v>
      </c>
      <c r="Q263" s="215">
        <v>1E-05</v>
      </c>
      <c r="R263" s="215">
        <f>Q263*H263</f>
        <v>0.0003763300000000001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220</v>
      </c>
      <c r="AT263" s="217" t="s">
        <v>129</v>
      </c>
      <c r="AU263" s="217" t="s">
        <v>79</v>
      </c>
      <c r="AY263" s="19" t="s">
        <v>126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77</v>
      </c>
      <c r="BK263" s="218">
        <f>ROUND(I263*H263,2)</f>
        <v>0</v>
      </c>
      <c r="BL263" s="19" t="s">
        <v>220</v>
      </c>
      <c r="BM263" s="217" t="s">
        <v>836</v>
      </c>
    </row>
    <row r="264" spans="1:47" s="2" customFormat="1" ht="12">
      <c r="A264" s="40"/>
      <c r="B264" s="41"/>
      <c r="C264" s="42"/>
      <c r="D264" s="219" t="s">
        <v>136</v>
      </c>
      <c r="E264" s="42"/>
      <c r="F264" s="220" t="s">
        <v>837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136</v>
      </c>
      <c r="AU264" s="19" t="s">
        <v>79</v>
      </c>
    </row>
    <row r="265" spans="1:65" s="2" customFormat="1" ht="24.15" customHeight="1">
      <c r="A265" s="40"/>
      <c r="B265" s="41"/>
      <c r="C265" s="206" t="s">
        <v>453</v>
      </c>
      <c r="D265" s="206" t="s">
        <v>129</v>
      </c>
      <c r="E265" s="207" t="s">
        <v>838</v>
      </c>
      <c r="F265" s="208" t="s">
        <v>839</v>
      </c>
      <c r="G265" s="209" t="s">
        <v>132</v>
      </c>
      <c r="H265" s="210">
        <v>37.633</v>
      </c>
      <c r="I265" s="211"/>
      <c r="J265" s="212">
        <f>ROUND(I265*H265,2)</f>
        <v>0</v>
      </c>
      <c r="K265" s="208" t="s">
        <v>133</v>
      </c>
      <c r="L265" s="46"/>
      <c r="M265" s="213" t="s">
        <v>19</v>
      </c>
      <c r="N265" s="214" t="s">
        <v>40</v>
      </c>
      <c r="O265" s="86"/>
      <c r="P265" s="215">
        <f>O265*H265</f>
        <v>0</v>
      </c>
      <c r="Q265" s="215">
        <v>0.00016</v>
      </c>
      <c r="R265" s="215">
        <f>Q265*H265</f>
        <v>0.006021280000000001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220</v>
      </c>
      <c r="AT265" s="217" t="s">
        <v>129</v>
      </c>
      <c r="AU265" s="217" t="s">
        <v>79</v>
      </c>
      <c r="AY265" s="19" t="s">
        <v>126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77</v>
      </c>
      <c r="BK265" s="218">
        <f>ROUND(I265*H265,2)</f>
        <v>0</v>
      </c>
      <c r="BL265" s="19" t="s">
        <v>220</v>
      </c>
      <c r="BM265" s="217" t="s">
        <v>840</v>
      </c>
    </row>
    <row r="266" spans="1:47" s="2" customFormat="1" ht="12">
      <c r="A266" s="40"/>
      <c r="B266" s="41"/>
      <c r="C266" s="42"/>
      <c r="D266" s="219" t="s">
        <v>136</v>
      </c>
      <c r="E266" s="42"/>
      <c r="F266" s="220" t="s">
        <v>841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136</v>
      </c>
      <c r="AU266" s="19" t="s">
        <v>79</v>
      </c>
    </row>
    <row r="267" spans="1:65" s="2" customFormat="1" ht="55.5" customHeight="1">
      <c r="A267" s="40"/>
      <c r="B267" s="41"/>
      <c r="C267" s="206" t="s">
        <v>458</v>
      </c>
      <c r="D267" s="206" t="s">
        <v>129</v>
      </c>
      <c r="E267" s="207" t="s">
        <v>842</v>
      </c>
      <c r="F267" s="208" t="s">
        <v>843</v>
      </c>
      <c r="G267" s="209" t="s">
        <v>187</v>
      </c>
      <c r="H267" s="210">
        <v>3.542</v>
      </c>
      <c r="I267" s="211"/>
      <c r="J267" s="212">
        <f>ROUND(I267*H267,2)</f>
        <v>0</v>
      </c>
      <c r="K267" s="208" t="s">
        <v>133</v>
      </c>
      <c r="L267" s="46"/>
      <c r="M267" s="213" t="s">
        <v>19</v>
      </c>
      <c r="N267" s="214" t="s">
        <v>40</v>
      </c>
      <c r="O267" s="86"/>
      <c r="P267" s="215">
        <f>O267*H267</f>
        <v>0</v>
      </c>
      <c r="Q267" s="215">
        <v>0</v>
      </c>
      <c r="R267" s="215">
        <f>Q267*H267</f>
        <v>0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220</v>
      </c>
      <c r="AT267" s="217" t="s">
        <v>129</v>
      </c>
      <c r="AU267" s="217" t="s">
        <v>79</v>
      </c>
      <c r="AY267" s="19" t="s">
        <v>126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77</v>
      </c>
      <c r="BK267" s="218">
        <f>ROUND(I267*H267,2)</f>
        <v>0</v>
      </c>
      <c r="BL267" s="19" t="s">
        <v>220</v>
      </c>
      <c r="BM267" s="217" t="s">
        <v>844</v>
      </c>
    </row>
    <row r="268" spans="1:47" s="2" customFormat="1" ht="12">
      <c r="A268" s="40"/>
      <c r="B268" s="41"/>
      <c r="C268" s="42"/>
      <c r="D268" s="219" t="s">
        <v>136</v>
      </c>
      <c r="E268" s="42"/>
      <c r="F268" s="220" t="s">
        <v>845</v>
      </c>
      <c r="G268" s="42"/>
      <c r="H268" s="42"/>
      <c r="I268" s="221"/>
      <c r="J268" s="42"/>
      <c r="K268" s="42"/>
      <c r="L268" s="46"/>
      <c r="M268" s="270"/>
      <c r="N268" s="271"/>
      <c r="O268" s="272"/>
      <c r="P268" s="272"/>
      <c r="Q268" s="272"/>
      <c r="R268" s="272"/>
      <c r="S268" s="272"/>
      <c r="T268" s="273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136</v>
      </c>
      <c r="AU268" s="19" t="s">
        <v>79</v>
      </c>
    </row>
    <row r="269" spans="1:31" s="2" customFormat="1" ht="6.95" customHeight="1">
      <c r="A269" s="40"/>
      <c r="B269" s="61"/>
      <c r="C269" s="62"/>
      <c r="D269" s="62"/>
      <c r="E269" s="62"/>
      <c r="F269" s="62"/>
      <c r="G269" s="62"/>
      <c r="H269" s="62"/>
      <c r="I269" s="62"/>
      <c r="J269" s="62"/>
      <c r="K269" s="62"/>
      <c r="L269" s="46"/>
      <c r="M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</row>
  </sheetData>
  <sheetProtection password="CC35" sheet="1" objects="1" scenarios="1" formatColumns="0" formatRows="0" autoFilter="0"/>
  <autoFilter ref="C86:K268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2_02/131213711"/>
    <hyperlink ref="F94" r:id="rId2" display="https://podminky.urs.cz/item/CS_URS_2022_02/132212131"/>
    <hyperlink ref="F102" r:id="rId3" display="https://podminky.urs.cz/item/CS_URS_2022_02/151101201"/>
    <hyperlink ref="F105" r:id="rId4" display="https://podminky.urs.cz/item/CS_URS_2022_02/151101211"/>
    <hyperlink ref="F107" r:id="rId5" display="https://podminky.urs.cz/item/CS_URS_2022_02/151101301"/>
    <hyperlink ref="F110" r:id="rId6" display="https://podminky.urs.cz/item/CS_URS_2022_02/151101311"/>
    <hyperlink ref="F112" r:id="rId7" display="https://podminky.urs.cz/item/CS_URS_2022_02/162211311"/>
    <hyperlink ref="F114" r:id="rId8" display="https://podminky.urs.cz/item/CS_URS_2022_02/162751117"/>
    <hyperlink ref="F116" r:id="rId9" display="https://podminky.urs.cz/item/CS_URS_2022_02/162751119"/>
    <hyperlink ref="F119" r:id="rId10" display="https://podminky.urs.cz/item/CS_URS_2022_02/171201231"/>
    <hyperlink ref="F125" r:id="rId11" display="https://podminky.urs.cz/item/CS_URS_2022_02/171251201"/>
    <hyperlink ref="F127" r:id="rId12" display="https://podminky.urs.cz/item/CS_URS_2022_02/174111101"/>
    <hyperlink ref="F133" r:id="rId13" display="https://podminky.urs.cz/item/CS_URS_2022_02/273322511"/>
    <hyperlink ref="F141" r:id="rId14" display="https://podminky.urs.cz/item/CS_URS_2022_02/273351121"/>
    <hyperlink ref="F148" r:id="rId15" display="https://podminky.urs.cz/item/CS_URS_2022_02/273351122"/>
    <hyperlink ref="F150" r:id="rId16" display="https://podminky.urs.cz/item/CS_URS_2022_02/273362021"/>
    <hyperlink ref="F153" r:id="rId17" display="https://podminky.urs.cz/item/CS_URS_2022_02/274313711"/>
    <hyperlink ref="F161" r:id="rId18" display="https://podminky.urs.cz/item/CS_URS_2022_02/274321511"/>
    <hyperlink ref="F169" r:id="rId19" display="https://podminky.urs.cz/item/CS_URS_2022_02/274351121"/>
    <hyperlink ref="F176" r:id="rId20" display="https://podminky.urs.cz/item/CS_URS_2022_02/274351122"/>
    <hyperlink ref="F178" r:id="rId21" display="https://podminky.urs.cz/item/CS_URS_2022_02/274361821"/>
    <hyperlink ref="F183" r:id="rId22" display="https://podminky.urs.cz/item/CS_URS_2022_02/279311115"/>
    <hyperlink ref="F187" r:id="rId23" display="https://podminky.urs.cz/item/CS_URS_2022_02/965042131"/>
    <hyperlink ref="F194" r:id="rId24" display="https://podminky.urs.cz/item/CS_URS_2022_02/965049111"/>
    <hyperlink ref="F196" r:id="rId25" display="https://podminky.urs.cz/item/CS_URS_2022_02/985564224"/>
    <hyperlink ref="F199" r:id="rId26" display="https://podminky.urs.cz/item/CS_URS_2022_02/985671113"/>
    <hyperlink ref="F202" r:id="rId27" display="https://podminky.urs.cz/item/CS_URS_2022_02/985671119"/>
    <hyperlink ref="F204" r:id="rId28" display="https://podminky.urs.cz/item/CS_URS_2022_02/985675111"/>
    <hyperlink ref="F207" r:id="rId29" display="https://podminky.urs.cz/item/CS_URS_2022_02/985675119"/>
    <hyperlink ref="F209" r:id="rId30" display="https://podminky.urs.cz/item/CS_URS_2022_02/985675121"/>
    <hyperlink ref="F211" r:id="rId31" display="https://podminky.urs.cz/item/CS_URS_2022_02/985675129"/>
    <hyperlink ref="F213" r:id="rId32" display="https://podminky.urs.cz/item/CS_URS_2022_02/985676112"/>
    <hyperlink ref="F218" r:id="rId33" display="https://podminky.urs.cz/item/CS_URS_2022_02/985676119"/>
    <hyperlink ref="F221" r:id="rId34" display="https://podminky.urs.cz/item/CS_URS_2022_02/997013111"/>
    <hyperlink ref="F223" r:id="rId35" display="https://podminky.urs.cz/item/CS_URS_2022_02/997013501"/>
    <hyperlink ref="F225" r:id="rId36" display="https://podminky.urs.cz/item/CS_URS_2022_02/997013509"/>
    <hyperlink ref="F228" r:id="rId37" display="https://podminky.urs.cz/item/CS_URS_2022_02/997013609"/>
    <hyperlink ref="F231" r:id="rId38" display="https://podminky.urs.cz/item/CS_URS_2022_02/998011001"/>
    <hyperlink ref="F235" r:id="rId39" display="https://podminky.urs.cz/item/CS_URS_2022_02/772211413"/>
    <hyperlink ref="F239" r:id="rId40" display="https://podminky.urs.cz/item/CS_URS_2022_02/772211821"/>
    <hyperlink ref="F246" r:id="rId41" display="https://podminky.urs.cz/item/CS_URS_2022_02/772521240"/>
    <hyperlink ref="F250" r:id="rId42" display="https://podminky.urs.cz/item/CS_URS_2022_02/772521811"/>
    <hyperlink ref="F258" r:id="rId43" display="https://podminky.urs.cz/item/CS_URS_2022_02/772991111"/>
    <hyperlink ref="F261" r:id="rId44" display="https://podminky.urs.cz/item/CS_URS_2022_02/772991115"/>
    <hyperlink ref="F264" r:id="rId45" display="https://podminky.urs.cz/item/CS_URS_2022_02/772991411"/>
    <hyperlink ref="F266" r:id="rId46" display="https://podminky.urs.cz/item/CS_URS_2022_02/772991421"/>
    <hyperlink ref="F268" r:id="rId47" display="https://podminky.urs.cz/item/CS_URS_2022_02/998772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89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Mikulov, smuteční síň, udržovací práce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846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1. 9. 2022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 xml:space="preserve"> </v>
      </c>
      <c r="F15" s="40"/>
      <c r="G15" s="40"/>
      <c r="H15" s="40"/>
      <c r="I15" s="134" t="s">
        <v>27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28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27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30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27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32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27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35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37</v>
      </c>
      <c r="G32" s="40"/>
      <c r="H32" s="40"/>
      <c r="I32" s="147" t="s">
        <v>36</v>
      </c>
      <c r="J32" s="147" t="s">
        <v>38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39</v>
      </c>
      <c r="E33" s="134" t="s">
        <v>40</v>
      </c>
      <c r="F33" s="149">
        <f>ROUND((SUM(BE88:BE337)),2)</f>
        <v>0</v>
      </c>
      <c r="G33" s="40"/>
      <c r="H33" s="40"/>
      <c r="I33" s="150">
        <v>0.21</v>
      </c>
      <c r="J33" s="149">
        <f>ROUND(((SUM(BE88:BE337))*I33),2)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41</v>
      </c>
      <c r="F34" s="149">
        <f>ROUND((SUM(BF88:BF337)),2)</f>
        <v>0</v>
      </c>
      <c r="G34" s="40"/>
      <c r="H34" s="40"/>
      <c r="I34" s="150">
        <v>0.15</v>
      </c>
      <c r="J34" s="149">
        <f>ROUND(((SUM(BF88:BF337))*I34),2)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42</v>
      </c>
      <c r="F35" s="149">
        <f>ROUND((SUM(BG88:BG337)),2)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43</v>
      </c>
      <c r="F36" s="149">
        <f>ROUND((SUM(BH88:BH337)),2)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44</v>
      </c>
      <c r="F37" s="149">
        <f>ROUND((SUM(BI88:BI337)),2)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Mikulov, smuteční síň, udržovací práce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04 - Venkovní kanalizace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1. 9. 2022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30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32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93</v>
      </c>
      <c r="D57" s="164"/>
      <c r="E57" s="164"/>
      <c r="F57" s="164"/>
      <c r="G57" s="164"/>
      <c r="H57" s="164"/>
      <c r="I57" s="164"/>
      <c r="J57" s="165" t="s">
        <v>94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67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95</v>
      </c>
    </row>
    <row r="60" spans="1:31" s="9" customFormat="1" ht="24.95" customHeight="1">
      <c r="A60" s="9"/>
      <c r="B60" s="167"/>
      <c r="C60" s="168"/>
      <c r="D60" s="169" t="s">
        <v>96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588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589</v>
      </c>
      <c r="E62" s="176"/>
      <c r="F62" s="176"/>
      <c r="G62" s="176"/>
      <c r="H62" s="176"/>
      <c r="I62" s="176"/>
      <c r="J62" s="177">
        <f>J208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847</v>
      </c>
      <c r="E63" s="176"/>
      <c r="F63" s="176"/>
      <c r="G63" s="176"/>
      <c r="H63" s="176"/>
      <c r="I63" s="176"/>
      <c r="J63" s="177">
        <f>J212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98</v>
      </c>
      <c r="E64" s="176"/>
      <c r="F64" s="176"/>
      <c r="G64" s="176"/>
      <c r="H64" s="176"/>
      <c r="I64" s="176"/>
      <c r="J64" s="177">
        <f>J307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99</v>
      </c>
      <c r="E65" s="176"/>
      <c r="F65" s="176"/>
      <c r="G65" s="176"/>
      <c r="H65" s="176"/>
      <c r="I65" s="176"/>
      <c r="J65" s="177">
        <f>J321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100</v>
      </c>
      <c r="E66" s="176"/>
      <c r="F66" s="176"/>
      <c r="G66" s="176"/>
      <c r="H66" s="176"/>
      <c r="I66" s="176"/>
      <c r="J66" s="177">
        <f>J329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101</v>
      </c>
      <c r="E67" s="170"/>
      <c r="F67" s="170"/>
      <c r="G67" s="170"/>
      <c r="H67" s="170"/>
      <c r="I67" s="170"/>
      <c r="J67" s="171">
        <f>J332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848</v>
      </c>
      <c r="E68" s="176"/>
      <c r="F68" s="176"/>
      <c r="G68" s="176"/>
      <c r="H68" s="176"/>
      <c r="I68" s="176"/>
      <c r="J68" s="177">
        <f>J333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111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62" t="str">
        <f>E7</f>
        <v>Mikulov, smuteční síň, udržovací práce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90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>04 - Venkovní kanalizace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 xml:space="preserve"> </v>
      </c>
      <c r="G82" s="42"/>
      <c r="H82" s="42"/>
      <c r="I82" s="34" t="s">
        <v>23</v>
      </c>
      <c r="J82" s="74" t="str">
        <f>IF(J12="","",J12)</f>
        <v>1. 9. 2022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25</v>
      </c>
      <c r="D84" s="42"/>
      <c r="E84" s="42"/>
      <c r="F84" s="29" t="str">
        <f>E15</f>
        <v xml:space="preserve"> </v>
      </c>
      <c r="G84" s="42"/>
      <c r="H84" s="42"/>
      <c r="I84" s="34" t="s">
        <v>30</v>
      </c>
      <c r="J84" s="38" t="str">
        <f>E21</f>
        <v xml:space="preserve"> 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28</v>
      </c>
      <c r="D85" s="42"/>
      <c r="E85" s="42"/>
      <c r="F85" s="29" t="str">
        <f>IF(E18="","",E18)</f>
        <v>Vyplň údaj</v>
      </c>
      <c r="G85" s="42"/>
      <c r="H85" s="42"/>
      <c r="I85" s="34" t="s">
        <v>32</v>
      </c>
      <c r="J85" s="38" t="str">
        <f>E24</f>
        <v xml:space="preserve"> 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112</v>
      </c>
      <c r="D87" s="182" t="s">
        <v>54</v>
      </c>
      <c r="E87" s="182" t="s">
        <v>50</v>
      </c>
      <c r="F87" s="182" t="s">
        <v>51</v>
      </c>
      <c r="G87" s="182" t="s">
        <v>113</v>
      </c>
      <c r="H87" s="182" t="s">
        <v>114</v>
      </c>
      <c r="I87" s="182" t="s">
        <v>115</v>
      </c>
      <c r="J87" s="182" t="s">
        <v>94</v>
      </c>
      <c r="K87" s="183" t="s">
        <v>116</v>
      </c>
      <c r="L87" s="184"/>
      <c r="M87" s="94" t="s">
        <v>19</v>
      </c>
      <c r="N87" s="95" t="s">
        <v>39</v>
      </c>
      <c r="O87" s="95" t="s">
        <v>117</v>
      </c>
      <c r="P87" s="95" t="s">
        <v>118</v>
      </c>
      <c r="Q87" s="95" t="s">
        <v>119</v>
      </c>
      <c r="R87" s="95" t="s">
        <v>120</v>
      </c>
      <c r="S87" s="95" t="s">
        <v>121</v>
      </c>
      <c r="T87" s="96" t="s">
        <v>122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123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P89+P332</f>
        <v>0</v>
      </c>
      <c r="Q88" s="98"/>
      <c r="R88" s="187">
        <f>R89+R332</f>
        <v>65.03668569999999</v>
      </c>
      <c r="S88" s="98"/>
      <c r="T88" s="188">
        <f>T89+T332</f>
        <v>43.804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68</v>
      </c>
      <c r="AU88" s="19" t="s">
        <v>95</v>
      </c>
      <c r="BK88" s="189">
        <f>BK89+BK332</f>
        <v>0</v>
      </c>
    </row>
    <row r="89" spans="1:63" s="12" customFormat="1" ht="25.9" customHeight="1">
      <c r="A89" s="12"/>
      <c r="B89" s="190"/>
      <c r="C89" s="191"/>
      <c r="D89" s="192" t="s">
        <v>68</v>
      </c>
      <c r="E89" s="193" t="s">
        <v>124</v>
      </c>
      <c r="F89" s="193" t="s">
        <v>125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P90+P208+P212+P307+P321+P329</f>
        <v>0</v>
      </c>
      <c r="Q89" s="198"/>
      <c r="R89" s="199">
        <f>R90+R208+R212+R307+R321+R329</f>
        <v>64.85104569999999</v>
      </c>
      <c r="S89" s="198"/>
      <c r="T89" s="200">
        <f>T90+T208+T212+T307+T321+T329</f>
        <v>43.804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77</v>
      </c>
      <c r="AT89" s="202" t="s">
        <v>68</v>
      </c>
      <c r="AU89" s="202" t="s">
        <v>69</v>
      </c>
      <c r="AY89" s="201" t="s">
        <v>126</v>
      </c>
      <c r="BK89" s="203">
        <f>BK90+BK208+BK212+BK307+BK321+BK329</f>
        <v>0</v>
      </c>
    </row>
    <row r="90" spans="1:63" s="12" customFormat="1" ht="22.8" customHeight="1">
      <c r="A90" s="12"/>
      <c r="B90" s="190"/>
      <c r="C90" s="191"/>
      <c r="D90" s="192" t="s">
        <v>68</v>
      </c>
      <c r="E90" s="204" t="s">
        <v>77</v>
      </c>
      <c r="F90" s="204" t="s">
        <v>591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SUM(P91:P207)</f>
        <v>0</v>
      </c>
      <c r="Q90" s="198"/>
      <c r="R90" s="199">
        <f>SUM(R91:R207)</f>
        <v>0.55437</v>
      </c>
      <c r="S90" s="198"/>
      <c r="T90" s="200">
        <f>SUM(T91:T207)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77</v>
      </c>
      <c r="AT90" s="202" t="s">
        <v>68</v>
      </c>
      <c r="AU90" s="202" t="s">
        <v>77</v>
      </c>
      <c r="AY90" s="201" t="s">
        <v>126</v>
      </c>
      <c r="BK90" s="203">
        <f>SUM(BK91:BK207)</f>
        <v>0</v>
      </c>
    </row>
    <row r="91" spans="1:65" s="2" customFormat="1" ht="44.25" customHeight="1">
      <c r="A91" s="40"/>
      <c r="B91" s="41"/>
      <c r="C91" s="206" t="s">
        <v>77</v>
      </c>
      <c r="D91" s="206" t="s">
        <v>129</v>
      </c>
      <c r="E91" s="207" t="s">
        <v>849</v>
      </c>
      <c r="F91" s="208" t="s">
        <v>850</v>
      </c>
      <c r="G91" s="209" t="s">
        <v>275</v>
      </c>
      <c r="H91" s="210">
        <v>79.376</v>
      </c>
      <c r="I91" s="211"/>
      <c r="J91" s="212">
        <f>ROUND(I91*H91,2)</f>
        <v>0</v>
      </c>
      <c r="K91" s="208" t="s">
        <v>133</v>
      </c>
      <c r="L91" s="46"/>
      <c r="M91" s="213" t="s">
        <v>19</v>
      </c>
      <c r="N91" s="214" t="s">
        <v>40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134</v>
      </c>
      <c r="AT91" s="217" t="s">
        <v>129</v>
      </c>
      <c r="AU91" s="217" t="s">
        <v>79</v>
      </c>
      <c r="AY91" s="19" t="s">
        <v>126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77</v>
      </c>
      <c r="BK91" s="218">
        <f>ROUND(I91*H91,2)</f>
        <v>0</v>
      </c>
      <c r="BL91" s="19" t="s">
        <v>134</v>
      </c>
      <c r="BM91" s="217" t="s">
        <v>851</v>
      </c>
    </row>
    <row r="92" spans="1:47" s="2" customFormat="1" ht="12">
      <c r="A92" s="40"/>
      <c r="B92" s="41"/>
      <c r="C92" s="42"/>
      <c r="D92" s="219" t="s">
        <v>136</v>
      </c>
      <c r="E92" s="42"/>
      <c r="F92" s="220" t="s">
        <v>852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136</v>
      </c>
      <c r="AU92" s="19" t="s">
        <v>79</v>
      </c>
    </row>
    <row r="93" spans="1:51" s="13" customFormat="1" ht="12">
      <c r="A93" s="13"/>
      <c r="B93" s="224"/>
      <c r="C93" s="225"/>
      <c r="D93" s="226" t="s">
        <v>138</v>
      </c>
      <c r="E93" s="227" t="s">
        <v>19</v>
      </c>
      <c r="F93" s="228" t="s">
        <v>853</v>
      </c>
      <c r="G93" s="225"/>
      <c r="H93" s="229">
        <v>10.89</v>
      </c>
      <c r="I93" s="230"/>
      <c r="J93" s="225"/>
      <c r="K93" s="225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138</v>
      </c>
      <c r="AU93" s="235" t="s">
        <v>79</v>
      </c>
      <c r="AV93" s="13" t="s">
        <v>79</v>
      </c>
      <c r="AW93" s="13" t="s">
        <v>31</v>
      </c>
      <c r="AX93" s="13" t="s">
        <v>69</v>
      </c>
      <c r="AY93" s="235" t="s">
        <v>126</v>
      </c>
    </row>
    <row r="94" spans="1:51" s="13" customFormat="1" ht="12">
      <c r="A94" s="13"/>
      <c r="B94" s="224"/>
      <c r="C94" s="225"/>
      <c r="D94" s="226" t="s">
        <v>138</v>
      </c>
      <c r="E94" s="227" t="s">
        <v>19</v>
      </c>
      <c r="F94" s="228" t="s">
        <v>854</v>
      </c>
      <c r="G94" s="225"/>
      <c r="H94" s="229">
        <v>11.374</v>
      </c>
      <c r="I94" s="230"/>
      <c r="J94" s="225"/>
      <c r="K94" s="225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138</v>
      </c>
      <c r="AU94" s="235" t="s">
        <v>79</v>
      </c>
      <c r="AV94" s="13" t="s">
        <v>79</v>
      </c>
      <c r="AW94" s="13" t="s">
        <v>31</v>
      </c>
      <c r="AX94" s="13" t="s">
        <v>69</v>
      </c>
      <c r="AY94" s="235" t="s">
        <v>126</v>
      </c>
    </row>
    <row r="95" spans="1:51" s="13" customFormat="1" ht="12">
      <c r="A95" s="13"/>
      <c r="B95" s="224"/>
      <c r="C95" s="225"/>
      <c r="D95" s="226" t="s">
        <v>138</v>
      </c>
      <c r="E95" s="227" t="s">
        <v>19</v>
      </c>
      <c r="F95" s="228" t="s">
        <v>855</v>
      </c>
      <c r="G95" s="225"/>
      <c r="H95" s="229">
        <v>12.584</v>
      </c>
      <c r="I95" s="230"/>
      <c r="J95" s="225"/>
      <c r="K95" s="225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138</v>
      </c>
      <c r="AU95" s="235" t="s">
        <v>79</v>
      </c>
      <c r="AV95" s="13" t="s">
        <v>79</v>
      </c>
      <c r="AW95" s="13" t="s">
        <v>31</v>
      </c>
      <c r="AX95" s="13" t="s">
        <v>69</v>
      </c>
      <c r="AY95" s="235" t="s">
        <v>126</v>
      </c>
    </row>
    <row r="96" spans="1:51" s="13" customFormat="1" ht="12">
      <c r="A96" s="13"/>
      <c r="B96" s="224"/>
      <c r="C96" s="225"/>
      <c r="D96" s="226" t="s">
        <v>138</v>
      </c>
      <c r="E96" s="227" t="s">
        <v>19</v>
      </c>
      <c r="F96" s="228" t="s">
        <v>856</v>
      </c>
      <c r="G96" s="225"/>
      <c r="H96" s="229">
        <v>12.584</v>
      </c>
      <c r="I96" s="230"/>
      <c r="J96" s="225"/>
      <c r="K96" s="225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138</v>
      </c>
      <c r="AU96" s="235" t="s">
        <v>79</v>
      </c>
      <c r="AV96" s="13" t="s">
        <v>79</v>
      </c>
      <c r="AW96" s="13" t="s">
        <v>31</v>
      </c>
      <c r="AX96" s="13" t="s">
        <v>69</v>
      </c>
      <c r="AY96" s="235" t="s">
        <v>126</v>
      </c>
    </row>
    <row r="97" spans="1:51" s="13" customFormat="1" ht="12">
      <c r="A97" s="13"/>
      <c r="B97" s="224"/>
      <c r="C97" s="225"/>
      <c r="D97" s="226" t="s">
        <v>138</v>
      </c>
      <c r="E97" s="227" t="s">
        <v>19</v>
      </c>
      <c r="F97" s="228" t="s">
        <v>857</v>
      </c>
      <c r="G97" s="225"/>
      <c r="H97" s="229">
        <v>10.406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138</v>
      </c>
      <c r="AU97" s="235" t="s">
        <v>79</v>
      </c>
      <c r="AV97" s="13" t="s">
        <v>79</v>
      </c>
      <c r="AW97" s="13" t="s">
        <v>31</v>
      </c>
      <c r="AX97" s="13" t="s">
        <v>69</v>
      </c>
      <c r="AY97" s="235" t="s">
        <v>126</v>
      </c>
    </row>
    <row r="98" spans="1:51" s="13" customFormat="1" ht="12">
      <c r="A98" s="13"/>
      <c r="B98" s="224"/>
      <c r="C98" s="225"/>
      <c r="D98" s="226" t="s">
        <v>138</v>
      </c>
      <c r="E98" s="227" t="s">
        <v>19</v>
      </c>
      <c r="F98" s="228" t="s">
        <v>858</v>
      </c>
      <c r="G98" s="225"/>
      <c r="H98" s="229">
        <v>8.954</v>
      </c>
      <c r="I98" s="230"/>
      <c r="J98" s="225"/>
      <c r="K98" s="225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138</v>
      </c>
      <c r="AU98" s="235" t="s">
        <v>79</v>
      </c>
      <c r="AV98" s="13" t="s">
        <v>79</v>
      </c>
      <c r="AW98" s="13" t="s">
        <v>31</v>
      </c>
      <c r="AX98" s="13" t="s">
        <v>69</v>
      </c>
      <c r="AY98" s="235" t="s">
        <v>126</v>
      </c>
    </row>
    <row r="99" spans="1:51" s="13" customFormat="1" ht="12">
      <c r="A99" s="13"/>
      <c r="B99" s="224"/>
      <c r="C99" s="225"/>
      <c r="D99" s="226" t="s">
        <v>138</v>
      </c>
      <c r="E99" s="227" t="s">
        <v>19</v>
      </c>
      <c r="F99" s="228" t="s">
        <v>859</v>
      </c>
      <c r="G99" s="225"/>
      <c r="H99" s="229">
        <v>6.292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138</v>
      </c>
      <c r="AU99" s="235" t="s">
        <v>79</v>
      </c>
      <c r="AV99" s="13" t="s">
        <v>79</v>
      </c>
      <c r="AW99" s="13" t="s">
        <v>31</v>
      </c>
      <c r="AX99" s="13" t="s">
        <v>69</v>
      </c>
      <c r="AY99" s="235" t="s">
        <v>126</v>
      </c>
    </row>
    <row r="100" spans="1:51" s="13" customFormat="1" ht="12">
      <c r="A100" s="13"/>
      <c r="B100" s="224"/>
      <c r="C100" s="225"/>
      <c r="D100" s="226" t="s">
        <v>138</v>
      </c>
      <c r="E100" s="227" t="s">
        <v>19</v>
      </c>
      <c r="F100" s="228" t="s">
        <v>860</v>
      </c>
      <c r="G100" s="225"/>
      <c r="H100" s="229">
        <v>6.292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138</v>
      </c>
      <c r="AU100" s="235" t="s">
        <v>79</v>
      </c>
      <c r="AV100" s="13" t="s">
        <v>79</v>
      </c>
      <c r="AW100" s="13" t="s">
        <v>31</v>
      </c>
      <c r="AX100" s="13" t="s">
        <v>69</v>
      </c>
      <c r="AY100" s="235" t="s">
        <v>126</v>
      </c>
    </row>
    <row r="101" spans="1:51" s="14" customFormat="1" ht="12">
      <c r="A101" s="14"/>
      <c r="B101" s="236"/>
      <c r="C101" s="237"/>
      <c r="D101" s="226" t="s">
        <v>138</v>
      </c>
      <c r="E101" s="238" t="s">
        <v>19</v>
      </c>
      <c r="F101" s="239" t="s">
        <v>141</v>
      </c>
      <c r="G101" s="237"/>
      <c r="H101" s="240">
        <v>79.376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138</v>
      </c>
      <c r="AU101" s="246" t="s">
        <v>79</v>
      </c>
      <c r="AV101" s="14" t="s">
        <v>134</v>
      </c>
      <c r="AW101" s="14" t="s">
        <v>31</v>
      </c>
      <c r="AX101" s="14" t="s">
        <v>77</v>
      </c>
      <c r="AY101" s="246" t="s">
        <v>126</v>
      </c>
    </row>
    <row r="102" spans="1:65" s="2" customFormat="1" ht="49.05" customHeight="1">
      <c r="A102" s="40"/>
      <c r="B102" s="41"/>
      <c r="C102" s="206" t="s">
        <v>79</v>
      </c>
      <c r="D102" s="206" t="s">
        <v>129</v>
      </c>
      <c r="E102" s="207" t="s">
        <v>861</v>
      </c>
      <c r="F102" s="208" t="s">
        <v>862</v>
      </c>
      <c r="G102" s="209" t="s">
        <v>275</v>
      </c>
      <c r="H102" s="210">
        <v>391.32</v>
      </c>
      <c r="I102" s="211"/>
      <c r="J102" s="212">
        <f>ROUND(I102*H102,2)</f>
        <v>0</v>
      </c>
      <c r="K102" s="208" t="s">
        <v>133</v>
      </c>
      <c r="L102" s="46"/>
      <c r="M102" s="213" t="s">
        <v>19</v>
      </c>
      <c r="N102" s="214" t="s">
        <v>40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134</v>
      </c>
      <c r="AT102" s="217" t="s">
        <v>129</v>
      </c>
      <c r="AU102" s="217" t="s">
        <v>79</v>
      </c>
      <c r="AY102" s="19" t="s">
        <v>126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77</v>
      </c>
      <c r="BK102" s="218">
        <f>ROUND(I102*H102,2)</f>
        <v>0</v>
      </c>
      <c r="BL102" s="19" t="s">
        <v>134</v>
      </c>
      <c r="BM102" s="217" t="s">
        <v>863</v>
      </c>
    </row>
    <row r="103" spans="1:47" s="2" customFormat="1" ht="12">
      <c r="A103" s="40"/>
      <c r="B103" s="41"/>
      <c r="C103" s="42"/>
      <c r="D103" s="219" t="s">
        <v>136</v>
      </c>
      <c r="E103" s="42"/>
      <c r="F103" s="220" t="s">
        <v>864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136</v>
      </c>
      <c r="AU103" s="19" t="s">
        <v>79</v>
      </c>
    </row>
    <row r="104" spans="1:51" s="13" customFormat="1" ht="12">
      <c r="A104" s="13"/>
      <c r="B104" s="224"/>
      <c r="C104" s="225"/>
      <c r="D104" s="226" t="s">
        <v>138</v>
      </c>
      <c r="E104" s="227" t="s">
        <v>19</v>
      </c>
      <c r="F104" s="228" t="s">
        <v>865</v>
      </c>
      <c r="G104" s="225"/>
      <c r="H104" s="229">
        <v>203.76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138</v>
      </c>
      <c r="AU104" s="235" t="s">
        <v>79</v>
      </c>
      <c r="AV104" s="13" t="s">
        <v>79</v>
      </c>
      <c r="AW104" s="13" t="s">
        <v>31</v>
      </c>
      <c r="AX104" s="13" t="s">
        <v>69</v>
      </c>
      <c r="AY104" s="235" t="s">
        <v>126</v>
      </c>
    </row>
    <row r="105" spans="1:51" s="13" customFormat="1" ht="12">
      <c r="A105" s="13"/>
      <c r="B105" s="224"/>
      <c r="C105" s="225"/>
      <c r="D105" s="226" t="s">
        <v>138</v>
      </c>
      <c r="E105" s="227" t="s">
        <v>19</v>
      </c>
      <c r="F105" s="228" t="s">
        <v>866</v>
      </c>
      <c r="G105" s="225"/>
      <c r="H105" s="229">
        <v>40.92</v>
      </c>
      <c r="I105" s="230"/>
      <c r="J105" s="225"/>
      <c r="K105" s="225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138</v>
      </c>
      <c r="AU105" s="235" t="s">
        <v>79</v>
      </c>
      <c r="AV105" s="13" t="s">
        <v>79</v>
      </c>
      <c r="AW105" s="13" t="s">
        <v>31</v>
      </c>
      <c r="AX105" s="13" t="s">
        <v>69</v>
      </c>
      <c r="AY105" s="235" t="s">
        <v>126</v>
      </c>
    </row>
    <row r="106" spans="1:51" s="13" customFormat="1" ht="12">
      <c r="A106" s="13"/>
      <c r="B106" s="224"/>
      <c r="C106" s="225"/>
      <c r="D106" s="226" t="s">
        <v>138</v>
      </c>
      <c r="E106" s="227" t="s">
        <v>19</v>
      </c>
      <c r="F106" s="228" t="s">
        <v>867</v>
      </c>
      <c r="G106" s="225"/>
      <c r="H106" s="229">
        <v>7.92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138</v>
      </c>
      <c r="AU106" s="235" t="s">
        <v>79</v>
      </c>
      <c r="AV106" s="13" t="s">
        <v>79</v>
      </c>
      <c r="AW106" s="13" t="s">
        <v>31</v>
      </c>
      <c r="AX106" s="13" t="s">
        <v>69</v>
      </c>
      <c r="AY106" s="235" t="s">
        <v>126</v>
      </c>
    </row>
    <row r="107" spans="1:51" s="13" customFormat="1" ht="12">
      <c r="A107" s="13"/>
      <c r="B107" s="224"/>
      <c r="C107" s="225"/>
      <c r="D107" s="226" t="s">
        <v>138</v>
      </c>
      <c r="E107" s="227" t="s">
        <v>19</v>
      </c>
      <c r="F107" s="228" t="s">
        <v>868</v>
      </c>
      <c r="G107" s="225"/>
      <c r="H107" s="229">
        <v>12</v>
      </c>
      <c r="I107" s="230"/>
      <c r="J107" s="225"/>
      <c r="K107" s="225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138</v>
      </c>
      <c r="AU107" s="235" t="s">
        <v>79</v>
      </c>
      <c r="AV107" s="13" t="s">
        <v>79</v>
      </c>
      <c r="AW107" s="13" t="s">
        <v>31</v>
      </c>
      <c r="AX107" s="13" t="s">
        <v>69</v>
      </c>
      <c r="AY107" s="235" t="s">
        <v>126</v>
      </c>
    </row>
    <row r="108" spans="1:51" s="13" customFormat="1" ht="12">
      <c r="A108" s="13"/>
      <c r="B108" s="224"/>
      <c r="C108" s="225"/>
      <c r="D108" s="226" t="s">
        <v>138</v>
      </c>
      <c r="E108" s="227" t="s">
        <v>19</v>
      </c>
      <c r="F108" s="228" t="s">
        <v>869</v>
      </c>
      <c r="G108" s="225"/>
      <c r="H108" s="229">
        <v>10.8</v>
      </c>
      <c r="I108" s="230"/>
      <c r="J108" s="225"/>
      <c r="K108" s="225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138</v>
      </c>
      <c r="AU108" s="235" t="s">
        <v>79</v>
      </c>
      <c r="AV108" s="13" t="s">
        <v>79</v>
      </c>
      <c r="AW108" s="13" t="s">
        <v>31</v>
      </c>
      <c r="AX108" s="13" t="s">
        <v>69</v>
      </c>
      <c r="AY108" s="235" t="s">
        <v>126</v>
      </c>
    </row>
    <row r="109" spans="1:51" s="13" customFormat="1" ht="12">
      <c r="A109" s="13"/>
      <c r="B109" s="224"/>
      <c r="C109" s="225"/>
      <c r="D109" s="226" t="s">
        <v>138</v>
      </c>
      <c r="E109" s="227" t="s">
        <v>19</v>
      </c>
      <c r="F109" s="228" t="s">
        <v>870</v>
      </c>
      <c r="G109" s="225"/>
      <c r="H109" s="229">
        <v>10.08</v>
      </c>
      <c r="I109" s="230"/>
      <c r="J109" s="225"/>
      <c r="K109" s="225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138</v>
      </c>
      <c r="AU109" s="235" t="s">
        <v>79</v>
      </c>
      <c r="AV109" s="13" t="s">
        <v>79</v>
      </c>
      <c r="AW109" s="13" t="s">
        <v>31</v>
      </c>
      <c r="AX109" s="13" t="s">
        <v>69</v>
      </c>
      <c r="AY109" s="235" t="s">
        <v>126</v>
      </c>
    </row>
    <row r="110" spans="1:51" s="13" customFormat="1" ht="12">
      <c r="A110" s="13"/>
      <c r="B110" s="224"/>
      <c r="C110" s="225"/>
      <c r="D110" s="226" t="s">
        <v>138</v>
      </c>
      <c r="E110" s="227" t="s">
        <v>19</v>
      </c>
      <c r="F110" s="228" t="s">
        <v>871</v>
      </c>
      <c r="G110" s="225"/>
      <c r="H110" s="229">
        <v>12</v>
      </c>
      <c r="I110" s="230"/>
      <c r="J110" s="225"/>
      <c r="K110" s="225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138</v>
      </c>
      <c r="AU110" s="235" t="s">
        <v>79</v>
      </c>
      <c r="AV110" s="13" t="s">
        <v>79</v>
      </c>
      <c r="AW110" s="13" t="s">
        <v>31</v>
      </c>
      <c r="AX110" s="13" t="s">
        <v>69</v>
      </c>
      <c r="AY110" s="235" t="s">
        <v>126</v>
      </c>
    </row>
    <row r="111" spans="1:51" s="13" customFormat="1" ht="12">
      <c r="A111" s="13"/>
      <c r="B111" s="224"/>
      <c r="C111" s="225"/>
      <c r="D111" s="226" t="s">
        <v>138</v>
      </c>
      <c r="E111" s="227" t="s">
        <v>19</v>
      </c>
      <c r="F111" s="228" t="s">
        <v>872</v>
      </c>
      <c r="G111" s="225"/>
      <c r="H111" s="229">
        <v>9.6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138</v>
      </c>
      <c r="AU111" s="235" t="s">
        <v>79</v>
      </c>
      <c r="AV111" s="13" t="s">
        <v>79</v>
      </c>
      <c r="AW111" s="13" t="s">
        <v>31</v>
      </c>
      <c r="AX111" s="13" t="s">
        <v>69</v>
      </c>
      <c r="AY111" s="235" t="s">
        <v>126</v>
      </c>
    </row>
    <row r="112" spans="1:51" s="13" customFormat="1" ht="12">
      <c r="A112" s="13"/>
      <c r="B112" s="224"/>
      <c r="C112" s="225"/>
      <c r="D112" s="226" t="s">
        <v>138</v>
      </c>
      <c r="E112" s="227" t="s">
        <v>19</v>
      </c>
      <c r="F112" s="228" t="s">
        <v>873</v>
      </c>
      <c r="G112" s="225"/>
      <c r="H112" s="229">
        <v>27.6</v>
      </c>
      <c r="I112" s="230"/>
      <c r="J112" s="225"/>
      <c r="K112" s="225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138</v>
      </c>
      <c r="AU112" s="235" t="s">
        <v>79</v>
      </c>
      <c r="AV112" s="13" t="s">
        <v>79</v>
      </c>
      <c r="AW112" s="13" t="s">
        <v>31</v>
      </c>
      <c r="AX112" s="13" t="s">
        <v>69</v>
      </c>
      <c r="AY112" s="235" t="s">
        <v>126</v>
      </c>
    </row>
    <row r="113" spans="1:51" s="13" customFormat="1" ht="12">
      <c r="A113" s="13"/>
      <c r="B113" s="224"/>
      <c r="C113" s="225"/>
      <c r="D113" s="226" t="s">
        <v>138</v>
      </c>
      <c r="E113" s="227" t="s">
        <v>19</v>
      </c>
      <c r="F113" s="228" t="s">
        <v>874</v>
      </c>
      <c r="G113" s="225"/>
      <c r="H113" s="229">
        <v>1.44</v>
      </c>
      <c r="I113" s="230"/>
      <c r="J113" s="225"/>
      <c r="K113" s="225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138</v>
      </c>
      <c r="AU113" s="235" t="s">
        <v>79</v>
      </c>
      <c r="AV113" s="13" t="s">
        <v>79</v>
      </c>
      <c r="AW113" s="13" t="s">
        <v>31</v>
      </c>
      <c r="AX113" s="13" t="s">
        <v>69</v>
      </c>
      <c r="AY113" s="235" t="s">
        <v>126</v>
      </c>
    </row>
    <row r="114" spans="1:51" s="13" customFormat="1" ht="12">
      <c r="A114" s="13"/>
      <c r="B114" s="224"/>
      <c r="C114" s="225"/>
      <c r="D114" s="226" t="s">
        <v>138</v>
      </c>
      <c r="E114" s="227" t="s">
        <v>19</v>
      </c>
      <c r="F114" s="228" t="s">
        <v>875</v>
      </c>
      <c r="G114" s="225"/>
      <c r="H114" s="229">
        <v>16.8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138</v>
      </c>
      <c r="AU114" s="235" t="s">
        <v>79</v>
      </c>
      <c r="AV114" s="13" t="s">
        <v>79</v>
      </c>
      <c r="AW114" s="13" t="s">
        <v>31</v>
      </c>
      <c r="AX114" s="13" t="s">
        <v>69</v>
      </c>
      <c r="AY114" s="235" t="s">
        <v>126</v>
      </c>
    </row>
    <row r="115" spans="1:51" s="13" customFormat="1" ht="12">
      <c r="A115" s="13"/>
      <c r="B115" s="224"/>
      <c r="C115" s="225"/>
      <c r="D115" s="226" t="s">
        <v>138</v>
      </c>
      <c r="E115" s="227" t="s">
        <v>19</v>
      </c>
      <c r="F115" s="228" t="s">
        <v>876</v>
      </c>
      <c r="G115" s="225"/>
      <c r="H115" s="229">
        <v>3.6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138</v>
      </c>
      <c r="AU115" s="235" t="s">
        <v>79</v>
      </c>
      <c r="AV115" s="13" t="s">
        <v>79</v>
      </c>
      <c r="AW115" s="13" t="s">
        <v>31</v>
      </c>
      <c r="AX115" s="13" t="s">
        <v>69</v>
      </c>
      <c r="AY115" s="235" t="s">
        <v>126</v>
      </c>
    </row>
    <row r="116" spans="1:51" s="13" customFormat="1" ht="12">
      <c r="A116" s="13"/>
      <c r="B116" s="224"/>
      <c r="C116" s="225"/>
      <c r="D116" s="226" t="s">
        <v>138</v>
      </c>
      <c r="E116" s="227" t="s">
        <v>19</v>
      </c>
      <c r="F116" s="228" t="s">
        <v>877</v>
      </c>
      <c r="G116" s="225"/>
      <c r="H116" s="229">
        <v>2.4</v>
      </c>
      <c r="I116" s="230"/>
      <c r="J116" s="225"/>
      <c r="K116" s="225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138</v>
      </c>
      <c r="AU116" s="235" t="s">
        <v>79</v>
      </c>
      <c r="AV116" s="13" t="s">
        <v>79</v>
      </c>
      <c r="AW116" s="13" t="s">
        <v>31</v>
      </c>
      <c r="AX116" s="13" t="s">
        <v>69</v>
      </c>
      <c r="AY116" s="235" t="s">
        <v>126</v>
      </c>
    </row>
    <row r="117" spans="1:51" s="13" customFormat="1" ht="12">
      <c r="A117" s="13"/>
      <c r="B117" s="224"/>
      <c r="C117" s="225"/>
      <c r="D117" s="226" t="s">
        <v>138</v>
      </c>
      <c r="E117" s="227" t="s">
        <v>19</v>
      </c>
      <c r="F117" s="228" t="s">
        <v>878</v>
      </c>
      <c r="G117" s="225"/>
      <c r="H117" s="229">
        <v>7.68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138</v>
      </c>
      <c r="AU117" s="235" t="s">
        <v>79</v>
      </c>
      <c r="AV117" s="13" t="s">
        <v>79</v>
      </c>
      <c r="AW117" s="13" t="s">
        <v>31</v>
      </c>
      <c r="AX117" s="13" t="s">
        <v>69</v>
      </c>
      <c r="AY117" s="235" t="s">
        <v>126</v>
      </c>
    </row>
    <row r="118" spans="1:51" s="13" customFormat="1" ht="12">
      <c r="A118" s="13"/>
      <c r="B118" s="224"/>
      <c r="C118" s="225"/>
      <c r="D118" s="226" t="s">
        <v>138</v>
      </c>
      <c r="E118" s="227" t="s">
        <v>19</v>
      </c>
      <c r="F118" s="228" t="s">
        <v>879</v>
      </c>
      <c r="G118" s="225"/>
      <c r="H118" s="229">
        <v>7.2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138</v>
      </c>
      <c r="AU118" s="235" t="s">
        <v>79</v>
      </c>
      <c r="AV118" s="13" t="s">
        <v>79</v>
      </c>
      <c r="AW118" s="13" t="s">
        <v>31</v>
      </c>
      <c r="AX118" s="13" t="s">
        <v>69</v>
      </c>
      <c r="AY118" s="235" t="s">
        <v>126</v>
      </c>
    </row>
    <row r="119" spans="1:51" s="13" customFormat="1" ht="12">
      <c r="A119" s="13"/>
      <c r="B119" s="224"/>
      <c r="C119" s="225"/>
      <c r="D119" s="226" t="s">
        <v>138</v>
      </c>
      <c r="E119" s="227" t="s">
        <v>19</v>
      </c>
      <c r="F119" s="228" t="s">
        <v>880</v>
      </c>
      <c r="G119" s="225"/>
      <c r="H119" s="229">
        <v>5.52</v>
      </c>
      <c r="I119" s="230"/>
      <c r="J119" s="225"/>
      <c r="K119" s="225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138</v>
      </c>
      <c r="AU119" s="235" t="s">
        <v>79</v>
      </c>
      <c r="AV119" s="13" t="s">
        <v>79</v>
      </c>
      <c r="AW119" s="13" t="s">
        <v>31</v>
      </c>
      <c r="AX119" s="13" t="s">
        <v>69</v>
      </c>
      <c r="AY119" s="235" t="s">
        <v>126</v>
      </c>
    </row>
    <row r="120" spans="1:51" s="13" customFormat="1" ht="12">
      <c r="A120" s="13"/>
      <c r="B120" s="224"/>
      <c r="C120" s="225"/>
      <c r="D120" s="226" t="s">
        <v>138</v>
      </c>
      <c r="E120" s="227" t="s">
        <v>19</v>
      </c>
      <c r="F120" s="228" t="s">
        <v>881</v>
      </c>
      <c r="G120" s="225"/>
      <c r="H120" s="229">
        <v>12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138</v>
      </c>
      <c r="AU120" s="235" t="s">
        <v>79</v>
      </c>
      <c r="AV120" s="13" t="s">
        <v>79</v>
      </c>
      <c r="AW120" s="13" t="s">
        <v>31</v>
      </c>
      <c r="AX120" s="13" t="s">
        <v>69</v>
      </c>
      <c r="AY120" s="235" t="s">
        <v>126</v>
      </c>
    </row>
    <row r="121" spans="1:51" s="14" customFormat="1" ht="12">
      <c r="A121" s="14"/>
      <c r="B121" s="236"/>
      <c r="C121" s="237"/>
      <c r="D121" s="226" t="s">
        <v>138</v>
      </c>
      <c r="E121" s="238" t="s">
        <v>19</v>
      </c>
      <c r="F121" s="239" t="s">
        <v>141</v>
      </c>
      <c r="G121" s="237"/>
      <c r="H121" s="240">
        <v>391.32000000000005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138</v>
      </c>
      <c r="AU121" s="246" t="s">
        <v>79</v>
      </c>
      <c r="AV121" s="14" t="s">
        <v>134</v>
      </c>
      <c r="AW121" s="14" t="s">
        <v>31</v>
      </c>
      <c r="AX121" s="14" t="s">
        <v>77</v>
      </c>
      <c r="AY121" s="246" t="s">
        <v>126</v>
      </c>
    </row>
    <row r="122" spans="1:65" s="2" customFormat="1" ht="37.8" customHeight="1">
      <c r="A122" s="40"/>
      <c r="B122" s="41"/>
      <c r="C122" s="206" t="s">
        <v>150</v>
      </c>
      <c r="D122" s="206" t="s">
        <v>129</v>
      </c>
      <c r="E122" s="207" t="s">
        <v>882</v>
      </c>
      <c r="F122" s="208" t="s">
        <v>883</v>
      </c>
      <c r="G122" s="209" t="s">
        <v>132</v>
      </c>
      <c r="H122" s="210">
        <v>652.2</v>
      </c>
      <c r="I122" s="211"/>
      <c r="J122" s="212">
        <f>ROUND(I122*H122,2)</f>
        <v>0</v>
      </c>
      <c r="K122" s="208" t="s">
        <v>133</v>
      </c>
      <c r="L122" s="46"/>
      <c r="M122" s="213" t="s">
        <v>19</v>
      </c>
      <c r="N122" s="214" t="s">
        <v>40</v>
      </c>
      <c r="O122" s="86"/>
      <c r="P122" s="215">
        <f>O122*H122</f>
        <v>0</v>
      </c>
      <c r="Q122" s="215">
        <v>0.00085</v>
      </c>
      <c r="R122" s="215">
        <f>Q122*H122</f>
        <v>0.55437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134</v>
      </c>
      <c r="AT122" s="217" t="s">
        <v>129</v>
      </c>
      <c r="AU122" s="217" t="s">
        <v>79</v>
      </c>
      <c r="AY122" s="19" t="s">
        <v>126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77</v>
      </c>
      <c r="BK122" s="218">
        <f>ROUND(I122*H122,2)</f>
        <v>0</v>
      </c>
      <c r="BL122" s="19" t="s">
        <v>134</v>
      </c>
      <c r="BM122" s="217" t="s">
        <v>884</v>
      </c>
    </row>
    <row r="123" spans="1:47" s="2" customFormat="1" ht="12">
      <c r="A123" s="40"/>
      <c r="B123" s="41"/>
      <c r="C123" s="42"/>
      <c r="D123" s="219" t="s">
        <v>136</v>
      </c>
      <c r="E123" s="42"/>
      <c r="F123" s="220" t="s">
        <v>885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136</v>
      </c>
      <c r="AU123" s="19" t="s">
        <v>79</v>
      </c>
    </row>
    <row r="124" spans="1:51" s="13" customFormat="1" ht="12">
      <c r="A124" s="13"/>
      <c r="B124" s="224"/>
      <c r="C124" s="225"/>
      <c r="D124" s="226" t="s">
        <v>138</v>
      </c>
      <c r="E124" s="227" t="s">
        <v>19</v>
      </c>
      <c r="F124" s="228" t="s">
        <v>886</v>
      </c>
      <c r="G124" s="225"/>
      <c r="H124" s="229">
        <v>339.6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138</v>
      </c>
      <c r="AU124" s="235" t="s">
        <v>79</v>
      </c>
      <c r="AV124" s="13" t="s">
        <v>79</v>
      </c>
      <c r="AW124" s="13" t="s">
        <v>31</v>
      </c>
      <c r="AX124" s="13" t="s">
        <v>69</v>
      </c>
      <c r="AY124" s="235" t="s">
        <v>126</v>
      </c>
    </row>
    <row r="125" spans="1:51" s="13" customFormat="1" ht="12">
      <c r="A125" s="13"/>
      <c r="B125" s="224"/>
      <c r="C125" s="225"/>
      <c r="D125" s="226" t="s">
        <v>138</v>
      </c>
      <c r="E125" s="227" t="s">
        <v>19</v>
      </c>
      <c r="F125" s="228" t="s">
        <v>887</v>
      </c>
      <c r="G125" s="225"/>
      <c r="H125" s="229">
        <v>68.2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138</v>
      </c>
      <c r="AU125" s="235" t="s">
        <v>79</v>
      </c>
      <c r="AV125" s="13" t="s">
        <v>79</v>
      </c>
      <c r="AW125" s="13" t="s">
        <v>31</v>
      </c>
      <c r="AX125" s="13" t="s">
        <v>69</v>
      </c>
      <c r="AY125" s="235" t="s">
        <v>126</v>
      </c>
    </row>
    <row r="126" spans="1:51" s="13" customFormat="1" ht="12">
      <c r="A126" s="13"/>
      <c r="B126" s="224"/>
      <c r="C126" s="225"/>
      <c r="D126" s="226" t="s">
        <v>138</v>
      </c>
      <c r="E126" s="227" t="s">
        <v>19</v>
      </c>
      <c r="F126" s="228" t="s">
        <v>888</v>
      </c>
      <c r="G126" s="225"/>
      <c r="H126" s="229">
        <v>13.2</v>
      </c>
      <c r="I126" s="230"/>
      <c r="J126" s="225"/>
      <c r="K126" s="225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138</v>
      </c>
      <c r="AU126" s="235" t="s">
        <v>79</v>
      </c>
      <c r="AV126" s="13" t="s">
        <v>79</v>
      </c>
      <c r="AW126" s="13" t="s">
        <v>31</v>
      </c>
      <c r="AX126" s="13" t="s">
        <v>69</v>
      </c>
      <c r="AY126" s="235" t="s">
        <v>126</v>
      </c>
    </row>
    <row r="127" spans="1:51" s="13" customFormat="1" ht="12">
      <c r="A127" s="13"/>
      <c r="B127" s="224"/>
      <c r="C127" s="225"/>
      <c r="D127" s="226" t="s">
        <v>138</v>
      </c>
      <c r="E127" s="227" t="s">
        <v>19</v>
      </c>
      <c r="F127" s="228" t="s">
        <v>889</v>
      </c>
      <c r="G127" s="225"/>
      <c r="H127" s="229">
        <v>20</v>
      </c>
      <c r="I127" s="230"/>
      <c r="J127" s="225"/>
      <c r="K127" s="225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138</v>
      </c>
      <c r="AU127" s="235" t="s">
        <v>79</v>
      </c>
      <c r="AV127" s="13" t="s">
        <v>79</v>
      </c>
      <c r="AW127" s="13" t="s">
        <v>31</v>
      </c>
      <c r="AX127" s="13" t="s">
        <v>69</v>
      </c>
      <c r="AY127" s="235" t="s">
        <v>126</v>
      </c>
    </row>
    <row r="128" spans="1:51" s="13" customFormat="1" ht="12">
      <c r="A128" s="13"/>
      <c r="B128" s="224"/>
      <c r="C128" s="225"/>
      <c r="D128" s="226" t="s">
        <v>138</v>
      </c>
      <c r="E128" s="227" t="s">
        <v>19</v>
      </c>
      <c r="F128" s="228" t="s">
        <v>890</v>
      </c>
      <c r="G128" s="225"/>
      <c r="H128" s="229">
        <v>18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138</v>
      </c>
      <c r="AU128" s="235" t="s">
        <v>79</v>
      </c>
      <c r="AV128" s="13" t="s">
        <v>79</v>
      </c>
      <c r="AW128" s="13" t="s">
        <v>31</v>
      </c>
      <c r="AX128" s="13" t="s">
        <v>69</v>
      </c>
      <c r="AY128" s="235" t="s">
        <v>126</v>
      </c>
    </row>
    <row r="129" spans="1:51" s="13" customFormat="1" ht="12">
      <c r="A129" s="13"/>
      <c r="B129" s="224"/>
      <c r="C129" s="225"/>
      <c r="D129" s="226" t="s">
        <v>138</v>
      </c>
      <c r="E129" s="227" t="s">
        <v>19</v>
      </c>
      <c r="F129" s="228" t="s">
        <v>891</v>
      </c>
      <c r="G129" s="225"/>
      <c r="H129" s="229">
        <v>16.8</v>
      </c>
      <c r="I129" s="230"/>
      <c r="J129" s="225"/>
      <c r="K129" s="225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138</v>
      </c>
      <c r="AU129" s="235" t="s">
        <v>79</v>
      </c>
      <c r="AV129" s="13" t="s">
        <v>79</v>
      </c>
      <c r="AW129" s="13" t="s">
        <v>31</v>
      </c>
      <c r="AX129" s="13" t="s">
        <v>69</v>
      </c>
      <c r="AY129" s="235" t="s">
        <v>126</v>
      </c>
    </row>
    <row r="130" spans="1:51" s="13" customFormat="1" ht="12">
      <c r="A130" s="13"/>
      <c r="B130" s="224"/>
      <c r="C130" s="225"/>
      <c r="D130" s="226" t="s">
        <v>138</v>
      </c>
      <c r="E130" s="227" t="s">
        <v>19</v>
      </c>
      <c r="F130" s="228" t="s">
        <v>892</v>
      </c>
      <c r="G130" s="225"/>
      <c r="H130" s="229">
        <v>20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138</v>
      </c>
      <c r="AU130" s="235" t="s">
        <v>79</v>
      </c>
      <c r="AV130" s="13" t="s">
        <v>79</v>
      </c>
      <c r="AW130" s="13" t="s">
        <v>31</v>
      </c>
      <c r="AX130" s="13" t="s">
        <v>69</v>
      </c>
      <c r="AY130" s="235" t="s">
        <v>126</v>
      </c>
    </row>
    <row r="131" spans="1:51" s="13" customFormat="1" ht="12">
      <c r="A131" s="13"/>
      <c r="B131" s="224"/>
      <c r="C131" s="225"/>
      <c r="D131" s="226" t="s">
        <v>138</v>
      </c>
      <c r="E131" s="227" t="s">
        <v>19</v>
      </c>
      <c r="F131" s="228" t="s">
        <v>893</v>
      </c>
      <c r="G131" s="225"/>
      <c r="H131" s="229">
        <v>16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138</v>
      </c>
      <c r="AU131" s="235" t="s">
        <v>79</v>
      </c>
      <c r="AV131" s="13" t="s">
        <v>79</v>
      </c>
      <c r="AW131" s="13" t="s">
        <v>31</v>
      </c>
      <c r="AX131" s="13" t="s">
        <v>69</v>
      </c>
      <c r="AY131" s="235" t="s">
        <v>126</v>
      </c>
    </row>
    <row r="132" spans="1:51" s="13" customFormat="1" ht="12">
      <c r="A132" s="13"/>
      <c r="B132" s="224"/>
      <c r="C132" s="225"/>
      <c r="D132" s="226" t="s">
        <v>138</v>
      </c>
      <c r="E132" s="227" t="s">
        <v>19</v>
      </c>
      <c r="F132" s="228" t="s">
        <v>894</v>
      </c>
      <c r="G132" s="225"/>
      <c r="H132" s="229">
        <v>46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138</v>
      </c>
      <c r="AU132" s="235" t="s">
        <v>79</v>
      </c>
      <c r="AV132" s="13" t="s">
        <v>79</v>
      </c>
      <c r="AW132" s="13" t="s">
        <v>31</v>
      </c>
      <c r="AX132" s="13" t="s">
        <v>69</v>
      </c>
      <c r="AY132" s="235" t="s">
        <v>126</v>
      </c>
    </row>
    <row r="133" spans="1:51" s="13" customFormat="1" ht="12">
      <c r="A133" s="13"/>
      <c r="B133" s="224"/>
      <c r="C133" s="225"/>
      <c r="D133" s="226" t="s">
        <v>138</v>
      </c>
      <c r="E133" s="227" t="s">
        <v>19</v>
      </c>
      <c r="F133" s="228" t="s">
        <v>895</v>
      </c>
      <c r="G133" s="225"/>
      <c r="H133" s="229">
        <v>2.4</v>
      </c>
      <c r="I133" s="230"/>
      <c r="J133" s="225"/>
      <c r="K133" s="225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138</v>
      </c>
      <c r="AU133" s="235" t="s">
        <v>79</v>
      </c>
      <c r="AV133" s="13" t="s">
        <v>79</v>
      </c>
      <c r="AW133" s="13" t="s">
        <v>31</v>
      </c>
      <c r="AX133" s="13" t="s">
        <v>69</v>
      </c>
      <c r="AY133" s="235" t="s">
        <v>126</v>
      </c>
    </row>
    <row r="134" spans="1:51" s="13" customFormat="1" ht="12">
      <c r="A134" s="13"/>
      <c r="B134" s="224"/>
      <c r="C134" s="225"/>
      <c r="D134" s="226" t="s">
        <v>138</v>
      </c>
      <c r="E134" s="227" t="s">
        <v>19</v>
      </c>
      <c r="F134" s="228" t="s">
        <v>896</v>
      </c>
      <c r="G134" s="225"/>
      <c r="H134" s="229">
        <v>28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138</v>
      </c>
      <c r="AU134" s="235" t="s">
        <v>79</v>
      </c>
      <c r="AV134" s="13" t="s">
        <v>79</v>
      </c>
      <c r="AW134" s="13" t="s">
        <v>31</v>
      </c>
      <c r="AX134" s="13" t="s">
        <v>69</v>
      </c>
      <c r="AY134" s="235" t="s">
        <v>126</v>
      </c>
    </row>
    <row r="135" spans="1:51" s="13" customFormat="1" ht="12">
      <c r="A135" s="13"/>
      <c r="B135" s="224"/>
      <c r="C135" s="225"/>
      <c r="D135" s="226" t="s">
        <v>138</v>
      </c>
      <c r="E135" s="227" t="s">
        <v>19</v>
      </c>
      <c r="F135" s="228" t="s">
        <v>897</v>
      </c>
      <c r="G135" s="225"/>
      <c r="H135" s="229">
        <v>6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138</v>
      </c>
      <c r="AU135" s="235" t="s">
        <v>79</v>
      </c>
      <c r="AV135" s="13" t="s">
        <v>79</v>
      </c>
      <c r="AW135" s="13" t="s">
        <v>31</v>
      </c>
      <c r="AX135" s="13" t="s">
        <v>69</v>
      </c>
      <c r="AY135" s="235" t="s">
        <v>126</v>
      </c>
    </row>
    <row r="136" spans="1:51" s="13" customFormat="1" ht="12">
      <c r="A136" s="13"/>
      <c r="B136" s="224"/>
      <c r="C136" s="225"/>
      <c r="D136" s="226" t="s">
        <v>138</v>
      </c>
      <c r="E136" s="227" t="s">
        <v>19</v>
      </c>
      <c r="F136" s="228" t="s">
        <v>898</v>
      </c>
      <c r="G136" s="225"/>
      <c r="H136" s="229">
        <v>4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138</v>
      </c>
      <c r="AU136" s="235" t="s">
        <v>79</v>
      </c>
      <c r="AV136" s="13" t="s">
        <v>79</v>
      </c>
      <c r="AW136" s="13" t="s">
        <v>31</v>
      </c>
      <c r="AX136" s="13" t="s">
        <v>69</v>
      </c>
      <c r="AY136" s="235" t="s">
        <v>126</v>
      </c>
    </row>
    <row r="137" spans="1:51" s="13" customFormat="1" ht="12">
      <c r="A137" s="13"/>
      <c r="B137" s="224"/>
      <c r="C137" s="225"/>
      <c r="D137" s="226" t="s">
        <v>138</v>
      </c>
      <c r="E137" s="227" t="s">
        <v>19</v>
      </c>
      <c r="F137" s="228" t="s">
        <v>899</v>
      </c>
      <c r="G137" s="225"/>
      <c r="H137" s="229">
        <v>12.8</v>
      </c>
      <c r="I137" s="230"/>
      <c r="J137" s="225"/>
      <c r="K137" s="225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138</v>
      </c>
      <c r="AU137" s="235" t="s">
        <v>79</v>
      </c>
      <c r="AV137" s="13" t="s">
        <v>79</v>
      </c>
      <c r="AW137" s="13" t="s">
        <v>31</v>
      </c>
      <c r="AX137" s="13" t="s">
        <v>69</v>
      </c>
      <c r="AY137" s="235" t="s">
        <v>126</v>
      </c>
    </row>
    <row r="138" spans="1:51" s="13" customFormat="1" ht="12">
      <c r="A138" s="13"/>
      <c r="B138" s="224"/>
      <c r="C138" s="225"/>
      <c r="D138" s="226" t="s">
        <v>138</v>
      </c>
      <c r="E138" s="227" t="s">
        <v>19</v>
      </c>
      <c r="F138" s="228" t="s">
        <v>900</v>
      </c>
      <c r="G138" s="225"/>
      <c r="H138" s="229">
        <v>12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138</v>
      </c>
      <c r="AU138" s="235" t="s">
        <v>79</v>
      </c>
      <c r="AV138" s="13" t="s">
        <v>79</v>
      </c>
      <c r="AW138" s="13" t="s">
        <v>31</v>
      </c>
      <c r="AX138" s="13" t="s">
        <v>69</v>
      </c>
      <c r="AY138" s="235" t="s">
        <v>126</v>
      </c>
    </row>
    <row r="139" spans="1:51" s="13" customFormat="1" ht="12">
      <c r="A139" s="13"/>
      <c r="B139" s="224"/>
      <c r="C139" s="225"/>
      <c r="D139" s="226" t="s">
        <v>138</v>
      </c>
      <c r="E139" s="227" t="s">
        <v>19</v>
      </c>
      <c r="F139" s="228" t="s">
        <v>901</v>
      </c>
      <c r="G139" s="225"/>
      <c r="H139" s="229">
        <v>9.2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138</v>
      </c>
      <c r="AU139" s="235" t="s">
        <v>79</v>
      </c>
      <c r="AV139" s="13" t="s">
        <v>79</v>
      </c>
      <c r="AW139" s="13" t="s">
        <v>31</v>
      </c>
      <c r="AX139" s="13" t="s">
        <v>69</v>
      </c>
      <c r="AY139" s="235" t="s">
        <v>126</v>
      </c>
    </row>
    <row r="140" spans="1:51" s="13" customFormat="1" ht="12">
      <c r="A140" s="13"/>
      <c r="B140" s="224"/>
      <c r="C140" s="225"/>
      <c r="D140" s="226" t="s">
        <v>138</v>
      </c>
      <c r="E140" s="227" t="s">
        <v>19</v>
      </c>
      <c r="F140" s="228" t="s">
        <v>902</v>
      </c>
      <c r="G140" s="225"/>
      <c r="H140" s="229">
        <v>20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138</v>
      </c>
      <c r="AU140" s="235" t="s">
        <v>79</v>
      </c>
      <c r="AV140" s="13" t="s">
        <v>79</v>
      </c>
      <c r="AW140" s="13" t="s">
        <v>31</v>
      </c>
      <c r="AX140" s="13" t="s">
        <v>69</v>
      </c>
      <c r="AY140" s="235" t="s">
        <v>126</v>
      </c>
    </row>
    <row r="141" spans="1:51" s="14" customFormat="1" ht="12">
      <c r="A141" s="14"/>
      <c r="B141" s="236"/>
      <c r="C141" s="237"/>
      <c r="D141" s="226" t="s">
        <v>138</v>
      </c>
      <c r="E141" s="238" t="s">
        <v>19</v>
      </c>
      <c r="F141" s="239" t="s">
        <v>141</v>
      </c>
      <c r="G141" s="237"/>
      <c r="H141" s="240">
        <v>652.1999999999999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138</v>
      </c>
      <c r="AU141" s="246" t="s">
        <v>79</v>
      </c>
      <c r="AV141" s="14" t="s">
        <v>134</v>
      </c>
      <c r="AW141" s="14" t="s">
        <v>31</v>
      </c>
      <c r="AX141" s="14" t="s">
        <v>77</v>
      </c>
      <c r="AY141" s="246" t="s">
        <v>126</v>
      </c>
    </row>
    <row r="142" spans="1:65" s="2" customFormat="1" ht="44.25" customHeight="1">
      <c r="A142" s="40"/>
      <c r="B142" s="41"/>
      <c r="C142" s="206" t="s">
        <v>134</v>
      </c>
      <c r="D142" s="206" t="s">
        <v>129</v>
      </c>
      <c r="E142" s="207" t="s">
        <v>903</v>
      </c>
      <c r="F142" s="208" t="s">
        <v>904</v>
      </c>
      <c r="G142" s="209" t="s">
        <v>132</v>
      </c>
      <c r="H142" s="210">
        <v>652.2</v>
      </c>
      <c r="I142" s="211"/>
      <c r="J142" s="212">
        <f>ROUND(I142*H142,2)</f>
        <v>0</v>
      </c>
      <c r="K142" s="208" t="s">
        <v>133</v>
      </c>
      <c r="L142" s="46"/>
      <c r="M142" s="213" t="s">
        <v>19</v>
      </c>
      <c r="N142" s="214" t="s">
        <v>40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134</v>
      </c>
      <c r="AT142" s="217" t="s">
        <v>129</v>
      </c>
      <c r="AU142" s="217" t="s">
        <v>79</v>
      </c>
      <c r="AY142" s="19" t="s">
        <v>126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77</v>
      </c>
      <c r="BK142" s="218">
        <f>ROUND(I142*H142,2)</f>
        <v>0</v>
      </c>
      <c r="BL142" s="19" t="s">
        <v>134</v>
      </c>
      <c r="BM142" s="217" t="s">
        <v>905</v>
      </c>
    </row>
    <row r="143" spans="1:47" s="2" customFormat="1" ht="12">
      <c r="A143" s="40"/>
      <c r="B143" s="41"/>
      <c r="C143" s="42"/>
      <c r="D143" s="219" t="s">
        <v>136</v>
      </c>
      <c r="E143" s="42"/>
      <c r="F143" s="220" t="s">
        <v>906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136</v>
      </c>
      <c r="AU143" s="19" t="s">
        <v>79</v>
      </c>
    </row>
    <row r="144" spans="1:65" s="2" customFormat="1" ht="62.7" customHeight="1">
      <c r="A144" s="40"/>
      <c r="B144" s="41"/>
      <c r="C144" s="206" t="s">
        <v>161</v>
      </c>
      <c r="D144" s="206" t="s">
        <v>129</v>
      </c>
      <c r="E144" s="207" t="s">
        <v>628</v>
      </c>
      <c r="F144" s="208" t="s">
        <v>629</v>
      </c>
      <c r="G144" s="209" t="s">
        <v>275</v>
      </c>
      <c r="H144" s="210">
        <v>391.32</v>
      </c>
      <c r="I144" s="211"/>
      <c r="J144" s="212">
        <f>ROUND(I144*H144,2)</f>
        <v>0</v>
      </c>
      <c r="K144" s="208" t="s">
        <v>133</v>
      </c>
      <c r="L144" s="46"/>
      <c r="M144" s="213" t="s">
        <v>19</v>
      </c>
      <c r="N144" s="214" t="s">
        <v>40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134</v>
      </c>
      <c r="AT144" s="217" t="s">
        <v>129</v>
      </c>
      <c r="AU144" s="217" t="s">
        <v>79</v>
      </c>
      <c r="AY144" s="19" t="s">
        <v>126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77</v>
      </c>
      <c r="BK144" s="218">
        <f>ROUND(I144*H144,2)</f>
        <v>0</v>
      </c>
      <c r="BL144" s="19" t="s">
        <v>134</v>
      </c>
      <c r="BM144" s="217" t="s">
        <v>907</v>
      </c>
    </row>
    <row r="145" spans="1:47" s="2" customFormat="1" ht="12">
      <c r="A145" s="40"/>
      <c r="B145" s="41"/>
      <c r="C145" s="42"/>
      <c r="D145" s="219" t="s">
        <v>136</v>
      </c>
      <c r="E145" s="42"/>
      <c r="F145" s="220" t="s">
        <v>631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136</v>
      </c>
      <c r="AU145" s="19" t="s">
        <v>79</v>
      </c>
    </row>
    <row r="146" spans="1:65" s="2" customFormat="1" ht="66.75" customHeight="1">
      <c r="A146" s="40"/>
      <c r="B146" s="41"/>
      <c r="C146" s="206" t="s">
        <v>127</v>
      </c>
      <c r="D146" s="206" t="s">
        <v>129</v>
      </c>
      <c r="E146" s="207" t="s">
        <v>632</v>
      </c>
      <c r="F146" s="208" t="s">
        <v>633</v>
      </c>
      <c r="G146" s="209" t="s">
        <v>275</v>
      </c>
      <c r="H146" s="210">
        <v>3913.2</v>
      </c>
      <c r="I146" s="211"/>
      <c r="J146" s="212">
        <f>ROUND(I146*H146,2)</f>
        <v>0</v>
      </c>
      <c r="K146" s="208" t="s">
        <v>133</v>
      </c>
      <c r="L146" s="46"/>
      <c r="M146" s="213" t="s">
        <v>19</v>
      </c>
      <c r="N146" s="214" t="s">
        <v>40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134</v>
      </c>
      <c r="AT146" s="217" t="s">
        <v>129</v>
      </c>
      <c r="AU146" s="217" t="s">
        <v>79</v>
      </c>
      <c r="AY146" s="19" t="s">
        <v>126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77</v>
      </c>
      <c r="BK146" s="218">
        <f>ROUND(I146*H146,2)</f>
        <v>0</v>
      </c>
      <c r="BL146" s="19" t="s">
        <v>134</v>
      </c>
      <c r="BM146" s="217" t="s">
        <v>908</v>
      </c>
    </row>
    <row r="147" spans="1:47" s="2" customFormat="1" ht="12">
      <c r="A147" s="40"/>
      <c r="B147" s="41"/>
      <c r="C147" s="42"/>
      <c r="D147" s="219" t="s">
        <v>136</v>
      </c>
      <c r="E147" s="42"/>
      <c r="F147" s="220" t="s">
        <v>635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136</v>
      </c>
      <c r="AU147" s="19" t="s">
        <v>79</v>
      </c>
    </row>
    <row r="148" spans="1:51" s="13" customFormat="1" ht="12">
      <c r="A148" s="13"/>
      <c r="B148" s="224"/>
      <c r="C148" s="225"/>
      <c r="D148" s="226" t="s">
        <v>138</v>
      </c>
      <c r="E148" s="225"/>
      <c r="F148" s="228" t="s">
        <v>909</v>
      </c>
      <c r="G148" s="225"/>
      <c r="H148" s="229">
        <v>3913.2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138</v>
      </c>
      <c r="AU148" s="235" t="s">
        <v>79</v>
      </c>
      <c r="AV148" s="13" t="s">
        <v>79</v>
      </c>
      <c r="AW148" s="13" t="s">
        <v>4</v>
      </c>
      <c r="AX148" s="13" t="s">
        <v>77</v>
      </c>
      <c r="AY148" s="235" t="s">
        <v>126</v>
      </c>
    </row>
    <row r="149" spans="1:65" s="2" customFormat="1" ht="44.25" customHeight="1">
      <c r="A149" s="40"/>
      <c r="B149" s="41"/>
      <c r="C149" s="206" t="s">
        <v>172</v>
      </c>
      <c r="D149" s="206" t="s">
        <v>129</v>
      </c>
      <c r="E149" s="207" t="s">
        <v>637</v>
      </c>
      <c r="F149" s="208" t="s">
        <v>638</v>
      </c>
      <c r="G149" s="209" t="s">
        <v>187</v>
      </c>
      <c r="H149" s="210">
        <v>782.64</v>
      </c>
      <c r="I149" s="211"/>
      <c r="J149" s="212">
        <f>ROUND(I149*H149,2)</f>
        <v>0</v>
      </c>
      <c r="K149" s="208" t="s">
        <v>133</v>
      </c>
      <c r="L149" s="46"/>
      <c r="M149" s="213" t="s">
        <v>19</v>
      </c>
      <c r="N149" s="214" t="s">
        <v>40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134</v>
      </c>
      <c r="AT149" s="217" t="s">
        <v>129</v>
      </c>
      <c r="AU149" s="217" t="s">
        <v>79</v>
      </c>
      <c r="AY149" s="19" t="s">
        <v>126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77</v>
      </c>
      <c r="BK149" s="218">
        <f>ROUND(I149*H149,2)</f>
        <v>0</v>
      </c>
      <c r="BL149" s="19" t="s">
        <v>134</v>
      </c>
      <c r="BM149" s="217" t="s">
        <v>910</v>
      </c>
    </row>
    <row r="150" spans="1:47" s="2" customFormat="1" ht="12">
      <c r="A150" s="40"/>
      <c r="B150" s="41"/>
      <c r="C150" s="42"/>
      <c r="D150" s="219" t="s">
        <v>136</v>
      </c>
      <c r="E150" s="42"/>
      <c r="F150" s="220" t="s">
        <v>640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136</v>
      </c>
      <c r="AU150" s="19" t="s">
        <v>79</v>
      </c>
    </row>
    <row r="151" spans="1:51" s="13" customFormat="1" ht="12">
      <c r="A151" s="13"/>
      <c r="B151" s="224"/>
      <c r="C151" s="225"/>
      <c r="D151" s="226" t="s">
        <v>138</v>
      </c>
      <c r="E151" s="225"/>
      <c r="F151" s="228" t="s">
        <v>911</v>
      </c>
      <c r="G151" s="225"/>
      <c r="H151" s="229">
        <v>782.64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138</v>
      </c>
      <c r="AU151" s="235" t="s">
        <v>79</v>
      </c>
      <c r="AV151" s="13" t="s">
        <v>79</v>
      </c>
      <c r="AW151" s="13" t="s">
        <v>4</v>
      </c>
      <c r="AX151" s="13" t="s">
        <v>77</v>
      </c>
      <c r="AY151" s="235" t="s">
        <v>126</v>
      </c>
    </row>
    <row r="152" spans="1:65" s="2" customFormat="1" ht="37.8" customHeight="1">
      <c r="A152" s="40"/>
      <c r="B152" s="41"/>
      <c r="C152" s="206" t="s">
        <v>178</v>
      </c>
      <c r="D152" s="206" t="s">
        <v>129</v>
      </c>
      <c r="E152" s="207" t="s">
        <v>644</v>
      </c>
      <c r="F152" s="208" t="s">
        <v>645</v>
      </c>
      <c r="G152" s="209" t="s">
        <v>275</v>
      </c>
      <c r="H152" s="210">
        <v>391.32</v>
      </c>
      <c r="I152" s="211"/>
      <c r="J152" s="212">
        <f>ROUND(I152*H152,2)</f>
        <v>0</v>
      </c>
      <c r="K152" s="208" t="s">
        <v>133</v>
      </c>
      <c r="L152" s="46"/>
      <c r="M152" s="213" t="s">
        <v>19</v>
      </c>
      <c r="N152" s="214" t="s">
        <v>40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134</v>
      </c>
      <c r="AT152" s="217" t="s">
        <v>129</v>
      </c>
      <c r="AU152" s="217" t="s">
        <v>79</v>
      </c>
      <c r="AY152" s="19" t="s">
        <v>126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77</v>
      </c>
      <c r="BK152" s="218">
        <f>ROUND(I152*H152,2)</f>
        <v>0</v>
      </c>
      <c r="BL152" s="19" t="s">
        <v>134</v>
      </c>
      <c r="BM152" s="217" t="s">
        <v>912</v>
      </c>
    </row>
    <row r="153" spans="1:47" s="2" customFormat="1" ht="12">
      <c r="A153" s="40"/>
      <c r="B153" s="41"/>
      <c r="C153" s="42"/>
      <c r="D153" s="219" t="s">
        <v>136</v>
      </c>
      <c r="E153" s="42"/>
      <c r="F153" s="220" t="s">
        <v>647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136</v>
      </c>
      <c r="AU153" s="19" t="s">
        <v>79</v>
      </c>
    </row>
    <row r="154" spans="1:65" s="2" customFormat="1" ht="44.25" customHeight="1">
      <c r="A154" s="40"/>
      <c r="B154" s="41"/>
      <c r="C154" s="206" t="s">
        <v>142</v>
      </c>
      <c r="D154" s="206" t="s">
        <v>129</v>
      </c>
      <c r="E154" s="207" t="s">
        <v>913</v>
      </c>
      <c r="F154" s="208" t="s">
        <v>914</v>
      </c>
      <c r="G154" s="209" t="s">
        <v>275</v>
      </c>
      <c r="H154" s="210">
        <v>317.213</v>
      </c>
      <c r="I154" s="211"/>
      <c r="J154" s="212">
        <f>ROUND(I154*H154,2)</f>
        <v>0</v>
      </c>
      <c r="K154" s="208" t="s">
        <v>133</v>
      </c>
      <c r="L154" s="46"/>
      <c r="M154" s="213" t="s">
        <v>19</v>
      </c>
      <c r="N154" s="214" t="s">
        <v>40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134</v>
      </c>
      <c r="AT154" s="217" t="s">
        <v>129</v>
      </c>
      <c r="AU154" s="217" t="s">
        <v>79</v>
      </c>
      <c r="AY154" s="19" t="s">
        <v>126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77</v>
      </c>
      <c r="BK154" s="218">
        <f>ROUND(I154*H154,2)</f>
        <v>0</v>
      </c>
      <c r="BL154" s="19" t="s">
        <v>134</v>
      </c>
      <c r="BM154" s="217" t="s">
        <v>915</v>
      </c>
    </row>
    <row r="155" spans="1:47" s="2" customFormat="1" ht="12">
      <c r="A155" s="40"/>
      <c r="B155" s="41"/>
      <c r="C155" s="42"/>
      <c r="D155" s="219" t="s">
        <v>136</v>
      </c>
      <c r="E155" s="42"/>
      <c r="F155" s="220" t="s">
        <v>916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136</v>
      </c>
      <c r="AU155" s="19" t="s">
        <v>79</v>
      </c>
    </row>
    <row r="156" spans="1:51" s="13" customFormat="1" ht="12">
      <c r="A156" s="13"/>
      <c r="B156" s="224"/>
      <c r="C156" s="225"/>
      <c r="D156" s="226" t="s">
        <v>138</v>
      </c>
      <c r="E156" s="227" t="s">
        <v>19</v>
      </c>
      <c r="F156" s="228" t="s">
        <v>917</v>
      </c>
      <c r="G156" s="225"/>
      <c r="H156" s="229">
        <v>127.35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138</v>
      </c>
      <c r="AU156" s="235" t="s">
        <v>79</v>
      </c>
      <c r="AV156" s="13" t="s">
        <v>79</v>
      </c>
      <c r="AW156" s="13" t="s">
        <v>31</v>
      </c>
      <c r="AX156" s="13" t="s">
        <v>69</v>
      </c>
      <c r="AY156" s="235" t="s">
        <v>126</v>
      </c>
    </row>
    <row r="157" spans="1:51" s="13" customFormat="1" ht="12">
      <c r="A157" s="13"/>
      <c r="B157" s="224"/>
      <c r="C157" s="225"/>
      <c r="D157" s="226" t="s">
        <v>138</v>
      </c>
      <c r="E157" s="227" t="s">
        <v>19</v>
      </c>
      <c r="F157" s="228" t="s">
        <v>918</v>
      </c>
      <c r="G157" s="225"/>
      <c r="H157" s="229">
        <v>27.9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138</v>
      </c>
      <c r="AU157" s="235" t="s">
        <v>79</v>
      </c>
      <c r="AV157" s="13" t="s">
        <v>79</v>
      </c>
      <c r="AW157" s="13" t="s">
        <v>31</v>
      </c>
      <c r="AX157" s="13" t="s">
        <v>69</v>
      </c>
      <c r="AY157" s="235" t="s">
        <v>126</v>
      </c>
    </row>
    <row r="158" spans="1:51" s="13" customFormat="1" ht="12">
      <c r="A158" s="13"/>
      <c r="B158" s="224"/>
      <c r="C158" s="225"/>
      <c r="D158" s="226" t="s">
        <v>138</v>
      </c>
      <c r="E158" s="227" t="s">
        <v>19</v>
      </c>
      <c r="F158" s="228" t="s">
        <v>919</v>
      </c>
      <c r="G158" s="225"/>
      <c r="H158" s="229">
        <v>5.04</v>
      </c>
      <c r="I158" s="230"/>
      <c r="J158" s="225"/>
      <c r="K158" s="225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138</v>
      </c>
      <c r="AU158" s="235" t="s">
        <v>79</v>
      </c>
      <c r="AV158" s="13" t="s">
        <v>79</v>
      </c>
      <c r="AW158" s="13" t="s">
        <v>31</v>
      </c>
      <c r="AX158" s="13" t="s">
        <v>69</v>
      </c>
      <c r="AY158" s="235" t="s">
        <v>126</v>
      </c>
    </row>
    <row r="159" spans="1:51" s="13" customFormat="1" ht="12">
      <c r="A159" s="13"/>
      <c r="B159" s="224"/>
      <c r="C159" s="225"/>
      <c r="D159" s="226" t="s">
        <v>138</v>
      </c>
      <c r="E159" s="227" t="s">
        <v>19</v>
      </c>
      <c r="F159" s="228" t="s">
        <v>920</v>
      </c>
      <c r="G159" s="225"/>
      <c r="H159" s="229">
        <v>6.72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138</v>
      </c>
      <c r="AU159" s="235" t="s">
        <v>79</v>
      </c>
      <c r="AV159" s="13" t="s">
        <v>79</v>
      </c>
      <c r="AW159" s="13" t="s">
        <v>31</v>
      </c>
      <c r="AX159" s="13" t="s">
        <v>69</v>
      </c>
      <c r="AY159" s="235" t="s">
        <v>126</v>
      </c>
    </row>
    <row r="160" spans="1:51" s="13" customFormat="1" ht="12">
      <c r="A160" s="13"/>
      <c r="B160" s="224"/>
      <c r="C160" s="225"/>
      <c r="D160" s="226" t="s">
        <v>138</v>
      </c>
      <c r="E160" s="227" t="s">
        <v>19</v>
      </c>
      <c r="F160" s="228" t="s">
        <v>921</v>
      </c>
      <c r="G160" s="225"/>
      <c r="H160" s="229">
        <v>7.56</v>
      </c>
      <c r="I160" s="230"/>
      <c r="J160" s="225"/>
      <c r="K160" s="225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138</v>
      </c>
      <c r="AU160" s="235" t="s">
        <v>79</v>
      </c>
      <c r="AV160" s="13" t="s">
        <v>79</v>
      </c>
      <c r="AW160" s="13" t="s">
        <v>31</v>
      </c>
      <c r="AX160" s="13" t="s">
        <v>69</v>
      </c>
      <c r="AY160" s="235" t="s">
        <v>126</v>
      </c>
    </row>
    <row r="161" spans="1:51" s="13" customFormat="1" ht="12">
      <c r="A161" s="13"/>
      <c r="B161" s="224"/>
      <c r="C161" s="225"/>
      <c r="D161" s="226" t="s">
        <v>138</v>
      </c>
      <c r="E161" s="227" t="s">
        <v>19</v>
      </c>
      <c r="F161" s="228" t="s">
        <v>922</v>
      </c>
      <c r="G161" s="225"/>
      <c r="H161" s="229">
        <v>7.056</v>
      </c>
      <c r="I161" s="230"/>
      <c r="J161" s="225"/>
      <c r="K161" s="225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138</v>
      </c>
      <c r="AU161" s="235" t="s">
        <v>79</v>
      </c>
      <c r="AV161" s="13" t="s">
        <v>79</v>
      </c>
      <c r="AW161" s="13" t="s">
        <v>31</v>
      </c>
      <c r="AX161" s="13" t="s">
        <v>69</v>
      </c>
      <c r="AY161" s="235" t="s">
        <v>126</v>
      </c>
    </row>
    <row r="162" spans="1:51" s="13" customFormat="1" ht="12">
      <c r="A162" s="13"/>
      <c r="B162" s="224"/>
      <c r="C162" s="225"/>
      <c r="D162" s="226" t="s">
        <v>138</v>
      </c>
      <c r="E162" s="227" t="s">
        <v>19</v>
      </c>
      <c r="F162" s="228" t="s">
        <v>923</v>
      </c>
      <c r="G162" s="225"/>
      <c r="H162" s="229">
        <v>8.4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138</v>
      </c>
      <c r="AU162" s="235" t="s">
        <v>79</v>
      </c>
      <c r="AV162" s="13" t="s">
        <v>79</v>
      </c>
      <c r="AW162" s="13" t="s">
        <v>31</v>
      </c>
      <c r="AX162" s="13" t="s">
        <v>69</v>
      </c>
      <c r="AY162" s="235" t="s">
        <v>126</v>
      </c>
    </row>
    <row r="163" spans="1:51" s="13" customFormat="1" ht="12">
      <c r="A163" s="13"/>
      <c r="B163" s="224"/>
      <c r="C163" s="225"/>
      <c r="D163" s="226" t="s">
        <v>138</v>
      </c>
      <c r="E163" s="227" t="s">
        <v>19</v>
      </c>
      <c r="F163" s="228" t="s">
        <v>924</v>
      </c>
      <c r="G163" s="225"/>
      <c r="H163" s="229">
        <v>6.72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138</v>
      </c>
      <c r="AU163" s="235" t="s">
        <v>79</v>
      </c>
      <c r="AV163" s="13" t="s">
        <v>79</v>
      </c>
      <c r="AW163" s="13" t="s">
        <v>31</v>
      </c>
      <c r="AX163" s="13" t="s">
        <v>69</v>
      </c>
      <c r="AY163" s="235" t="s">
        <v>126</v>
      </c>
    </row>
    <row r="164" spans="1:51" s="13" customFormat="1" ht="12">
      <c r="A164" s="13"/>
      <c r="B164" s="224"/>
      <c r="C164" s="225"/>
      <c r="D164" s="226" t="s">
        <v>138</v>
      </c>
      <c r="E164" s="227" t="s">
        <v>19</v>
      </c>
      <c r="F164" s="228" t="s">
        <v>925</v>
      </c>
      <c r="G164" s="225"/>
      <c r="H164" s="229">
        <v>19.32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138</v>
      </c>
      <c r="AU164" s="235" t="s">
        <v>79</v>
      </c>
      <c r="AV164" s="13" t="s">
        <v>79</v>
      </c>
      <c r="AW164" s="13" t="s">
        <v>31</v>
      </c>
      <c r="AX164" s="13" t="s">
        <v>69</v>
      </c>
      <c r="AY164" s="235" t="s">
        <v>126</v>
      </c>
    </row>
    <row r="165" spans="1:51" s="13" customFormat="1" ht="12">
      <c r="A165" s="13"/>
      <c r="B165" s="224"/>
      <c r="C165" s="225"/>
      <c r="D165" s="226" t="s">
        <v>138</v>
      </c>
      <c r="E165" s="227" t="s">
        <v>19</v>
      </c>
      <c r="F165" s="228" t="s">
        <v>926</v>
      </c>
      <c r="G165" s="225"/>
      <c r="H165" s="229">
        <v>1.68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138</v>
      </c>
      <c r="AU165" s="235" t="s">
        <v>79</v>
      </c>
      <c r="AV165" s="13" t="s">
        <v>79</v>
      </c>
      <c r="AW165" s="13" t="s">
        <v>31</v>
      </c>
      <c r="AX165" s="13" t="s">
        <v>69</v>
      </c>
      <c r="AY165" s="235" t="s">
        <v>126</v>
      </c>
    </row>
    <row r="166" spans="1:51" s="13" customFormat="1" ht="12">
      <c r="A166" s="13"/>
      <c r="B166" s="224"/>
      <c r="C166" s="225"/>
      <c r="D166" s="226" t="s">
        <v>138</v>
      </c>
      <c r="E166" s="227" t="s">
        <v>19</v>
      </c>
      <c r="F166" s="228" t="s">
        <v>927</v>
      </c>
      <c r="G166" s="225"/>
      <c r="H166" s="229">
        <v>11.76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138</v>
      </c>
      <c r="AU166" s="235" t="s">
        <v>79</v>
      </c>
      <c r="AV166" s="13" t="s">
        <v>79</v>
      </c>
      <c r="AW166" s="13" t="s">
        <v>31</v>
      </c>
      <c r="AX166" s="13" t="s">
        <v>69</v>
      </c>
      <c r="AY166" s="235" t="s">
        <v>126</v>
      </c>
    </row>
    <row r="167" spans="1:51" s="13" customFormat="1" ht="12">
      <c r="A167" s="13"/>
      <c r="B167" s="224"/>
      <c r="C167" s="225"/>
      <c r="D167" s="226" t="s">
        <v>138</v>
      </c>
      <c r="E167" s="227" t="s">
        <v>19</v>
      </c>
      <c r="F167" s="228" t="s">
        <v>928</v>
      </c>
      <c r="G167" s="225"/>
      <c r="H167" s="229">
        <v>2.52</v>
      </c>
      <c r="I167" s="230"/>
      <c r="J167" s="225"/>
      <c r="K167" s="225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138</v>
      </c>
      <c r="AU167" s="235" t="s">
        <v>79</v>
      </c>
      <c r="AV167" s="13" t="s">
        <v>79</v>
      </c>
      <c r="AW167" s="13" t="s">
        <v>31</v>
      </c>
      <c r="AX167" s="13" t="s">
        <v>69</v>
      </c>
      <c r="AY167" s="235" t="s">
        <v>126</v>
      </c>
    </row>
    <row r="168" spans="1:51" s="13" customFormat="1" ht="12">
      <c r="A168" s="13"/>
      <c r="B168" s="224"/>
      <c r="C168" s="225"/>
      <c r="D168" s="226" t="s">
        <v>138</v>
      </c>
      <c r="E168" s="227" t="s">
        <v>19</v>
      </c>
      <c r="F168" s="228" t="s">
        <v>929</v>
      </c>
      <c r="G168" s="225"/>
      <c r="H168" s="229">
        <v>1.68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138</v>
      </c>
      <c r="AU168" s="235" t="s">
        <v>79</v>
      </c>
      <c r="AV168" s="13" t="s">
        <v>79</v>
      </c>
      <c r="AW168" s="13" t="s">
        <v>31</v>
      </c>
      <c r="AX168" s="13" t="s">
        <v>69</v>
      </c>
      <c r="AY168" s="235" t="s">
        <v>126</v>
      </c>
    </row>
    <row r="169" spans="1:51" s="13" customFormat="1" ht="12">
      <c r="A169" s="13"/>
      <c r="B169" s="224"/>
      <c r="C169" s="225"/>
      <c r="D169" s="226" t="s">
        <v>138</v>
      </c>
      <c r="E169" s="227" t="s">
        <v>19</v>
      </c>
      <c r="F169" s="228" t="s">
        <v>930</v>
      </c>
      <c r="G169" s="225"/>
      <c r="H169" s="229">
        <v>5.376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138</v>
      </c>
      <c r="AU169" s="235" t="s">
        <v>79</v>
      </c>
      <c r="AV169" s="13" t="s">
        <v>79</v>
      </c>
      <c r="AW169" s="13" t="s">
        <v>31</v>
      </c>
      <c r="AX169" s="13" t="s">
        <v>69</v>
      </c>
      <c r="AY169" s="235" t="s">
        <v>126</v>
      </c>
    </row>
    <row r="170" spans="1:51" s="13" customFormat="1" ht="12">
      <c r="A170" s="13"/>
      <c r="B170" s="224"/>
      <c r="C170" s="225"/>
      <c r="D170" s="226" t="s">
        <v>138</v>
      </c>
      <c r="E170" s="227" t="s">
        <v>19</v>
      </c>
      <c r="F170" s="228" t="s">
        <v>931</v>
      </c>
      <c r="G170" s="225"/>
      <c r="H170" s="229">
        <v>5.04</v>
      </c>
      <c r="I170" s="230"/>
      <c r="J170" s="225"/>
      <c r="K170" s="225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138</v>
      </c>
      <c r="AU170" s="235" t="s">
        <v>79</v>
      </c>
      <c r="AV170" s="13" t="s">
        <v>79</v>
      </c>
      <c r="AW170" s="13" t="s">
        <v>31</v>
      </c>
      <c r="AX170" s="13" t="s">
        <v>69</v>
      </c>
      <c r="AY170" s="235" t="s">
        <v>126</v>
      </c>
    </row>
    <row r="171" spans="1:51" s="13" customFormat="1" ht="12">
      <c r="A171" s="13"/>
      <c r="B171" s="224"/>
      <c r="C171" s="225"/>
      <c r="D171" s="226" t="s">
        <v>138</v>
      </c>
      <c r="E171" s="227" t="s">
        <v>19</v>
      </c>
      <c r="F171" s="228" t="s">
        <v>932</v>
      </c>
      <c r="G171" s="225"/>
      <c r="H171" s="229">
        <v>3.864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138</v>
      </c>
      <c r="AU171" s="235" t="s">
        <v>79</v>
      </c>
      <c r="AV171" s="13" t="s">
        <v>79</v>
      </c>
      <c r="AW171" s="13" t="s">
        <v>31</v>
      </c>
      <c r="AX171" s="13" t="s">
        <v>69</v>
      </c>
      <c r="AY171" s="235" t="s">
        <v>126</v>
      </c>
    </row>
    <row r="172" spans="1:51" s="13" customFormat="1" ht="12">
      <c r="A172" s="13"/>
      <c r="B172" s="224"/>
      <c r="C172" s="225"/>
      <c r="D172" s="226" t="s">
        <v>138</v>
      </c>
      <c r="E172" s="227" t="s">
        <v>19</v>
      </c>
      <c r="F172" s="228" t="s">
        <v>933</v>
      </c>
      <c r="G172" s="225"/>
      <c r="H172" s="229">
        <v>8.4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138</v>
      </c>
      <c r="AU172" s="235" t="s">
        <v>79</v>
      </c>
      <c r="AV172" s="13" t="s">
        <v>79</v>
      </c>
      <c r="AW172" s="13" t="s">
        <v>31</v>
      </c>
      <c r="AX172" s="13" t="s">
        <v>69</v>
      </c>
      <c r="AY172" s="235" t="s">
        <v>126</v>
      </c>
    </row>
    <row r="173" spans="1:51" s="16" customFormat="1" ht="12">
      <c r="A173" s="16"/>
      <c r="B173" s="274"/>
      <c r="C173" s="275"/>
      <c r="D173" s="226" t="s">
        <v>138</v>
      </c>
      <c r="E173" s="276" t="s">
        <v>19</v>
      </c>
      <c r="F173" s="277" t="s">
        <v>934</v>
      </c>
      <c r="G173" s="275"/>
      <c r="H173" s="278">
        <v>256.386</v>
      </c>
      <c r="I173" s="279"/>
      <c r="J173" s="275"/>
      <c r="K173" s="275"/>
      <c r="L173" s="280"/>
      <c r="M173" s="281"/>
      <c r="N173" s="282"/>
      <c r="O173" s="282"/>
      <c r="P173" s="282"/>
      <c r="Q173" s="282"/>
      <c r="R173" s="282"/>
      <c r="S173" s="282"/>
      <c r="T173" s="283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84" t="s">
        <v>138</v>
      </c>
      <c r="AU173" s="284" t="s">
        <v>79</v>
      </c>
      <c r="AV173" s="16" t="s">
        <v>150</v>
      </c>
      <c r="AW173" s="16" t="s">
        <v>31</v>
      </c>
      <c r="AX173" s="16" t="s">
        <v>69</v>
      </c>
      <c r="AY173" s="284" t="s">
        <v>126</v>
      </c>
    </row>
    <row r="174" spans="1:51" s="13" customFormat="1" ht="12">
      <c r="A174" s="13"/>
      <c r="B174" s="224"/>
      <c r="C174" s="225"/>
      <c r="D174" s="226" t="s">
        <v>138</v>
      </c>
      <c r="E174" s="227" t="s">
        <v>19</v>
      </c>
      <c r="F174" s="228" t="s">
        <v>935</v>
      </c>
      <c r="G174" s="225"/>
      <c r="H174" s="229">
        <v>8.345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138</v>
      </c>
      <c r="AU174" s="235" t="s">
        <v>79</v>
      </c>
      <c r="AV174" s="13" t="s">
        <v>79</v>
      </c>
      <c r="AW174" s="13" t="s">
        <v>31</v>
      </c>
      <c r="AX174" s="13" t="s">
        <v>69</v>
      </c>
      <c r="AY174" s="235" t="s">
        <v>126</v>
      </c>
    </row>
    <row r="175" spans="1:51" s="13" customFormat="1" ht="12">
      <c r="A175" s="13"/>
      <c r="B175" s="224"/>
      <c r="C175" s="225"/>
      <c r="D175" s="226" t="s">
        <v>138</v>
      </c>
      <c r="E175" s="227" t="s">
        <v>19</v>
      </c>
      <c r="F175" s="228" t="s">
        <v>936</v>
      </c>
      <c r="G175" s="225"/>
      <c r="H175" s="229">
        <v>8.716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138</v>
      </c>
      <c r="AU175" s="235" t="s">
        <v>79</v>
      </c>
      <c r="AV175" s="13" t="s">
        <v>79</v>
      </c>
      <c r="AW175" s="13" t="s">
        <v>31</v>
      </c>
      <c r="AX175" s="13" t="s">
        <v>69</v>
      </c>
      <c r="AY175" s="235" t="s">
        <v>126</v>
      </c>
    </row>
    <row r="176" spans="1:51" s="13" customFormat="1" ht="12">
      <c r="A176" s="13"/>
      <c r="B176" s="224"/>
      <c r="C176" s="225"/>
      <c r="D176" s="226" t="s">
        <v>138</v>
      </c>
      <c r="E176" s="227" t="s">
        <v>19</v>
      </c>
      <c r="F176" s="228" t="s">
        <v>937</v>
      </c>
      <c r="G176" s="225"/>
      <c r="H176" s="229">
        <v>9.643</v>
      </c>
      <c r="I176" s="230"/>
      <c r="J176" s="225"/>
      <c r="K176" s="225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138</v>
      </c>
      <c r="AU176" s="235" t="s">
        <v>79</v>
      </c>
      <c r="AV176" s="13" t="s">
        <v>79</v>
      </c>
      <c r="AW176" s="13" t="s">
        <v>31</v>
      </c>
      <c r="AX176" s="13" t="s">
        <v>69</v>
      </c>
      <c r="AY176" s="235" t="s">
        <v>126</v>
      </c>
    </row>
    <row r="177" spans="1:51" s="13" customFormat="1" ht="12">
      <c r="A177" s="13"/>
      <c r="B177" s="224"/>
      <c r="C177" s="225"/>
      <c r="D177" s="226" t="s">
        <v>138</v>
      </c>
      <c r="E177" s="227" t="s">
        <v>19</v>
      </c>
      <c r="F177" s="228" t="s">
        <v>938</v>
      </c>
      <c r="G177" s="225"/>
      <c r="H177" s="229">
        <v>9.643</v>
      </c>
      <c r="I177" s="230"/>
      <c r="J177" s="225"/>
      <c r="K177" s="225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138</v>
      </c>
      <c r="AU177" s="235" t="s">
        <v>79</v>
      </c>
      <c r="AV177" s="13" t="s">
        <v>79</v>
      </c>
      <c r="AW177" s="13" t="s">
        <v>31</v>
      </c>
      <c r="AX177" s="13" t="s">
        <v>69</v>
      </c>
      <c r="AY177" s="235" t="s">
        <v>126</v>
      </c>
    </row>
    <row r="178" spans="1:51" s="13" customFormat="1" ht="12">
      <c r="A178" s="13"/>
      <c r="B178" s="224"/>
      <c r="C178" s="225"/>
      <c r="D178" s="226" t="s">
        <v>138</v>
      </c>
      <c r="E178" s="227" t="s">
        <v>19</v>
      </c>
      <c r="F178" s="228" t="s">
        <v>939</v>
      </c>
      <c r="G178" s="225"/>
      <c r="H178" s="229">
        <v>7.974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138</v>
      </c>
      <c r="AU178" s="235" t="s">
        <v>79</v>
      </c>
      <c r="AV178" s="13" t="s">
        <v>79</v>
      </c>
      <c r="AW178" s="13" t="s">
        <v>31</v>
      </c>
      <c r="AX178" s="13" t="s">
        <v>69</v>
      </c>
      <c r="AY178" s="235" t="s">
        <v>126</v>
      </c>
    </row>
    <row r="179" spans="1:51" s="13" customFormat="1" ht="12">
      <c r="A179" s="13"/>
      <c r="B179" s="224"/>
      <c r="C179" s="225"/>
      <c r="D179" s="226" t="s">
        <v>138</v>
      </c>
      <c r="E179" s="227" t="s">
        <v>19</v>
      </c>
      <c r="F179" s="228" t="s">
        <v>940</v>
      </c>
      <c r="G179" s="225"/>
      <c r="H179" s="229">
        <v>6.862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138</v>
      </c>
      <c r="AU179" s="235" t="s">
        <v>79</v>
      </c>
      <c r="AV179" s="13" t="s">
        <v>79</v>
      </c>
      <c r="AW179" s="13" t="s">
        <v>31</v>
      </c>
      <c r="AX179" s="13" t="s">
        <v>69</v>
      </c>
      <c r="AY179" s="235" t="s">
        <v>126</v>
      </c>
    </row>
    <row r="180" spans="1:51" s="13" customFormat="1" ht="12">
      <c r="A180" s="13"/>
      <c r="B180" s="224"/>
      <c r="C180" s="225"/>
      <c r="D180" s="226" t="s">
        <v>138</v>
      </c>
      <c r="E180" s="227" t="s">
        <v>19</v>
      </c>
      <c r="F180" s="228" t="s">
        <v>941</v>
      </c>
      <c r="G180" s="225"/>
      <c r="H180" s="229">
        <v>4.822</v>
      </c>
      <c r="I180" s="230"/>
      <c r="J180" s="225"/>
      <c r="K180" s="225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138</v>
      </c>
      <c r="AU180" s="235" t="s">
        <v>79</v>
      </c>
      <c r="AV180" s="13" t="s">
        <v>79</v>
      </c>
      <c r="AW180" s="13" t="s">
        <v>31</v>
      </c>
      <c r="AX180" s="13" t="s">
        <v>69</v>
      </c>
      <c r="AY180" s="235" t="s">
        <v>126</v>
      </c>
    </row>
    <row r="181" spans="1:51" s="13" customFormat="1" ht="12">
      <c r="A181" s="13"/>
      <c r="B181" s="224"/>
      <c r="C181" s="225"/>
      <c r="D181" s="226" t="s">
        <v>138</v>
      </c>
      <c r="E181" s="227" t="s">
        <v>19</v>
      </c>
      <c r="F181" s="228" t="s">
        <v>942</v>
      </c>
      <c r="G181" s="225"/>
      <c r="H181" s="229">
        <v>4.822</v>
      </c>
      <c r="I181" s="230"/>
      <c r="J181" s="225"/>
      <c r="K181" s="225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138</v>
      </c>
      <c r="AU181" s="235" t="s">
        <v>79</v>
      </c>
      <c r="AV181" s="13" t="s">
        <v>79</v>
      </c>
      <c r="AW181" s="13" t="s">
        <v>31</v>
      </c>
      <c r="AX181" s="13" t="s">
        <v>69</v>
      </c>
      <c r="AY181" s="235" t="s">
        <v>126</v>
      </c>
    </row>
    <row r="182" spans="1:51" s="16" customFormat="1" ht="12">
      <c r="A182" s="16"/>
      <c r="B182" s="274"/>
      <c r="C182" s="275"/>
      <c r="D182" s="226" t="s">
        <v>138</v>
      </c>
      <c r="E182" s="276" t="s">
        <v>19</v>
      </c>
      <c r="F182" s="277" t="s">
        <v>934</v>
      </c>
      <c r="G182" s="275"/>
      <c r="H182" s="278">
        <v>60.827000000000005</v>
      </c>
      <c r="I182" s="279"/>
      <c r="J182" s="275"/>
      <c r="K182" s="275"/>
      <c r="L182" s="280"/>
      <c r="M182" s="281"/>
      <c r="N182" s="282"/>
      <c r="O182" s="282"/>
      <c r="P182" s="282"/>
      <c r="Q182" s="282"/>
      <c r="R182" s="282"/>
      <c r="S182" s="282"/>
      <c r="T182" s="283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T182" s="284" t="s">
        <v>138</v>
      </c>
      <c r="AU182" s="284" t="s">
        <v>79</v>
      </c>
      <c r="AV182" s="16" t="s">
        <v>150</v>
      </c>
      <c r="AW182" s="16" t="s">
        <v>31</v>
      </c>
      <c r="AX182" s="16" t="s">
        <v>69</v>
      </c>
      <c r="AY182" s="284" t="s">
        <v>126</v>
      </c>
    </row>
    <row r="183" spans="1:51" s="14" customFormat="1" ht="12">
      <c r="A183" s="14"/>
      <c r="B183" s="236"/>
      <c r="C183" s="237"/>
      <c r="D183" s="226" t="s">
        <v>138</v>
      </c>
      <c r="E183" s="238" t="s">
        <v>19</v>
      </c>
      <c r="F183" s="239" t="s">
        <v>141</v>
      </c>
      <c r="G183" s="237"/>
      <c r="H183" s="240">
        <v>317.2130000000001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138</v>
      </c>
      <c r="AU183" s="246" t="s">
        <v>79</v>
      </c>
      <c r="AV183" s="14" t="s">
        <v>134</v>
      </c>
      <c r="AW183" s="14" t="s">
        <v>31</v>
      </c>
      <c r="AX183" s="14" t="s">
        <v>77</v>
      </c>
      <c r="AY183" s="246" t="s">
        <v>126</v>
      </c>
    </row>
    <row r="184" spans="1:65" s="2" customFormat="1" ht="16.5" customHeight="1">
      <c r="A184" s="40"/>
      <c r="B184" s="41"/>
      <c r="C184" s="247" t="s">
        <v>190</v>
      </c>
      <c r="D184" s="247" t="s">
        <v>224</v>
      </c>
      <c r="E184" s="248" t="s">
        <v>653</v>
      </c>
      <c r="F184" s="249" t="s">
        <v>654</v>
      </c>
      <c r="G184" s="250" t="s">
        <v>187</v>
      </c>
      <c r="H184" s="251">
        <v>634.426</v>
      </c>
      <c r="I184" s="252"/>
      <c r="J184" s="253">
        <f>ROUND(I184*H184,2)</f>
        <v>0</v>
      </c>
      <c r="K184" s="249" t="s">
        <v>133</v>
      </c>
      <c r="L184" s="254"/>
      <c r="M184" s="255" t="s">
        <v>19</v>
      </c>
      <c r="N184" s="256" t="s">
        <v>40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178</v>
      </c>
      <c r="AT184" s="217" t="s">
        <v>224</v>
      </c>
      <c r="AU184" s="217" t="s">
        <v>79</v>
      </c>
      <c r="AY184" s="19" t="s">
        <v>126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77</v>
      </c>
      <c r="BK184" s="218">
        <f>ROUND(I184*H184,2)</f>
        <v>0</v>
      </c>
      <c r="BL184" s="19" t="s">
        <v>134</v>
      </c>
      <c r="BM184" s="217" t="s">
        <v>943</v>
      </c>
    </row>
    <row r="185" spans="1:51" s="13" customFormat="1" ht="12">
      <c r="A185" s="13"/>
      <c r="B185" s="224"/>
      <c r="C185" s="225"/>
      <c r="D185" s="226" t="s">
        <v>138</v>
      </c>
      <c r="E185" s="227" t="s">
        <v>19</v>
      </c>
      <c r="F185" s="228" t="s">
        <v>944</v>
      </c>
      <c r="G185" s="225"/>
      <c r="H185" s="229">
        <v>634.426</v>
      </c>
      <c r="I185" s="230"/>
      <c r="J185" s="225"/>
      <c r="K185" s="225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138</v>
      </c>
      <c r="AU185" s="235" t="s">
        <v>79</v>
      </c>
      <c r="AV185" s="13" t="s">
        <v>79</v>
      </c>
      <c r="AW185" s="13" t="s">
        <v>31</v>
      </c>
      <c r="AX185" s="13" t="s">
        <v>77</v>
      </c>
      <c r="AY185" s="235" t="s">
        <v>126</v>
      </c>
    </row>
    <row r="186" spans="1:65" s="2" customFormat="1" ht="66.75" customHeight="1">
      <c r="A186" s="40"/>
      <c r="B186" s="41"/>
      <c r="C186" s="206" t="s">
        <v>195</v>
      </c>
      <c r="D186" s="206" t="s">
        <v>129</v>
      </c>
      <c r="E186" s="207" t="s">
        <v>945</v>
      </c>
      <c r="F186" s="208" t="s">
        <v>946</v>
      </c>
      <c r="G186" s="209" t="s">
        <v>275</v>
      </c>
      <c r="H186" s="210">
        <v>132.774</v>
      </c>
      <c r="I186" s="211"/>
      <c r="J186" s="212">
        <f>ROUND(I186*H186,2)</f>
        <v>0</v>
      </c>
      <c r="K186" s="208" t="s">
        <v>133</v>
      </c>
      <c r="L186" s="46"/>
      <c r="M186" s="213" t="s">
        <v>19</v>
      </c>
      <c r="N186" s="214" t="s">
        <v>40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134</v>
      </c>
      <c r="AT186" s="217" t="s">
        <v>129</v>
      </c>
      <c r="AU186" s="217" t="s">
        <v>79</v>
      </c>
      <c r="AY186" s="19" t="s">
        <v>126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77</v>
      </c>
      <c r="BK186" s="218">
        <f>ROUND(I186*H186,2)</f>
        <v>0</v>
      </c>
      <c r="BL186" s="19" t="s">
        <v>134</v>
      </c>
      <c r="BM186" s="217" t="s">
        <v>947</v>
      </c>
    </row>
    <row r="187" spans="1:47" s="2" customFormat="1" ht="12">
      <c r="A187" s="40"/>
      <c r="B187" s="41"/>
      <c r="C187" s="42"/>
      <c r="D187" s="219" t="s">
        <v>136</v>
      </c>
      <c r="E187" s="42"/>
      <c r="F187" s="220" t="s">
        <v>948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136</v>
      </c>
      <c r="AU187" s="19" t="s">
        <v>79</v>
      </c>
    </row>
    <row r="188" spans="1:51" s="13" customFormat="1" ht="12">
      <c r="A188" s="13"/>
      <c r="B188" s="224"/>
      <c r="C188" s="225"/>
      <c r="D188" s="226" t="s">
        <v>138</v>
      </c>
      <c r="E188" s="227" t="s">
        <v>19</v>
      </c>
      <c r="F188" s="228" t="s">
        <v>949</v>
      </c>
      <c r="G188" s="225"/>
      <c r="H188" s="229">
        <v>76.41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138</v>
      </c>
      <c r="AU188" s="235" t="s">
        <v>79</v>
      </c>
      <c r="AV188" s="13" t="s">
        <v>79</v>
      </c>
      <c r="AW188" s="13" t="s">
        <v>31</v>
      </c>
      <c r="AX188" s="13" t="s">
        <v>69</v>
      </c>
      <c r="AY188" s="235" t="s">
        <v>126</v>
      </c>
    </row>
    <row r="189" spans="1:51" s="13" customFormat="1" ht="12">
      <c r="A189" s="13"/>
      <c r="B189" s="224"/>
      <c r="C189" s="225"/>
      <c r="D189" s="226" t="s">
        <v>138</v>
      </c>
      <c r="E189" s="227" t="s">
        <v>19</v>
      </c>
      <c r="F189" s="228" t="s">
        <v>950</v>
      </c>
      <c r="G189" s="225"/>
      <c r="H189" s="229">
        <v>13.02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138</v>
      </c>
      <c r="AU189" s="235" t="s">
        <v>79</v>
      </c>
      <c r="AV189" s="13" t="s">
        <v>79</v>
      </c>
      <c r="AW189" s="13" t="s">
        <v>31</v>
      </c>
      <c r="AX189" s="13" t="s">
        <v>69</v>
      </c>
      <c r="AY189" s="235" t="s">
        <v>126</v>
      </c>
    </row>
    <row r="190" spans="1:51" s="13" customFormat="1" ht="12">
      <c r="A190" s="13"/>
      <c r="B190" s="224"/>
      <c r="C190" s="225"/>
      <c r="D190" s="226" t="s">
        <v>138</v>
      </c>
      <c r="E190" s="227" t="s">
        <v>19</v>
      </c>
      <c r="F190" s="228" t="s">
        <v>951</v>
      </c>
      <c r="G190" s="225"/>
      <c r="H190" s="229">
        <v>2.16</v>
      </c>
      <c r="I190" s="230"/>
      <c r="J190" s="225"/>
      <c r="K190" s="225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138</v>
      </c>
      <c r="AU190" s="235" t="s">
        <v>79</v>
      </c>
      <c r="AV190" s="13" t="s">
        <v>79</v>
      </c>
      <c r="AW190" s="13" t="s">
        <v>31</v>
      </c>
      <c r="AX190" s="13" t="s">
        <v>69</v>
      </c>
      <c r="AY190" s="235" t="s">
        <v>126</v>
      </c>
    </row>
    <row r="191" spans="1:51" s="13" customFormat="1" ht="12">
      <c r="A191" s="13"/>
      <c r="B191" s="224"/>
      <c r="C191" s="225"/>
      <c r="D191" s="226" t="s">
        <v>138</v>
      </c>
      <c r="E191" s="227" t="s">
        <v>19</v>
      </c>
      <c r="F191" s="228" t="s">
        <v>952</v>
      </c>
      <c r="G191" s="225"/>
      <c r="H191" s="229">
        <v>2.88</v>
      </c>
      <c r="I191" s="230"/>
      <c r="J191" s="225"/>
      <c r="K191" s="225"/>
      <c r="L191" s="231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5" t="s">
        <v>138</v>
      </c>
      <c r="AU191" s="235" t="s">
        <v>79</v>
      </c>
      <c r="AV191" s="13" t="s">
        <v>79</v>
      </c>
      <c r="AW191" s="13" t="s">
        <v>31</v>
      </c>
      <c r="AX191" s="13" t="s">
        <v>69</v>
      </c>
      <c r="AY191" s="235" t="s">
        <v>126</v>
      </c>
    </row>
    <row r="192" spans="1:51" s="13" customFormat="1" ht="12">
      <c r="A192" s="13"/>
      <c r="B192" s="224"/>
      <c r="C192" s="225"/>
      <c r="D192" s="226" t="s">
        <v>138</v>
      </c>
      <c r="E192" s="227" t="s">
        <v>19</v>
      </c>
      <c r="F192" s="228" t="s">
        <v>953</v>
      </c>
      <c r="G192" s="225"/>
      <c r="H192" s="229">
        <v>3.24</v>
      </c>
      <c r="I192" s="230"/>
      <c r="J192" s="225"/>
      <c r="K192" s="225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138</v>
      </c>
      <c r="AU192" s="235" t="s">
        <v>79</v>
      </c>
      <c r="AV192" s="13" t="s">
        <v>79</v>
      </c>
      <c r="AW192" s="13" t="s">
        <v>31</v>
      </c>
      <c r="AX192" s="13" t="s">
        <v>69</v>
      </c>
      <c r="AY192" s="235" t="s">
        <v>126</v>
      </c>
    </row>
    <row r="193" spans="1:51" s="13" customFormat="1" ht="12">
      <c r="A193" s="13"/>
      <c r="B193" s="224"/>
      <c r="C193" s="225"/>
      <c r="D193" s="226" t="s">
        <v>138</v>
      </c>
      <c r="E193" s="227" t="s">
        <v>19</v>
      </c>
      <c r="F193" s="228" t="s">
        <v>954</v>
      </c>
      <c r="G193" s="225"/>
      <c r="H193" s="229">
        <v>3.024</v>
      </c>
      <c r="I193" s="230"/>
      <c r="J193" s="225"/>
      <c r="K193" s="225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138</v>
      </c>
      <c r="AU193" s="235" t="s">
        <v>79</v>
      </c>
      <c r="AV193" s="13" t="s">
        <v>79</v>
      </c>
      <c r="AW193" s="13" t="s">
        <v>31</v>
      </c>
      <c r="AX193" s="13" t="s">
        <v>69</v>
      </c>
      <c r="AY193" s="235" t="s">
        <v>126</v>
      </c>
    </row>
    <row r="194" spans="1:51" s="13" customFormat="1" ht="12">
      <c r="A194" s="13"/>
      <c r="B194" s="224"/>
      <c r="C194" s="225"/>
      <c r="D194" s="226" t="s">
        <v>138</v>
      </c>
      <c r="E194" s="227" t="s">
        <v>19</v>
      </c>
      <c r="F194" s="228" t="s">
        <v>955</v>
      </c>
      <c r="G194" s="225"/>
      <c r="H194" s="229">
        <v>3.6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138</v>
      </c>
      <c r="AU194" s="235" t="s">
        <v>79</v>
      </c>
      <c r="AV194" s="13" t="s">
        <v>79</v>
      </c>
      <c r="AW194" s="13" t="s">
        <v>31</v>
      </c>
      <c r="AX194" s="13" t="s">
        <v>69</v>
      </c>
      <c r="AY194" s="235" t="s">
        <v>126</v>
      </c>
    </row>
    <row r="195" spans="1:51" s="13" customFormat="1" ht="12">
      <c r="A195" s="13"/>
      <c r="B195" s="224"/>
      <c r="C195" s="225"/>
      <c r="D195" s="226" t="s">
        <v>138</v>
      </c>
      <c r="E195" s="227" t="s">
        <v>19</v>
      </c>
      <c r="F195" s="228" t="s">
        <v>956</v>
      </c>
      <c r="G195" s="225"/>
      <c r="H195" s="229">
        <v>2.88</v>
      </c>
      <c r="I195" s="230"/>
      <c r="J195" s="225"/>
      <c r="K195" s="225"/>
      <c r="L195" s="231"/>
      <c r="M195" s="232"/>
      <c r="N195" s="233"/>
      <c r="O195" s="233"/>
      <c r="P195" s="233"/>
      <c r="Q195" s="233"/>
      <c r="R195" s="233"/>
      <c r="S195" s="233"/>
      <c r="T195" s="23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5" t="s">
        <v>138</v>
      </c>
      <c r="AU195" s="235" t="s">
        <v>79</v>
      </c>
      <c r="AV195" s="13" t="s">
        <v>79</v>
      </c>
      <c r="AW195" s="13" t="s">
        <v>31</v>
      </c>
      <c r="AX195" s="13" t="s">
        <v>69</v>
      </c>
      <c r="AY195" s="235" t="s">
        <v>126</v>
      </c>
    </row>
    <row r="196" spans="1:51" s="13" customFormat="1" ht="12">
      <c r="A196" s="13"/>
      <c r="B196" s="224"/>
      <c r="C196" s="225"/>
      <c r="D196" s="226" t="s">
        <v>138</v>
      </c>
      <c r="E196" s="227" t="s">
        <v>19</v>
      </c>
      <c r="F196" s="228" t="s">
        <v>957</v>
      </c>
      <c r="G196" s="225"/>
      <c r="H196" s="229">
        <v>8.28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138</v>
      </c>
      <c r="AU196" s="235" t="s">
        <v>79</v>
      </c>
      <c r="AV196" s="13" t="s">
        <v>79</v>
      </c>
      <c r="AW196" s="13" t="s">
        <v>31</v>
      </c>
      <c r="AX196" s="13" t="s">
        <v>69</v>
      </c>
      <c r="AY196" s="235" t="s">
        <v>126</v>
      </c>
    </row>
    <row r="197" spans="1:51" s="13" customFormat="1" ht="12">
      <c r="A197" s="13"/>
      <c r="B197" s="224"/>
      <c r="C197" s="225"/>
      <c r="D197" s="226" t="s">
        <v>138</v>
      </c>
      <c r="E197" s="227" t="s">
        <v>19</v>
      </c>
      <c r="F197" s="228" t="s">
        <v>958</v>
      </c>
      <c r="G197" s="225"/>
      <c r="H197" s="229">
        <v>0.72</v>
      </c>
      <c r="I197" s="230"/>
      <c r="J197" s="225"/>
      <c r="K197" s="225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138</v>
      </c>
      <c r="AU197" s="235" t="s">
        <v>79</v>
      </c>
      <c r="AV197" s="13" t="s">
        <v>79</v>
      </c>
      <c r="AW197" s="13" t="s">
        <v>31</v>
      </c>
      <c r="AX197" s="13" t="s">
        <v>69</v>
      </c>
      <c r="AY197" s="235" t="s">
        <v>126</v>
      </c>
    </row>
    <row r="198" spans="1:51" s="13" customFormat="1" ht="12">
      <c r="A198" s="13"/>
      <c r="B198" s="224"/>
      <c r="C198" s="225"/>
      <c r="D198" s="226" t="s">
        <v>138</v>
      </c>
      <c r="E198" s="227" t="s">
        <v>19</v>
      </c>
      <c r="F198" s="228" t="s">
        <v>959</v>
      </c>
      <c r="G198" s="225"/>
      <c r="H198" s="229">
        <v>5.04</v>
      </c>
      <c r="I198" s="230"/>
      <c r="J198" s="225"/>
      <c r="K198" s="225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138</v>
      </c>
      <c r="AU198" s="235" t="s">
        <v>79</v>
      </c>
      <c r="AV198" s="13" t="s">
        <v>79</v>
      </c>
      <c r="AW198" s="13" t="s">
        <v>31</v>
      </c>
      <c r="AX198" s="13" t="s">
        <v>69</v>
      </c>
      <c r="AY198" s="235" t="s">
        <v>126</v>
      </c>
    </row>
    <row r="199" spans="1:51" s="13" customFormat="1" ht="12">
      <c r="A199" s="13"/>
      <c r="B199" s="224"/>
      <c r="C199" s="225"/>
      <c r="D199" s="226" t="s">
        <v>138</v>
      </c>
      <c r="E199" s="227" t="s">
        <v>19</v>
      </c>
      <c r="F199" s="228" t="s">
        <v>960</v>
      </c>
      <c r="G199" s="225"/>
      <c r="H199" s="229">
        <v>1.08</v>
      </c>
      <c r="I199" s="230"/>
      <c r="J199" s="225"/>
      <c r="K199" s="225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138</v>
      </c>
      <c r="AU199" s="235" t="s">
        <v>79</v>
      </c>
      <c r="AV199" s="13" t="s">
        <v>79</v>
      </c>
      <c r="AW199" s="13" t="s">
        <v>31</v>
      </c>
      <c r="AX199" s="13" t="s">
        <v>69</v>
      </c>
      <c r="AY199" s="235" t="s">
        <v>126</v>
      </c>
    </row>
    <row r="200" spans="1:51" s="13" customFormat="1" ht="12">
      <c r="A200" s="13"/>
      <c r="B200" s="224"/>
      <c r="C200" s="225"/>
      <c r="D200" s="226" t="s">
        <v>138</v>
      </c>
      <c r="E200" s="227" t="s">
        <v>19</v>
      </c>
      <c r="F200" s="228" t="s">
        <v>961</v>
      </c>
      <c r="G200" s="225"/>
      <c r="H200" s="229">
        <v>0.72</v>
      </c>
      <c r="I200" s="230"/>
      <c r="J200" s="225"/>
      <c r="K200" s="225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138</v>
      </c>
      <c r="AU200" s="235" t="s">
        <v>79</v>
      </c>
      <c r="AV200" s="13" t="s">
        <v>79</v>
      </c>
      <c r="AW200" s="13" t="s">
        <v>31</v>
      </c>
      <c r="AX200" s="13" t="s">
        <v>69</v>
      </c>
      <c r="AY200" s="235" t="s">
        <v>126</v>
      </c>
    </row>
    <row r="201" spans="1:51" s="13" customFormat="1" ht="12">
      <c r="A201" s="13"/>
      <c r="B201" s="224"/>
      <c r="C201" s="225"/>
      <c r="D201" s="226" t="s">
        <v>138</v>
      </c>
      <c r="E201" s="227" t="s">
        <v>19</v>
      </c>
      <c r="F201" s="228" t="s">
        <v>962</v>
      </c>
      <c r="G201" s="225"/>
      <c r="H201" s="229">
        <v>2.304</v>
      </c>
      <c r="I201" s="230"/>
      <c r="J201" s="225"/>
      <c r="K201" s="225"/>
      <c r="L201" s="231"/>
      <c r="M201" s="232"/>
      <c r="N201" s="233"/>
      <c r="O201" s="233"/>
      <c r="P201" s="233"/>
      <c r="Q201" s="233"/>
      <c r="R201" s="233"/>
      <c r="S201" s="233"/>
      <c r="T201" s="23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5" t="s">
        <v>138</v>
      </c>
      <c r="AU201" s="235" t="s">
        <v>79</v>
      </c>
      <c r="AV201" s="13" t="s">
        <v>79</v>
      </c>
      <c r="AW201" s="13" t="s">
        <v>31</v>
      </c>
      <c r="AX201" s="13" t="s">
        <v>69</v>
      </c>
      <c r="AY201" s="235" t="s">
        <v>126</v>
      </c>
    </row>
    <row r="202" spans="1:51" s="13" customFormat="1" ht="12">
      <c r="A202" s="13"/>
      <c r="B202" s="224"/>
      <c r="C202" s="225"/>
      <c r="D202" s="226" t="s">
        <v>138</v>
      </c>
      <c r="E202" s="227" t="s">
        <v>19</v>
      </c>
      <c r="F202" s="228" t="s">
        <v>963</v>
      </c>
      <c r="G202" s="225"/>
      <c r="H202" s="229">
        <v>2.16</v>
      </c>
      <c r="I202" s="230"/>
      <c r="J202" s="225"/>
      <c r="K202" s="225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138</v>
      </c>
      <c r="AU202" s="235" t="s">
        <v>79</v>
      </c>
      <c r="AV202" s="13" t="s">
        <v>79</v>
      </c>
      <c r="AW202" s="13" t="s">
        <v>31</v>
      </c>
      <c r="AX202" s="13" t="s">
        <v>69</v>
      </c>
      <c r="AY202" s="235" t="s">
        <v>126</v>
      </c>
    </row>
    <row r="203" spans="1:51" s="13" customFormat="1" ht="12">
      <c r="A203" s="13"/>
      <c r="B203" s="224"/>
      <c r="C203" s="225"/>
      <c r="D203" s="226" t="s">
        <v>138</v>
      </c>
      <c r="E203" s="227" t="s">
        <v>19</v>
      </c>
      <c r="F203" s="228" t="s">
        <v>964</v>
      </c>
      <c r="G203" s="225"/>
      <c r="H203" s="229">
        <v>1.656</v>
      </c>
      <c r="I203" s="230"/>
      <c r="J203" s="225"/>
      <c r="K203" s="225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138</v>
      </c>
      <c r="AU203" s="235" t="s">
        <v>79</v>
      </c>
      <c r="AV203" s="13" t="s">
        <v>79</v>
      </c>
      <c r="AW203" s="13" t="s">
        <v>31</v>
      </c>
      <c r="AX203" s="13" t="s">
        <v>69</v>
      </c>
      <c r="AY203" s="235" t="s">
        <v>126</v>
      </c>
    </row>
    <row r="204" spans="1:51" s="13" customFormat="1" ht="12">
      <c r="A204" s="13"/>
      <c r="B204" s="224"/>
      <c r="C204" s="225"/>
      <c r="D204" s="226" t="s">
        <v>138</v>
      </c>
      <c r="E204" s="227" t="s">
        <v>19</v>
      </c>
      <c r="F204" s="228" t="s">
        <v>965</v>
      </c>
      <c r="G204" s="225"/>
      <c r="H204" s="229">
        <v>3.6</v>
      </c>
      <c r="I204" s="230"/>
      <c r="J204" s="225"/>
      <c r="K204" s="225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138</v>
      </c>
      <c r="AU204" s="235" t="s">
        <v>79</v>
      </c>
      <c r="AV204" s="13" t="s">
        <v>79</v>
      </c>
      <c r="AW204" s="13" t="s">
        <v>31</v>
      </c>
      <c r="AX204" s="13" t="s">
        <v>69</v>
      </c>
      <c r="AY204" s="235" t="s">
        <v>126</v>
      </c>
    </row>
    <row r="205" spans="1:51" s="14" customFormat="1" ht="12">
      <c r="A205" s="14"/>
      <c r="B205" s="236"/>
      <c r="C205" s="237"/>
      <c r="D205" s="226" t="s">
        <v>138</v>
      </c>
      <c r="E205" s="238" t="s">
        <v>19</v>
      </c>
      <c r="F205" s="239" t="s">
        <v>141</v>
      </c>
      <c r="G205" s="237"/>
      <c r="H205" s="240">
        <v>132.77399999999997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6" t="s">
        <v>138</v>
      </c>
      <c r="AU205" s="246" t="s">
        <v>79</v>
      </c>
      <c r="AV205" s="14" t="s">
        <v>134</v>
      </c>
      <c r="AW205" s="14" t="s">
        <v>31</v>
      </c>
      <c r="AX205" s="14" t="s">
        <v>77</v>
      </c>
      <c r="AY205" s="246" t="s">
        <v>126</v>
      </c>
    </row>
    <row r="206" spans="1:65" s="2" customFormat="1" ht="16.5" customHeight="1">
      <c r="A206" s="40"/>
      <c r="B206" s="41"/>
      <c r="C206" s="247" t="s">
        <v>201</v>
      </c>
      <c r="D206" s="247" t="s">
        <v>224</v>
      </c>
      <c r="E206" s="248" t="s">
        <v>966</v>
      </c>
      <c r="F206" s="249" t="s">
        <v>967</v>
      </c>
      <c r="G206" s="250" t="s">
        <v>187</v>
      </c>
      <c r="H206" s="251">
        <v>265.548</v>
      </c>
      <c r="I206" s="252"/>
      <c r="J206" s="253">
        <f>ROUND(I206*H206,2)</f>
        <v>0</v>
      </c>
      <c r="K206" s="249" t="s">
        <v>133</v>
      </c>
      <c r="L206" s="254"/>
      <c r="M206" s="255" t="s">
        <v>19</v>
      </c>
      <c r="N206" s="256" t="s">
        <v>40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178</v>
      </c>
      <c r="AT206" s="217" t="s">
        <v>224</v>
      </c>
      <c r="AU206" s="217" t="s">
        <v>79</v>
      </c>
      <c r="AY206" s="19" t="s">
        <v>126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77</v>
      </c>
      <c r="BK206" s="218">
        <f>ROUND(I206*H206,2)</f>
        <v>0</v>
      </c>
      <c r="BL206" s="19" t="s">
        <v>134</v>
      </c>
      <c r="BM206" s="217" t="s">
        <v>968</v>
      </c>
    </row>
    <row r="207" spans="1:51" s="13" customFormat="1" ht="12">
      <c r="A207" s="13"/>
      <c r="B207" s="224"/>
      <c r="C207" s="225"/>
      <c r="D207" s="226" t="s">
        <v>138</v>
      </c>
      <c r="E207" s="227" t="s">
        <v>19</v>
      </c>
      <c r="F207" s="228" t="s">
        <v>969</v>
      </c>
      <c r="G207" s="225"/>
      <c r="H207" s="229">
        <v>265.548</v>
      </c>
      <c r="I207" s="230"/>
      <c r="J207" s="225"/>
      <c r="K207" s="225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138</v>
      </c>
      <c r="AU207" s="235" t="s">
        <v>79</v>
      </c>
      <c r="AV207" s="13" t="s">
        <v>79</v>
      </c>
      <c r="AW207" s="13" t="s">
        <v>31</v>
      </c>
      <c r="AX207" s="13" t="s">
        <v>77</v>
      </c>
      <c r="AY207" s="235" t="s">
        <v>126</v>
      </c>
    </row>
    <row r="208" spans="1:63" s="12" customFormat="1" ht="22.8" customHeight="1">
      <c r="A208" s="12"/>
      <c r="B208" s="190"/>
      <c r="C208" s="191"/>
      <c r="D208" s="192" t="s">
        <v>68</v>
      </c>
      <c r="E208" s="204" t="s">
        <v>79</v>
      </c>
      <c r="F208" s="204" t="s">
        <v>657</v>
      </c>
      <c r="G208" s="191"/>
      <c r="H208" s="191"/>
      <c r="I208" s="194"/>
      <c r="J208" s="205">
        <f>BK208</f>
        <v>0</v>
      </c>
      <c r="K208" s="191"/>
      <c r="L208" s="196"/>
      <c r="M208" s="197"/>
      <c r="N208" s="198"/>
      <c r="O208" s="198"/>
      <c r="P208" s="199">
        <f>SUM(P209:P211)</f>
        <v>0</v>
      </c>
      <c r="Q208" s="198"/>
      <c r="R208" s="199">
        <f>SUM(R209:R211)</f>
        <v>4.141836</v>
      </c>
      <c r="S208" s="198"/>
      <c r="T208" s="200">
        <f>SUM(T209:T211)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1" t="s">
        <v>77</v>
      </c>
      <c r="AT208" s="202" t="s">
        <v>68</v>
      </c>
      <c r="AU208" s="202" t="s">
        <v>77</v>
      </c>
      <c r="AY208" s="201" t="s">
        <v>126</v>
      </c>
      <c r="BK208" s="203">
        <f>SUM(BK209:BK211)</f>
        <v>0</v>
      </c>
    </row>
    <row r="209" spans="1:65" s="2" customFormat="1" ht="24.15" customHeight="1">
      <c r="A209" s="40"/>
      <c r="B209" s="41"/>
      <c r="C209" s="206" t="s">
        <v>208</v>
      </c>
      <c r="D209" s="206" t="s">
        <v>129</v>
      </c>
      <c r="E209" s="207" t="s">
        <v>970</v>
      </c>
      <c r="F209" s="208" t="s">
        <v>971</v>
      </c>
      <c r="G209" s="209" t="s">
        <v>275</v>
      </c>
      <c r="H209" s="210">
        <v>1.8</v>
      </c>
      <c r="I209" s="211"/>
      <c r="J209" s="212">
        <f>ROUND(I209*H209,2)</f>
        <v>0</v>
      </c>
      <c r="K209" s="208" t="s">
        <v>133</v>
      </c>
      <c r="L209" s="46"/>
      <c r="M209" s="213" t="s">
        <v>19</v>
      </c>
      <c r="N209" s="214" t="s">
        <v>40</v>
      </c>
      <c r="O209" s="86"/>
      <c r="P209" s="215">
        <f>O209*H209</f>
        <v>0</v>
      </c>
      <c r="Q209" s="215">
        <v>2.30102</v>
      </c>
      <c r="R209" s="215">
        <f>Q209*H209</f>
        <v>4.141836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134</v>
      </c>
      <c r="AT209" s="217" t="s">
        <v>129</v>
      </c>
      <c r="AU209" s="217" t="s">
        <v>79</v>
      </c>
      <c r="AY209" s="19" t="s">
        <v>126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77</v>
      </c>
      <c r="BK209" s="218">
        <f>ROUND(I209*H209,2)</f>
        <v>0</v>
      </c>
      <c r="BL209" s="19" t="s">
        <v>134</v>
      </c>
      <c r="BM209" s="217" t="s">
        <v>972</v>
      </c>
    </row>
    <row r="210" spans="1:47" s="2" customFormat="1" ht="12">
      <c r="A210" s="40"/>
      <c r="B210" s="41"/>
      <c r="C210" s="42"/>
      <c r="D210" s="219" t="s">
        <v>136</v>
      </c>
      <c r="E210" s="42"/>
      <c r="F210" s="220" t="s">
        <v>973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136</v>
      </c>
      <c r="AU210" s="19" t="s">
        <v>79</v>
      </c>
    </row>
    <row r="211" spans="1:51" s="13" customFormat="1" ht="12">
      <c r="A211" s="13"/>
      <c r="B211" s="224"/>
      <c r="C211" s="225"/>
      <c r="D211" s="226" t="s">
        <v>138</v>
      </c>
      <c r="E211" s="227" t="s">
        <v>19</v>
      </c>
      <c r="F211" s="228" t="s">
        <v>974</v>
      </c>
      <c r="G211" s="225"/>
      <c r="H211" s="229">
        <v>1.8</v>
      </c>
      <c r="I211" s="230"/>
      <c r="J211" s="225"/>
      <c r="K211" s="225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138</v>
      </c>
      <c r="AU211" s="235" t="s">
        <v>79</v>
      </c>
      <c r="AV211" s="13" t="s">
        <v>79</v>
      </c>
      <c r="AW211" s="13" t="s">
        <v>31</v>
      </c>
      <c r="AX211" s="13" t="s">
        <v>77</v>
      </c>
      <c r="AY211" s="235" t="s">
        <v>126</v>
      </c>
    </row>
    <row r="212" spans="1:63" s="12" customFormat="1" ht="22.8" customHeight="1">
      <c r="A212" s="12"/>
      <c r="B212" s="190"/>
      <c r="C212" s="191"/>
      <c r="D212" s="192" t="s">
        <v>68</v>
      </c>
      <c r="E212" s="204" t="s">
        <v>178</v>
      </c>
      <c r="F212" s="204" t="s">
        <v>975</v>
      </c>
      <c r="G212" s="191"/>
      <c r="H212" s="191"/>
      <c r="I212" s="194"/>
      <c r="J212" s="205">
        <f>BK212</f>
        <v>0</v>
      </c>
      <c r="K212" s="191"/>
      <c r="L212" s="196"/>
      <c r="M212" s="197"/>
      <c r="N212" s="198"/>
      <c r="O212" s="198"/>
      <c r="P212" s="199">
        <f>SUM(P213:P306)</f>
        <v>0</v>
      </c>
      <c r="Q212" s="198"/>
      <c r="R212" s="199">
        <f>SUM(R213:R306)</f>
        <v>40.3959597</v>
      </c>
      <c r="S212" s="198"/>
      <c r="T212" s="200">
        <f>SUM(T213:T306)</f>
        <v>43.804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1" t="s">
        <v>77</v>
      </c>
      <c r="AT212" s="202" t="s">
        <v>68</v>
      </c>
      <c r="AU212" s="202" t="s">
        <v>77</v>
      </c>
      <c r="AY212" s="201" t="s">
        <v>126</v>
      </c>
      <c r="BK212" s="203">
        <f>SUM(BK213:BK306)</f>
        <v>0</v>
      </c>
    </row>
    <row r="213" spans="1:65" s="2" customFormat="1" ht="44.25" customHeight="1">
      <c r="A213" s="40"/>
      <c r="B213" s="41"/>
      <c r="C213" s="206" t="s">
        <v>217</v>
      </c>
      <c r="D213" s="206" t="s">
        <v>129</v>
      </c>
      <c r="E213" s="207" t="s">
        <v>976</v>
      </c>
      <c r="F213" s="208" t="s">
        <v>977</v>
      </c>
      <c r="G213" s="209" t="s">
        <v>168</v>
      </c>
      <c r="H213" s="210">
        <v>76.9</v>
      </c>
      <c r="I213" s="211"/>
      <c r="J213" s="212">
        <f>ROUND(I213*H213,2)</f>
        <v>0</v>
      </c>
      <c r="K213" s="208" t="s">
        <v>133</v>
      </c>
      <c r="L213" s="46"/>
      <c r="M213" s="213" t="s">
        <v>19</v>
      </c>
      <c r="N213" s="214" t="s">
        <v>40</v>
      </c>
      <c r="O213" s="86"/>
      <c r="P213" s="215">
        <f>O213*H213</f>
        <v>0</v>
      </c>
      <c r="Q213" s="215">
        <v>0.00276</v>
      </c>
      <c r="R213" s="215">
        <f>Q213*H213</f>
        <v>0.21224400000000002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134</v>
      </c>
      <c r="AT213" s="217" t="s">
        <v>129</v>
      </c>
      <c r="AU213" s="217" t="s">
        <v>79</v>
      </c>
      <c r="AY213" s="19" t="s">
        <v>126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77</v>
      </c>
      <c r="BK213" s="218">
        <f>ROUND(I213*H213,2)</f>
        <v>0</v>
      </c>
      <c r="BL213" s="19" t="s">
        <v>134</v>
      </c>
      <c r="BM213" s="217" t="s">
        <v>978</v>
      </c>
    </row>
    <row r="214" spans="1:47" s="2" customFormat="1" ht="12">
      <c r="A214" s="40"/>
      <c r="B214" s="41"/>
      <c r="C214" s="42"/>
      <c r="D214" s="219" t="s">
        <v>136</v>
      </c>
      <c r="E214" s="42"/>
      <c r="F214" s="220" t="s">
        <v>979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136</v>
      </c>
      <c r="AU214" s="19" t="s">
        <v>79</v>
      </c>
    </row>
    <row r="215" spans="1:51" s="13" customFormat="1" ht="12">
      <c r="A215" s="13"/>
      <c r="B215" s="224"/>
      <c r="C215" s="225"/>
      <c r="D215" s="226" t="s">
        <v>138</v>
      </c>
      <c r="E215" s="227" t="s">
        <v>19</v>
      </c>
      <c r="F215" s="228" t="s">
        <v>980</v>
      </c>
      <c r="G215" s="225"/>
      <c r="H215" s="229">
        <v>3</v>
      </c>
      <c r="I215" s="230"/>
      <c r="J215" s="225"/>
      <c r="K215" s="225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138</v>
      </c>
      <c r="AU215" s="235" t="s">
        <v>79</v>
      </c>
      <c r="AV215" s="13" t="s">
        <v>79</v>
      </c>
      <c r="AW215" s="13" t="s">
        <v>31</v>
      </c>
      <c r="AX215" s="13" t="s">
        <v>69</v>
      </c>
      <c r="AY215" s="235" t="s">
        <v>126</v>
      </c>
    </row>
    <row r="216" spans="1:51" s="13" customFormat="1" ht="12">
      <c r="A216" s="13"/>
      <c r="B216" s="224"/>
      <c r="C216" s="225"/>
      <c r="D216" s="226" t="s">
        <v>138</v>
      </c>
      <c r="E216" s="227" t="s">
        <v>19</v>
      </c>
      <c r="F216" s="228" t="s">
        <v>981</v>
      </c>
      <c r="G216" s="225"/>
      <c r="H216" s="229">
        <v>4</v>
      </c>
      <c r="I216" s="230"/>
      <c r="J216" s="225"/>
      <c r="K216" s="225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138</v>
      </c>
      <c r="AU216" s="235" t="s">
        <v>79</v>
      </c>
      <c r="AV216" s="13" t="s">
        <v>79</v>
      </c>
      <c r="AW216" s="13" t="s">
        <v>31</v>
      </c>
      <c r="AX216" s="13" t="s">
        <v>69</v>
      </c>
      <c r="AY216" s="235" t="s">
        <v>126</v>
      </c>
    </row>
    <row r="217" spans="1:51" s="13" customFormat="1" ht="12">
      <c r="A217" s="13"/>
      <c r="B217" s="224"/>
      <c r="C217" s="225"/>
      <c r="D217" s="226" t="s">
        <v>138</v>
      </c>
      <c r="E217" s="227" t="s">
        <v>19</v>
      </c>
      <c r="F217" s="228" t="s">
        <v>982</v>
      </c>
      <c r="G217" s="225"/>
      <c r="H217" s="229">
        <v>4.5</v>
      </c>
      <c r="I217" s="230"/>
      <c r="J217" s="225"/>
      <c r="K217" s="225"/>
      <c r="L217" s="231"/>
      <c r="M217" s="232"/>
      <c r="N217" s="233"/>
      <c r="O217" s="233"/>
      <c r="P217" s="233"/>
      <c r="Q217" s="233"/>
      <c r="R217" s="233"/>
      <c r="S217" s="233"/>
      <c r="T217" s="23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5" t="s">
        <v>138</v>
      </c>
      <c r="AU217" s="235" t="s">
        <v>79</v>
      </c>
      <c r="AV217" s="13" t="s">
        <v>79</v>
      </c>
      <c r="AW217" s="13" t="s">
        <v>31</v>
      </c>
      <c r="AX217" s="13" t="s">
        <v>69</v>
      </c>
      <c r="AY217" s="235" t="s">
        <v>126</v>
      </c>
    </row>
    <row r="218" spans="1:51" s="13" customFormat="1" ht="12">
      <c r="A218" s="13"/>
      <c r="B218" s="224"/>
      <c r="C218" s="225"/>
      <c r="D218" s="226" t="s">
        <v>138</v>
      </c>
      <c r="E218" s="227" t="s">
        <v>19</v>
      </c>
      <c r="F218" s="228" t="s">
        <v>983</v>
      </c>
      <c r="G218" s="225"/>
      <c r="H218" s="229">
        <v>4.2</v>
      </c>
      <c r="I218" s="230"/>
      <c r="J218" s="225"/>
      <c r="K218" s="225"/>
      <c r="L218" s="231"/>
      <c r="M218" s="232"/>
      <c r="N218" s="233"/>
      <c r="O218" s="233"/>
      <c r="P218" s="233"/>
      <c r="Q218" s="233"/>
      <c r="R218" s="233"/>
      <c r="S218" s="233"/>
      <c r="T218" s="23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5" t="s">
        <v>138</v>
      </c>
      <c r="AU218" s="235" t="s">
        <v>79</v>
      </c>
      <c r="AV218" s="13" t="s">
        <v>79</v>
      </c>
      <c r="AW218" s="13" t="s">
        <v>31</v>
      </c>
      <c r="AX218" s="13" t="s">
        <v>69</v>
      </c>
      <c r="AY218" s="235" t="s">
        <v>126</v>
      </c>
    </row>
    <row r="219" spans="1:51" s="13" customFormat="1" ht="12">
      <c r="A219" s="13"/>
      <c r="B219" s="224"/>
      <c r="C219" s="225"/>
      <c r="D219" s="226" t="s">
        <v>138</v>
      </c>
      <c r="E219" s="227" t="s">
        <v>19</v>
      </c>
      <c r="F219" s="228" t="s">
        <v>984</v>
      </c>
      <c r="G219" s="225"/>
      <c r="H219" s="229">
        <v>5</v>
      </c>
      <c r="I219" s="230"/>
      <c r="J219" s="225"/>
      <c r="K219" s="225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138</v>
      </c>
      <c r="AU219" s="235" t="s">
        <v>79</v>
      </c>
      <c r="AV219" s="13" t="s">
        <v>79</v>
      </c>
      <c r="AW219" s="13" t="s">
        <v>31</v>
      </c>
      <c r="AX219" s="13" t="s">
        <v>69</v>
      </c>
      <c r="AY219" s="235" t="s">
        <v>126</v>
      </c>
    </row>
    <row r="220" spans="1:51" s="13" customFormat="1" ht="12">
      <c r="A220" s="13"/>
      <c r="B220" s="224"/>
      <c r="C220" s="225"/>
      <c r="D220" s="226" t="s">
        <v>138</v>
      </c>
      <c r="E220" s="227" t="s">
        <v>19</v>
      </c>
      <c r="F220" s="228" t="s">
        <v>985</v>
      </c>
      <c r="G220" s="225"/>
      <c r="H220" s="229">
        <v>4</v>
      </c>
      <c r="I220" s="230"/>
      <c r="J220" s="225"/>
      <c r="K220" s="225"/>
      <c r="L220" s="231"/>
      <c r="M220" s="232"/>
      <c r="N220" s="233"/>
      <c r="O220" s="233"/>
      <c r="P220" s="233"/>
      <c r="Q220" s="233"/>
      <c r="R220" s="233"/>
      <c r="S220" s="233"/>
      <c r="T220" s="23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5" t="s">
        <v>138</v>
      </c>
      <c r="AU220" s="235" t="s">
        <v>79</v>
      </c>
      <c r="AV220" s="13" t="s">
        <v>79</v>
      </c>
      <c r="AW220" s="13" t="s">
        <v>31</v>
      </c>
      <c r="AX220" s="13" t="s">
        <v>69</v>
      </c>
      <c r="AY220" s="235" t="s">
        <v>126</v>
      </c>
    </row>
    <row r="221" spans="1:51" s="13" customFormat="1" ht="12">
      <c r="A221" s="13"/>
      <c r="B221" s="224"/>
      <c r="C221" s="225"/>
      <c r="D221" s="226" t="s">
        <v>138</v>
      </c>
      <c r="E221" s="227" t="s">
        <v>19</v>
      </c>
      <c r="F221" s="228" t="s">
        <v>986</v>
      </c>
      <c r="G221" s="225"/>
      <c r="H221" s="229">
        <v>11.5</v>
      </c>
      <c r="I221" s="230"/>
      <c r="J221" s="225"/>
      <c r="K221" s="225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138</v>
      </c>
      <c r="AU221" s="235" t="s">
        <v>79</v>
      </c>
      <c r="AV221" s="13" t="s">
        <v>79</v>
      </c>
      <c r="AW221" s="13" t="s">
        <v>31</v>
      </c>
      <c r="AX221" s="13" t="s">
        <v>69</v>
      </c>
      <c r="AY221" s="235" t="s">
        <v>126</v>
      </c>
    </row>
    <row r="222" spans="1:51" s="13" customFormat="1" ht="12">
      <c r="A222" s="13"/>
      <c r="B222" s="224"/>
      <c r="C222" s="225"/>
      <c r="D222" s="226" t="s">
        <v>138</v>
      </c>
      <c r="E222" s="227" t="s">
        <v>19</v>
      </c>
      <c r="F222" s="228" t="s">
        <v>987</v>
      </c>
      <c r="G222" s="225"/>
      <c r="H222" s="229">
        <v>7</v>
      </c>
      <c r="I222" s="230"/>
      <c r="J222" s="225"/>
      <c r="K222" s="225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138</v>
      </c>
      <c r="AU222" s="235" t="s">
        <v>79</v>
      </c>
      <c r="AV222" s="13" t="s">
        <v>79</v>
      </c>
      <c r="AW222" s="13" t="s">
        <v>31</v>
      </c>
      <c r="AX222" s="13" t="s">
        <v>69</v>
      </c>
      <c r="AY222" s="235" t="s">
        <v>126</v>
      </c>
    </row>
    <row r="223" spans="1:51" s="13" customFormat="1" ht="12">
      <c r="A223" s="13"/>
      <c r="B223" s="224"/>
      <c r="C223" s="225"/>
      <c r="D223" s="226" t="s">
        <v>138</v>
      </c>
      <c r="E223" s="227" t="s">
        <v>19</v>
      </c>
      <c r="F223" s="228" t="s">
        <v>988</v>
      </c>
      <c r="G223" s="225"/>
      <c r="H223" s="229">
        <v>1.5</v>
      </c>
      <c r="I223" s="230"/>
      <c r="J223" s="225"/>
      <c r="K223" s="225"/>
      <c r="L223" s="231"/>
      <c r="M223" s="232"/>
      <c r="N223" s="233"/>
      <c r="O223" s="233"/>
      <c r="P223" s="233"/>
      <c r="Q223" s="233"/>
      <c r="R223" s="233"/>
      <c r="S223" s="233"/>
      <c r="T223" s="23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5" t="s">
        <v>138</v>
      </c>
      <c r="AU223" s="235" t="s">
        <v>79</v>
      </c>
      <c r="AV223" s="13" t="s">
        <v>79</v>
      </c>
      <c r="AW223" s="13" t="s">
        <v>31</v>
      </c>
      <c r="AX223" s="13" t="s">
        <v>69</v>
      </c>
      <c r="AY223" s="235" t="s">
        <v>126</v>
      </c>
    </row>
    <row r="224" spans="1:51" s="13" customFormat="1" ht="12">
      <c r="A224" s="13"/>
      <c r="B224" s="224"/>
      <c r="C224" s="225"/>
      <c r="D224" s="226" t="s">
        <v>138</v>
      </c>
      <c r="E224" s="227" t="s">
        <v>19</v>
      </c>
      <c r="F224" s="228" t="s">
        <v>989</v>
      </c>
      <c r="G224" s="225"/>
      <c r="H224" s="229">
        <v>1</v>
      </c>
      <c r="I224" s="230"/>
      <c r="J224" s="225"/>
      <c r="K224" s="225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138</v>
      </c>
      <c r="AU224" s="235" t="s">
        <v>79</v>
      </c>
      <c r="AV224" s="13" t="s">
        <v>79</v>
      </c>
      <c r="AW224" s="13" t="s">
        <v>31</v>
      </c>
      <c r="AX224" s="13" t="s">
        <v>69</v>
      </c>
      <c r="AY224" s="235" t="s">
        <v>126</v>
      </c>
    </row>
    <row r="225" spans="1:51" s="13" customFormat="1" ht="12">
      <c r="A225" s="13"/>
      <c r="B225" s="224"/>
      <c r="C225" s="225"/>
      <c r="D225" s="226" t="s">
        <v>138</v>
      </c>
      <c r="E225" s="227" t="s">
        <v>19</v>
      </c>
      <c r="F225" s="228" t="s">
        <v>990</v>
      </c>
      <c r="G225" s="225"/>
      <c r="H225" s="229">
        <v>3.2</v>
      </c>
      <c r="I225" s="230"/>
      <c r="J225" s="225"/>
      <c r="K225" s="225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138</v>
      </c>
      <c r="AU225" s="235" t="s">
        <v>79</v>
      </c>
      <c r="AV225" s="13" t="s">
        <v>79</v>
      </c>
      <c r="AW225" s="13" t="s">
        <v>31</v>
      </c>
      <c r="AX225" s="13" t="s">
        <v>69</v>
      </c>
      <c r="AY225" s="235" t="s">
        <v>126</v>
      </c>
    </row>
    <row r="226" spans="1:51" s="13" customFormat="1" ht="12">
      <c r="A226" s="13"/>
      <c r="B226" s="224"/>
      <c r="C226" s="225"/>
      <c r="D226" s="226" t="s">
        <v>138</v>
      </c>
      <c r="E226" s="227" t="s">
        <v>19</v>
      </c>
      <c r="F226" s="228" t="s">
        <v>991</v>
      </c>
      <c r="G226" s="225"/>
      <c r="H226" s="229">
        <v>3</v>
      </c>
      <c r="I226" s="230"/>
      <c r="J226" s="225"/>
      <c r="K226" s="225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138</v>
      </c>
      <c r="AU226" s="235" t="s">
        <v>79</v>
      </c>
      <c r="AV226" s="13" t="s">
        <v>79</v>
      </c>
      <c r="AW226" s="13" t="s">
        <v>31</v>
      </c>
      <c r="AX226" s="13" t="s">
        <v>69</v>
      </c>
      <c r="AY226" s="235" t="s">
        <v>126</v>
      </c>
    </row>
    <row r="227" spans="1:51" s="13" customFormat="1" ht="12">
      <c r="A227" s="13"/>
      <c r="B227" s="224"/>
      <c r="C227" s="225"/>
      <c r="D227" s="226" t="s">
        <v>138</v>
      </c>
      <c r="E227" s="227" t="s">
        <v>19</v>
      </c>
      <c r="F227" s="228" t="s">
        <v>992</v>
      </c>
      <c r="G227" s="225"/>
      <c r="H227" s="229">
        <v>5</v>
      </c>
      <c r="I227" s="230"/>
      <c r="J227" s="225"/>
      <c r="K227" s="225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138</v>
      </c>
      <c r="AU227" s="235" t="s">
        <v>79</v>
      </c>
      <c r="AV227" s="13" t="s">
        <v>79</v>
      </c>
      <c r="AW227" s="13" t="s">
        <v>31</v>
      </c>
      <c r="AX227" s="13" t="s">
        <v>69</v>
      </c>
      <c r="AY227" s="235" t="s">
        <v>126</v>
      </c>
    </row>
    <row r="228" spans="1:51" s="13" customFormat="1" ht="12">
      <c r="A228" s="13"/>
      <c r="B228" s="224"/>
      <c r="C228" s="225"/>
      <c r="D228" s="226" t="s">
        <v>138</v>
      </c>
      <c r="E228" s="227" t="s">
        <v>19</v>
      </c>
      <c r="F228" s="228" t="s">
        <v>993</v>
      </c>
      <c r="G228" s="225"/>
      <c r="H228" s="229">
        <v>6</v>
      </c>
      <c r="I228" s="230"/>
      <c r="J228" s="225"/>
      <c r="K228" s="225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138</v>
      </c>
      <c r="AU228" s="235" t="s">
        <v>79</v>
      </c>
      <c r="AV228" s="13" t="s">
        <v>79</v>
      </c>
      <c r="AW228" s="13" t="s">
        <v>31</v>
      </c>
      <c r="AX228" s="13" t="s">
        <v>69</v>
      </c>
      <c r="AY228" s="235" t="s">
        <v>126</v>
      </c>
    </row>
    <row r="229" spans="1:51" s="13" customFormat="1" ht="12">
      <c r="A229" s="13"/>
      <c r="B229" s="224"/>
      <c r="C229" s="225"/>
      <c r="D229" s="226" t="s">
        <v>138</v>
      </c>
      <c r="E229" s="227" t="s">
        <v>19</v>
      </c>
      <c r="F229" s="228" t="s">
        <v>994</v>
      </c>
      <c r="G229" s="225"/>
      <c r="H229" s="229">
        <v>14</v>
      </c>
      <c r="I229" s="230"/>
      <c r="J229" s="225"/>
      <c r="K229" s="225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138</v>
      </c>
      <c r="AU229" s="235" t="s">
        <v>79</v>
      </c>
      <c r="AV229" s="13" t="s">
        <v>79</v>
      </c>
      <c r="AW229" s="13" t="s">
        <v>31</v>
      </c>
      <c r="AX229" s="13" t="s">
        <v>69</v>
      </c>
      <c r="AY229" s="235" t="s">
        <v>126</v>
      </c>
    </row>
    <row r="230" spans="1:51" s="14" customFormat="1" ht="12">
      <c r="A230" s="14"/>
      <c r="B230" s="236"/>
      <c r="C230" s="237"/>
      <c r="D230" s="226" t="s">
        <v>138</v>
      </c>
      <c r="E230" s="238" t="s">
        <v>19</v>
      </c>
      <c r="F230" s="239" t="s">
        <v>141</v>
      </c>
      <c r="G230" s="237"/>
      <c r="H230" s="240">
        <v>76.9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6" t="s">
        <v>138</v>
      </c>
      <c r="AU230" s="246" t="s">
        <v>79</v>
      </c>
      <c r="AV230" s="14" t="s">
        <v>134</v>
      </c>
      <c r="AW230" s="14" t="s">
        <v>31</v>
      </c>
      <c r="AX230" s="14" t="s">
        <v>77</v>
      </c>
      <c r="AY230" s="246" t="s">
        <v>126</v>
      </c>
    </row>
    <row r="231" spans="1:65" s="2" customFormat="1" ht="44.25" customHeight="1">
      <c r="A231" s="40"/>
      <c r="B231" s="41"/>
      <c r="C231" s="206" t="s">
        <v>8</v>
      </c>
      <c r="D231" s="206" t="s">
        <v>129</v>
      </c>
      <c r="E231" s="207" t="s">
        <v>995</v>
      </c>
      <c r="F231" s="208" t="s">
        <v>996</v>
      </c>
      <c r="G231" s="209" t="s">
        <v>168</v>
      </c>
      <c r="H231" s="210">
        <v>26.8</v>
      </c>
      <c r="I231" s="211"/>
      <c r="J231" s="212">
        <f>ROUND(I231*H231,2)</f>
        <v>0</v>
      </c>
      <c r="K231" s="208" t="s">
        <v>133</v>
      </c>
      <c r="L231" s="46"/>
      <c r="M231" s="213" t="s">
        <v>19</v>
      </c>
      <c r="N231" s="214" t="s">
        <v>40</v>
      </c>
      <c r="O231" s="86"/>
      <c r="P231" s="215">
        <f>O231*H231</f>
        <v>0</v>
      </c>
      <c r="Q231" s="215">
        <v>0.0044</v>
      </c>
      <c r="R231" s="215">
        <f>Q231*H231</f>
        <v>0.11792000000000001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134</v>
      </c>
      <c r="AT231" s="217" t="s">
        <v>129</v>
      </c>
      <c r="AU231" s="217" t="s">
        <v>79</v>
      </c>
      <c r="AY231" s="19" t="s">
        <v>126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77</v>
      </c>
      <c r="BK231" s="218">
        <f>ROUND(I231*H231,2)</f>
        <v>0</v>
      </c>
      <c r="BL231" s="19" t="s">
        <v>134</v>
      </c>
      <c r="BM231" s="217" t="s">
        <v>997</v>
      </c>
    </row>
    <row r="232" spans="1:47" s="2" customFormat="1" ht="12">
      <c r="A232" s="40"/>
      <c r="B232" s="41"/>
      <c r="C232" s="42"/>
      <c r="D232" s="219" t="s">
        <v>136</v>
      </c>
      <c r="E232" s="42"/>
      <c r="F232" s="220" t="s">
        <v>998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136</v>
      </c>
      <c r="AU232" s="19" t="s">
        <v>79</v>
      </c>
    </row>
    <row r="233" spans="1:51" s="13" customFormat="1" ht="12">
      <c r="A233" s="13"/>
      <c r="B233" s="224"/>
      <c r="C233" s="225"/>
      <c r="D233" s="226" t="s">
        <v>138</v>
      </c>
      <c r="E233" s="227" t="s">
        <v>19</v>
      </c>
      <c r="F233" s="228" t="s">
        <v>999</v>
      </c>
      <c r="G233" s="225"/>
      <c r="H233" s="229">
        <v>4</v>
      </c>
      <c r="I233" s="230"/>
      <c r="J233" s="225"/>
      <c r="K233" s="225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138</v>
      </c>
      <c r="AU233" s="235" t="s">
        <v>79</v>
      </c>
      <c r="AV233" s="13" t="s">
        <v>79</v>
      </c>
      <c r="AW233" s="13" t="s">
        <v>31</v>
      </c>
      <c r="AX233" s="13" t="s">
        <v>69</v>
      </c>
      <c r="AY233" s="235" t="s">
        <v>126</v>
      </c>
    </row>
    <row r="234" spans="1:51" s="13" customFormat="1" ht="12">
      <c r="A234" s="13"/>
      <c r="B234" s="224"/>
      <c r="C234" s="225"/>
      <c r="D234" s="226" t="s">
        <v>138</v>
      </c>
      <c r="E234" s="227" t="s">
        <v>19</v>
      </c>
      <c r="F234" s="228" t="s">
        <v>1000</v>
      </c>
      <c r="G234" s="225"/>
      <c r="H234" s="229">
        <v>15.5</v>
      </c>
      <c r="I234" s="230"/>
      <c r="J234" s="225"/>
      <c r="K234" s="225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138</v>
      </c>
      <c r="AU234" s="235" t="s">
        <v>79</v>
      </c>
      <c r="AV234" s="13" t="s">
        <v>79</v>
      </c>
      <c r="AW234" s="13" t="s">
        <v>31</v>
      </c>
      <c r="AX234" s="13" t="s">
        <v>69</v>
      </c>
      <c r="AY234" s="235" t="s">
        <v>126</v>
      </c>
    </row>
    <row r="235" spans="1:51" s="13" customFormat="1" ht="12">
      <c r="A235" s="13"/>
      <c r="B235" s="224"/>
      <c r="C235" s="225"/>
      <c r="D235" s="226" t="s">
        <v>138</v>
      </c>
      <c r="E235" s="227" t="s">
        <v>19</v>
      </c>
      <c r="F235" s="228" t="s">
        <v>1001</v>
      </c>
      <c r="G235" s="225"/>
      <c r="H235" s="229">
        <v>1</v>
      </c>
      <c r="I235" s="230"/>
      <c r="J235" s="225"/>
      <c r="K235" s="225"/>
      <c r="L235" s="231"/>
      <c r="M235" s="232"/>
      <c r="N235" s="233"/>
      <c r="O235" s="233"/>
      <c r="P235" s="233"/>
      <c r="Q235" s="233"/>
      <c r="R235" s="233"/>
      <c r="S235" s="233"/>
      <c r="T235" s="23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138</v>
      </c>
      <c r="AU235" s="235" t="s">
        <v>79</v>
      </c>
      <c r="AV235" s="13" t="s">
        <v>79</v>
      </c>
      <c r="AW235" s="13" t="s">
        <v>31</v>
      </c>
      <c r="AX235" s="13" t="s">
        <v>69</v>
      </c>
      <c r="AY235" s="235" t="s">
        <v>126</v>
      </c>
    </row>
    <row r="236" spans="1:51" s="13" customFormat="1" ht="12">
      <c r="A236" s="13"/>
      <c r="B236" s="224"/>
      <c r="C236" s="225"/>
      <c r="D236" s="226" t="s">
        <v>138</v>
      </c>
      <c r="E236" s="227" t="s">
        <v>19</v>
      </c>
      <c r="F236" s="228" t="s">
        <v>1002</v>
      </c>
      <c r="G236" s="225"/>
      <c r="H236" s="229">
        <v>2.3</v>
      </c>
      <c r="I236" s="230"/>
      <c r="J236" s="225"/>
      <c r="K236" s="225"/>
      <c r="L236" s="231"/>
      <c r="M236" s="232"/>
      <c r="N236" s="233"/>
      <c r="O236" s="233"/>
      <c r="P236" s="233"/>
      <c r="Q236" s="233"/>
      <c r="R236" s="233"/>
      <c r="S236" s="233"/>
      <c r="T236" s="23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5" t="s">
        <v>138</v>
      </c>
      <c r="AU236" s="235" t="s">
        <v>79</v>
      </c>
      <c r="AV236" s="13" t="s">
        <v>79</v>
      </c>
      <c r="AW236" s="13" t="s">
        <v>31</v>
      </c>
      <c r="AX236" s="13" t="s">
        <v>69</v>
      </c>
      <c r="AY236" s="235" t="s">
        <v>126</v>
      </c>
    </row>
    <row r="237" spans="1:51" s="13" customFormat="1" ht="12">
      <c r="A237" s="13"/>
      <c r="B237" s="224"/>
      <c r="C237" s="225"/>
      <c r="D237" s="226" t="s">
        <v>138</v>
      </c>
      <c r="E237" s="227" t="s">
        <v>19</v>
      </c>
      <c r="F237" s="228" t="s">
        <v>1003</v>
      </c>
      <c r="G237" s="225"/>
      <c r="H237" s="229">
        <v>4</v>
      </c>
      <c r="I237" s="230"/>
      <c r="J237" s="225"/>
      <c r="K237" s="225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138</v>
      </c>
      <c r="AU237" s="235" t="s">
        <v>79</v>
      </c>
      <c r="AV237" s="13" t="s">
        <v>79</v>
      </c>
      <c r="AW237" s="13" t="s">
        <v>31</v>
      </c>
      <c r="AX237" s="13" t="s">
        <v>69</v>
      </c>
      <c r="AY237" s="235" t="s">
        <v>126</v>
      </c>
    </row>
    <row r="238" spans="1:51" s="14" customFormat="1" ht="12">
      <c r="A238" s="14"/>
      <c r="B238" s="236"/>
      <c r="C238" s="237"/>
      <c r="D238" s="226" t="s">
        <v>138</v>
      </c>
      <c r="E238" s="238" t="s">
        <v>19</v>
      </c>
      <c r="F238" s="239" t="s">
        <v>141</v>
      </c>
      <c r="G238" s="237"/>
      <c r="H238" s="240">
        <v>26.8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6" t="s">
        <v>138</v>
      </c>
      <c r="AU238" s="246" t="s">
        <v>79</v>
      </c>
      <c r="AV238" s="14" t="s">
        <v>134</v>
      </c>
      <c r="AW238" s="14" t="s">
        <v>31</v>
      </c>
      <c r="AX238" s="14" t="s">
        <v>77</v>
      </c>
      <c r="AY238" s="246" t="s">
        <v>126</v>
      </c>
    </row>
    <row r="239" spans="1:65" s="2" customFormat="1" ht="44.25" customHeight="1">
      <c r="A239" s="40"/>
      <c r="B239" s="41"/>
      <c r="C239" s="206" t="s">
        <v>220</v>
      </c>
      <c r="D239" s="206" t="s">
        <v>129</v>
      </c>
      <c r="E239" s="207" t="s">
        <v>1004</v>
      </c>
      <c r="F239" s="208" t="s">
        <v>1005</v>
      </c>
      <c r="G239" s="209" t="s">
        <v>168</v>
      </c>
      <c r="H239" s="210">
        <v>33</v>
      </c>
      <c r="I239" s="211"/>
      <c r="J239" s="212">
        <f>ROUND(I239*H239,2)</f>
        <v>0</v>
      </c>
      <c r="K239" s="208" t="s">
        <v>133</v>
      </c>
      <c r="L239" s="46"/>
      <c r="M239" s="213" t="s">
        <v>19</v>
      </c>
      <c r="N239" s="214" t="s">
        <v>40</v>
      </c>
      <c r="O239" s="86"/>
      <c r="P239" s="215">
        <f>O239*H239</f>
        <v>0</v>
      </c>
      <c r="Q239" s="215">
        <v>0.00747</v>
      </c>
      <c r="R239" s="215">
        <f>Q239*H239</f>
        <v>0.24651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134</v>
      </c>
      <c r="AT239" s="217" t="s">
        <v>129</v>
      </c>
      <c r="AU239" s="217" t="s">
        <v>79</v>
      </c>
      <c r="AY239" s="19" t="s">
        <v>126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77</v>
      </c>
      <c r="BK239" s="218">
        <f>ROUND(I239*H239,2)</f>
        <v>0</v>
      </c>
      <c r="BL239" s="19" t="s">
        <v>134</v>
      </c>
      <c r="BM239" s="217" t="s">
        <v>1006</v>
      </c>
    </row>
    <row r="240" spans="1:47" s="2" customFormat="1" ht="12">
      <c r="A240" s="40"/>
      <c r="B240" s="41"/>
      <c r="C240" s="42"/>
      <c r="D240" s="219" t="s">
        <v>136</v>
      </c>
      <c r="E240" s="42"/>
      <c r="F240" s="220" t="s">
        <v>1007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136</v>
      </c>
      <c r="AU240" s="19" t="s">
        <v>79</v>
      </c>
    </row>
    <row r="241" spans="1:51" s="13" customFormat="1" ht="12">
      <c r="A241" s="13"/>
      <c r="B241" s="224"/>
      <c r="C241" s="225"/>
      <c r="D241" s="226" t="s">
        <v>138</v>
      </c>
      <c r="E241" s="227" t="s">
        <v>19</v>
      </c>
      <c r="F241" s="228" t="s">
        <v>1008</v>
      </c>
      <c r="G241" s="225"/>
      <c r="H241" s="229">
        <v>33</v>
      </c>
      <c r="I241" s="230"/>
      <c r="J241" s="225"/>
      <c r="K241" s="225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138</v>
      </c>
      <c r="AU241" s="235" t="s">
        <v>79</v>
      </c>
      <c r="AV241" s="13" t="s">
        <v>79</v>
      </c>
      <c r="AW241" s="13" t="s">
        <v>31</v>
      </c>
      <c r="AX241" s="13" t="s">
        <v>77</v>
      </c>
      <c r="AY241" s="235" t="s">
        <v>126</v>
      </c>
    </row>
    <row r="242" spans="1:65" s="2" customFormat="1" ht="44.25" customHeight="1">
      <c r="A242" s="40"/>
      <c r="B242" s="41"/>
      <c r="C242" s="206" t="s">
        <v>234</v>
      </c>
      <c r="D242" s="206" t="s">
        <v>129</v>
      </c>
      <c r="E242" s="207" t="s">
        <v>1009</v>
      </c>
      <c r="F242" s="208" t="s">
        <v>1010</v>
      </c>
      <c r="G242" s="209" t="s">
        <v>168</v>
      </c>
      <c r="H242" s="210">
        <v>47.9</v>
      </c>
      <c r="I242" s="211"/>
      <c r="J242" s="212">
        <f>ROUND(I242*H242,2)</f>
        <v>0</v>
      </c>
      <c r="K242" s="208" t="s">
        <v>133</v>
      </c>
      <c r="L242" s="46"/>
      <c r="M242" s="213" t="s">
        <v>19</v>
      </c>
      <c r="N242" s="214" t="s">
        <v>40</v>
      </c>
      <c r="O242" s="86"/>
      <c r="P242" s="215">
        <f>O242*H242</f>
        <v>0</v>
      </c>
      <c r="Q242" s="215">
        <v>0.01182</v>
      </c>
      <c r="R242" s="215">
        <f>Q242*H242</f>
        <v>0.566178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134</v>
      </c>
      <c r="AT242" s="217" t="s">
        <v>129</v>
      </c>
      <c r="AU242" s="217" t="s">
        <v>79</v>
      </c>
      <c r="AY242" s="19" t="s">
        <v>126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77</v>
      </c>
      <c r="BK242" s="218">
        <f>ROUND(I242*H242,2)</f>
        <v>0</v>
      </c>
      <c r="BL242" s="19" t="s">
        <v>134</v>
      </c>
      <c r="BM242" s="217" t="s">
        <v>1011</v>
      </c>
    </row>
    <row r="243" spans="1:47" s="2" customFormat="1" ht="12">
      <c r="A243" s="40"/>
      <c r="B243" s="41"/>
      <c r="C243" s="42"/>
      <c r="D243" s="219" t="s">
        <v>136</v>
      </c>
      <c r="E243" s="42"/>
      <c r="F243" s="220" t="s">
        <v>1012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136</v>
      </c>
      <c r="AU243" s="19" t="s">
        <v>79</v>
      </c>
    </row>
    <row r="244" spans="1:51" s="13" customFormat="1" ht="12">
      <c r="A244" s="13"/>
      <c r="B244" s="224"/>
      <c r="C244" s="225"/>
      <c r="D244" s="226" t="s">
        <v>138</v>
      </c>
      <c r="E244" s="227" t="s">
        <v>19</v>
      </c>
      <c r="F244" s="228" t="s">
        <v>1013</v>
      </c>
      <c r="G244" s="225"/>
      <c r="H244" s="229">
        <v>47.9</v>
      </c>
      <c r="I244" s="230"/>
      <c r="J244" s="225"/>
      <c r="K244" s="225"/>
      <c r="L244" s="231"/>
      <c r="M244" s="232"/>
      <c r="N244" s="233"/>
      <c r="O244" s="233"/>
      <c r="P244" s="233"/>
      <c r="Q244" s="233"/>
      <c r="R244" s="233"/>
      <c r="S244" s="233"/>
      <c r="T244" s="23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5" t="s">
        <v>138</v>
      </c>
      <c r="AU244" s="235" t="s">
        <v>79</v>
      </c>
      <c r="AV244" s="13" t="s">
        <v>79</v>
      </c>
      <c r="AW244" s="13" t="s">
        <v>31</v>
      </c>
      <c r="AX244" s="13" t="s">
        <v>77</v>
      </c>
      <c r="AY244" s="235" t="s">
        <v>126</v>
      </c>
    </row>
    <row r="245" spans="1:65" s="2" customFormat="1" ht="33" customHeight="1">
      <c r="A245" s="40"/>
      <c r="B245" s="41"/>
      <c r="C245" s="206" t="s">
        <v>241</v>
      </c>
      <c r="D245" s="206" t="s">
        <v>129</v>
      </c>
      <c r="E245" s="207" t="s">
        <v>1014</v>
      </c>
      <c r="F245" s="208" t="s">
        <v>1015</v>
      </c>
      <c r="G245" s="209" t="s">
        <v>275</v>
      </c>
      <c r="H245" s="210">
        <v>22.45</v>
      </c>
      <c r="I245" s="211"/>
      <c r="J245" s="212">
        <f>ROUND(I245*H245,2)</f>
        <v>0</v>
      </c>
      <c r="K245" s="208" t="s">
        <v>133</v>
      </c>
      <c r="L245" s="46"/>
      <c r="M245" s="213" t="s">
        <v>19</v>
      </c>
      <c r="N245" s="214" t="s">
        <v>40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1.92</v>
      </c>
      <c r="T245" s="216">
        <f>S245*H245</f>
        <v>43.104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134</v>
      </c>
      <c r="AT245" s="217" t="s">
        <v>129</v>
      </c>
      <c r="AU245" s="217" t="s">
        <v>79</v>
      </c>
      <c r="AY245" s="19" t="s">
        <v>126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77</v>
      </c>
      <c r="BK245" s="218">
        <f>ROUND(I245*H245,2)</f>
        <v>0</v>
      </c>
      <c r="BL245" s="19" t="s">
        <v>134</v>
      </c>
      <c r="BM245" s="217" t="s">
        <v>1016</v>
      </c>
    </row>
    <row r="246" spans="1:47" s="2" customFormat="1" ht="12">
      <c r="A246" s="40"/>
      <c r="B246" s="41"/>
      <c r="C246" s="42"/>
      <c r="D246" s="219" t="s">
        <v>136</v>
      </c>
      <c r="E246" s="42"/>
      <c r="F246" s="220" t="s">
        <v>1017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136</v>
      </c>
      <c r="AU246" s="19" t="s">
        <v>79</v>
      </c>
    </row>
    <row r="247" spans="1:51" s="13" customFormat="1" ht="12">
      <c r="A247" s="13"/>
      <c r="B247" s="224"/>
      <c r="C247" s="225"/>
      <c r="D247" s="226" t="s">
        <v>138</v>
      </c>
      <c r="E247" s="227" t="s">
        <v>19</v>
      </c>
      <c r="F247" s="228" t="s">
        <v>1018</v>
      </c>
      <c r="G247" s="225"/>
      <c r="H247" s="229">
        <v>18.85</v>
      </c>
      <c r="I247" s="230"/>
      <c r="J247" s="225"/>
      <c r="K247" s="225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138</v>
      </c>
      <c r="AU247" s="235" t="s">
        <v>79</v>
      </c>
      <c r="AV247" s="13" t="s">
        <v>79</v>
      </c>
      <c r="AW247" s="13" t="s">
        <v>31</v>
      </c>
      <c r="AX247" s="13" t="s">
        <v>69</v>
      </c>
      <c r="AY247" s="235" t="s">
        <v>126</v>
      </c>
    </row>
    <row r="248" spans="1:51" s="13" customFormat="1" ht="12">
      <c r="A248" s="13"/>
      <c r="B248" s="224"/>
      <c r="C248" s="225"/>
      <c r="D248" s="226" t="s">
        <v>138</v>
      </c>
      <c r="E248" s="227" t="s">
        <v>19</v>
      </c>
      <c r="F248" s="228" t="s">
        <v>1019</v>
      </c>
      <c r="G248" s="225"/>
      <c r="H248" s="229">
        <v>3.6</v>
      </c>
      <c r="I248" s="230"/>
      <c r="J248" s="225"/>
      <c r="K248" s="225"/>
      <c r="L248" s="231"/>
      <c r="M248" s="232"/>
      <c r="N248" s="233"/>
      <c r="O248" s="233"/>
      <c r="P248" s="233"/>
      <c r="Q248" s="233"/>
      <c r="R248" s="233"/>
      <c r="S248" s="233"/>
      <c r="T248" s="23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5" t="s">
        <v>138</v>
      </c>
      <c r="AU248" s="235" t="s">
        <v>79</v>
      </c>
      <c r="AV248" s="13" t="s">
        <v>79</v>
      </c>
      <c r="AW248" s="13" t="s">
        <v>31</v>
      </c>
      <c r="AX248" s="13" t="s">
        <v>69</v>
      </c>
      <c r="AY248" s="235" t="s">
        <v>126</v>
      </c>
    </row>
    <row r="249" spans="1:51" s="14" customFormat="1" ht="12">
      <c r="A249" s="14"/>
      <c r="B249" s="236"/>
      <c r="C249" s="237"/>
      <c r="D249" s="226" t="s">
        <v>138</v>
      </c>
      <c r="E249" s="238" t="s">
        <v>19</v>
      </c>
      <c r="F249" s="239" t="s">
        <v>141</v>
      </c>
      <c r="G249" s="237"/>
      <c r="H249" s="240">
        <v>22.450000000000003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6" t="s">
        <v>138</v>
      </c>
      <c r="AU249" s="246" t="s">
        <v>79</v>
      </c>
      <c r="AV249" s="14" t="s">
        <v>134</v>
      </c>
      <c r="AW249" s="14" t="s">
        <v>31</v>
      </c>
      <c r="AX249" s="14" t="s">
        <v>77</v>
      </c>
      <c r="AY249" s="246" t="s">
        <v>126</v>
      </c>
    </row>
    <row r="250" spans="1:65" s="2" customFormat="1" ht="21.75" customHeight="1">
      <c r="A250" s="40"/>
      <c r="B250" s="41"/>
      <c r="C250" s="206" t="s">
        <v>246</v>
      </c>
      <c r="D250" s="206" t="s">
        <v>129</v>
      </c>
      <c r="E250" s="207" t="s">
        <v>1020</v>
      </c>
      <c r="F250" s="208" t="s">
        <v>1021</v>
      </c>
      <c r="G250" s="209" t="s">
        <v>168</v>
      </c>
      <c r="H250" s="210">
        <v>79.7</v>
      </c>
      <c r="I250" s="211"/>
      <c r="J250" s="212">
        <f>ROUND(I250*H250,2)</f>
        <v>0</v>
      </c>
      <c r="K250" s="208" t="s">
        <v>133</v>
      </c>
      <c r="L250" s="46"/>
      <c r="M250" s="213" t="s">
        <v>19</v>
      </c>
      <c r="N250" s="214" t="s">
        <v>40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134</v>
      </c>
      <c r="AT250" s="217" t="s">
        <v>129</v>
      </c>
      <c r="AU250" s="217" t="s">
        <v>79</v>
      </c>
      <c r="AY250" s="19" t="s">
        <v>126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77</v>
      </c>
      <c r="BK250" s="218">
        <f>ROUND(I250*H250,2)</f>
        <v>0</v>
      </c>
      <c r="BL250" s="19" t="s">
        <v>134</v>
      </c>
      <c r="BM250" s="217" t="s">
        <v>1022</v>
      </c>
    </row>
    <row r="251" spans="1:47" s="2" customFormat="1" ht="12">
      <c r="A251" s="40"/>
      <c r="B251" s="41"/>
      <c r="C251" s="42"/>
      <c r="D251" s="219" t="s">
        <v>136</v>
      </c>
      <c r="E251" s="42"/>
      <c r="F251" s="220" t="s">
        <v>1023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136</v>
      </c>
      <c r="AU251" s="19" t="s">
        <v>79</v>
      </c>
    </row>
    <row r="252" spans="1:51" s="13" customFormat="1" ht="12">
      <c r="A252" s="13"/>
      <c r="B252" s="224"/>
      <c r="C252" s="225"/>
      <c r="D252" s="226" t="s">
        <v>138</v>
      </c>
      <c r="E252" s="227" t="s">
        <v>19</v>
      </c>
      <c r="F252" s="228" t="s">
        <v>1024</v>
      </c>
      <c r="G252" s="225"/>
      <c r="H252" s="229">
        <v>56.9</v>
      </c>
      <c r="I252" s="230"/>
      <c r="J252" s="225"/>
      <c r="K252" s="225"/>
      <c r="L252" s="231"/>
      <c r="M252" s="232"/>
      <c r="N252" s="233"/>
      <c r="O252" s="233"/>
      <c r="P252" s="233"/>
      <c r="Q252" s="233"/>
      <c r="R252" s="233"/>
      <c r="S252" s="233"/>
      <c r="T252" s="23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5" t="s">
        <v>138</v>
      </c>
      <c r="AU252" s="235" t="s">
        <v>79</v>
      </c>
      <c r="AV252" s="13" t="s">
        <v>79</v>
      </c>
      <c r="AW252" s="13" t="s">
        <v>31</v>
      </c>
      <c r="AX252" s="13" t="s">
        <v>69</v>
      </c>
      <c r="AY252" s="235" t="s">
        <v>126</v>
      </c>
    </row>
    <row r="253" spans="1:51" s="13" customFormat="1" ht="12">
      <c r="A253" s="13"/>
      <c r="B253" s="224"/>
      <c r="C253" s="225"/>
      <c r="D253" s="226" t="s">
        <v>138</v>
      </c>
      <c r="E253" s="227" t="s">
        <v>19</v>
      </c>
      <c r="F253" s="228" t="s">
        <v>1025</v>
      </c>
      <c r="G253" s="225"/>
      <c r="H253" s="229">
        <v>22.8</v>
      </c>
      <c r="I253" s="230"/>
      <c r="J253" s="225"/>
      <c r="K253" s="225"/>
      <c r="L253" s="231"/>
      <c r="M253" s="232"/>
      <c r="N253" s="233"/>
      <c r="O253" s="233"/>
      <c r="P253" s="233"/>
      <c r="Q253" s="233"/>
      <c r="R253" s="233"/>
      <c r="S253" s="233"/>
      <c r="T253" s="23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5" t="s">
        <v>138</v>
      </c>
      <c r="AU253" s="235" t="s">
        <v>79</v>
      </c>
      <c r="AV253" s="13" t="s">
        <v>79</v>
      </c>
      <c r="AW253" s="13" t="s">
        <v>31</v>
      </c>
      <c r="AX253" s="13" t="s">
        <v>69</v>
      </c>
      <c r="AY253" s="235" t="s">
        <v>126</v>
      </c>
    </row>
    <row r="254" spans="1:51" s="14" customFormat="1" ht="12">
      <c r="A254" s="14"/>
      <c r="B254" s="236"/>
      <c r="C254" s="237"/>
      <c r="D254" s="226" t="s">
        <v>138</v>
      </c>
      <c r="E254" s="238" t="s">
        <v>19</v>
      </c>
      <c r="F254" s="239" t="s">
        <v>141</v>
      </c>
      <c r="G254" s="237"/>
      <c r="H254" s="240">
        <v>79.7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6" t="s">
        <v>138</v>
      </c>
      <c r="AU254" s="246" t="s">
        <v>79</v>
      </c>
      <c r="AV254" s="14" t="s">
        <v>134</v>
      </c>
      <c r="AW254" s="14" t="s">
        <v>31</v>
      </c>
      <c r="AX254" s="14" t="s">
        <v>77</v>
      </c>
      <c r="AY254" s="246" t="s">
        <v>126</v>
      </c>
    </row>
    <row r="255" spans="1:65" s="2" customFormat="1" ht="24.15" customHeight="1">
      <c r="A255" s="40"/>
      <c r="B255" s="41"/>
      <c r="C255" s="206" t="s">
        <v>252</v>
      </c>
      <c r="D255" s="206" t="s">
        <v>129</v>
      </c>
      <c r="E255" s="207" t="s">
        <v>1026</v>
      </c>
      <c r="F255" s="208" t="s">
        <v>1027</v>
      </c>
      <c r="G255" s="209" t="s">
        <v>158</v>
      </c>
      <c r="H255" s="210">
        <v>5</v>
      </c>
      <c r="I255" s="211"/>
      <c r="J255" s="212">
        <f>ROUND(I255*H255,2)</f>
        <v>0</v>
      </c>
      <c r="K255" s="208" t="s">
        <v>133</v>
      </c>
      <c r="L255" s="46"/>
      <c r="M255" s="213" t="s">
        <v>19</v>
      </c>
      <c r="N255" s="214" t="s">
        <v>40</v>
      </c>
      <c r="O255" s="86"/>
      <c r="P255" s="215">
        <f>O255*H255</f>
        <v>0</v>
      </c>
      <c r="Q255" s="215">
        <v>0.45937</v>
      </c>
      <c r="R255" s="215">
        <f>Q255*H255</f>
        <v>2.29685</v>
      </c>
      <c r="S255" s="215">
        <v>0</v>
      </c>
      <c r="T255" s="21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134</v>
      </c>
      <c r="AT255" s="217" t="s">
        <v>129</v>
      </c>
      <c r="AU255" s="217" t="s">
        <v>79</v>
      </c>
      <c r="AY255" s="19" t="s">
        <v>126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77</v>
      </c>
      <c r="BK255" s="218">
        <f>ROUND(I255*H255,2)</f>
        <v>0</v>
      </c>
      <c r="BL255" s="19" t="s">
        <v>134</v>
      </c>
      <c r="BM255" s="217" t="s">
        <v>1028</v>
      </c>
    </row>
    <row r="256" spans="1:47" s="2" customFormat="1" ht="12">
      <c r="A256" s="40"/>
      <c r="B256" s="41"/>
      <c r="C256" s="42"/>
      <c r="D256" s="219" t="s">
        <v>136</v>
      </c>
      <c r="E256" s="42"/>
      <c r="F256" s="220" t="s">
        <v>1029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136</v>
      </c>
      <c r="AU256" s="19" t="s">
        <v>79</v>
      </c>
    </row>
    <row r="257" spans="1:65" s="2" customFormat="1" ht="24.15" customHeight="1">
      <c r="A257" s="40"/>
      <c r="B257" s="41"/>
      <c r="C257" s="206" t="s">
        <v>7</v>
      </c>
      <c r="D257" s="206" t="s">
        <v>129</v>
      </c>
      <c r="E257" s="207" t="s">
        <v>1030</v>
      </c>
      <c r="F257" s="208" t="s">
        <v>1031</v>
      </c>
      <c r="G257" s="209" t="s">
        <v>168</v>
      </c>
      <c r="H257" s="210">
        <v>80.9</v>
      </c>
      <c r="I257" s="211"/>
      <c r="J257" s="212">
        <f>ROUND(I257*H257,2)</f>
        <v>0</v>
      </c>
      <c r="K257" s="208" t="s">
        <v>133</v>
      </c>
      <c r="L257" s="46"/>
      <c r="M257" s="213" t="s">
        <v>19</v>
      </c>
      <c r="N257" s="214" t="s">
        <v>40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134</v>
      </c>
      <c r="AT257" s="217" t="s">
        <v>129</v>
      </c>
      <c r="AU257" s="217" t="s">
        <v>79</v>
      </c>
      <c r="AY257" s="19" t="s">
        <v>126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77</v>
      </c>
      <c r="BK257" s="218">
        <f>ROUND(I257*H257,2)</f>
        <v>0</v>
      </c>
      <c r="BL257" s="19" t="s">
        <v>134</v>
      </c>
      <c r="BM257" s="217" t="s">
        <v>1032</v>
      </c>
    </row>
    <row r="258" spans="1:47" s="2" customFormat="1" ht="12">
      <c r="A258" s="40"/>
      <c r="B258" s="41"/>
      <c r="C258" s="42"/>
      <c r="D258" s="219" t="s">
        <v>136</v>
      </c>
      <c r="E258" s="42"/>
      <c r="F258" s="220" t="s">
        <v>1033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136</v>
      </c>
      <c r="AU258" s="19" t="s">
        <v>79</v>
      </c>
    </row>
    <row r="259" spans="1:51" s="13" customFormat="1" ht="12">
      <c r="A259" s="13"/>
      <c r="B259" s="224"/>
      <c r="C259" s="225"/>
      <c r="D259" s="226" t="s">
        <v>138</v>
      </c>
      <c r="E259" s="227" t="s">
        <v>19</v>
      </c>
      <c r="F259" s="228" t="s">
        <v>1034</v>
      </c>
      <c r="G259" s="225"/>
      <c r="H259" s="229">
        <v>33</v>
      </c>
      <c r="I259" s="230"/>
      <c r="J259" s="225"/>
      <c r="K259" s="225"/>
      <c r="L259" s="231"/>
      <c r="M259" s="232"/>
      <c r="N259" s="233"/>
      <c r="O259" s="233"/>
      <c r="P259" s="233"/>
      <c r="Q259" s="233"/>
      <c r="R259" s="233"/>
      <c r="S259" s="233"/>
      <c r="T259" s="23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5" t="s">
        <v>138</v>
      </c>
      <c r="AU259" s="235" t="s">
        <v>79</v>
      </c>
      <c r="AV259" s="13" t="s">
        <v>79</v>
      </c>
      <c r="AW259" s="13" t="s">
        <v>31</v>
      </c>
      <c r="AX259" s="13" t="s">
        <v>69</v>
      </c>
      <c r="AY259" s="235" t="s">
        <v>126</v>
      </c>
    </row>
    <row r="260" spans="1:51" s="13" customFormat="1" ht="12">
      <c r="A260" s="13"/>
      <c r="B260" s="224"/>
      <c r="C260" s="225"/>
      <c r="D260" s="226" t="s">
        <v>138</v>
      </c>
      <c r="E260" s="227" t="s">
        <v>19</v>
      </c>
      <c r="F260" s="228" t="s">
        <v>1035</v>
      </c>
      <c r="G260" s="225"/>
      <c r="H260" s="229">
        <v>47.9</v>
      </c>
      <c r="I260" s="230"/>
      <c r="J260" s="225"/>
      <c r="K260" s="225"/>
      <c r="L260" s="231"/>
      <c r="M260" s="232"/>
      <c r="N260" s="233"/>
      <c r="O260" s="233"/>
      <c r="P260" s="233"/>
      <c r="Q260" s="233"/>
      <c r="R260" s="233"/>
      <c r="S260" s="233"/>
      <c r="T260" s="23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5" t="s">
        <v>138</v>
      </c>
      <c r="AU260" s="235" t="s">
        <v>79</v>
      </c>
      <c r="AV260" s="13" t="s">
        <v>79</v>
      </c>
      <c r="AW260" s="13" t="s">
        <v>31</v>
      </c>
      <c r="AX260" s="13" t="s">
        <v>69</v>
      </c>
      <c r="AY260" s="235" t="s">
        <v>126</v>
      </c>
    </row>
    <row r="261" spans="1:51" s="14" customFormat="1" ht="12">
      <c r="A261" s="14"/>
      <c r="B261" s="236"/>
      <c r="C261" s="237"/>
      <c r="D261" s="226" t="s">
        <v>138</v>
      </c>
      <c r="E261" s="238" t="s">
        <v>19</v>
      </c>
      <c r="F261" s="239" t="s">
        <v>141</v>
      </c>
      <c r="G261" s="237"/>
      <c r="H261" s="240">
        <v>80.9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6" t="s">
        <v>138</v>
      </c>
      <c r="AU261" s="246" t="s">
        <v>79</v>
      </c>
      <c r="AV261" s="14" t="s">
        <v>134</v>
      </c>
      <c r="AW261" s="14" t="s">
        <v>31</v>
      </c>
      <c r="AX261" s="14" t="s">
        <v>77</v>
      </c>
      <c r="AY261" s="246" t="s">
        <v>126</v>
      </c>
    </row>
    <row r="262" spans="1:65" s="2" customFormat="1" ht="24.15" customHeight="1">
      <c r="A262" s="40"/>
      <c r="B262" s="41"/>
      <c r="C262" s="206" t="s">
        <v>260</v>
      </c>
      <c r="D262" s="206" t="s">
        <v>129</v>
      </c>
      <c r="E262" s="207" t="s">
        <v>1036</v>
      </c>
      <c r="F262" s="208" t="s">
        <v>1037</v>
      </c>
      <c r="G262" s="209" t="s">
        <v>158</v>
      </c>
      <c r="H262" s="210">
        <v>7</v>
      </c>
      <c r="I262" s="211"/>
      <c r="J262" s="212">
        <f>ROUND(I262*H262,2)</f>
        <v>0</v>
      </c>
      <c r="K262" s="208" t="s">
        <v>133</v>
      </c>
      <c r="L262" s="46"/>
      <c r="M262" s="213" t="s">
        <v>19</v>
      </c>
      <c r="N262" s="214" t="s">
        <v>40</v>
      </c>
      <c r="O262" s="86"/>
      <c r="P262" s="215">
        <f>O262*H262</f>
        <v>0</v>
      </c>
      <c r="Q262" s="215">
        <v>0.01019</v>
      </c>
      <c r="R262" s="215">
        <f>Q262*H262</f>
        <v>0.07132999999999999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134</v>
      </c>
      <c r="AT262" s="217" t="s">
        <v>129</v>
      </c>
      <c r="AU262" s="217" t="s">
        <v>79</v>
      </c>
      <c r="AY262" s="19" t="s">
        <v>126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77</v>
      </c>
      <c r="BK262" s="218">
        <f>ROUND(I262*H262,2)</f>
        <v>0</v>
      </c>
      <c r="BL262" s="19" t="s">
        <v>134</v>
      </c>
      <c r="BM262" s="217" t="s">
        <v>1038</v>
      </c>
    </row>
    <row r="263" spans="1:47" s="2" customFormat="1" ht="12">
      <c r="A263" s="40"/>
      <c r="B263" s="41"/>
      <c r="C263" s="42"/>
      <c r="D263" s="219" t="s">
        <v>136</v>
      </c>
      <c r="E263" s="42"/>
      <c r="F263" s="220" t="s">
        <v>1039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136</v>
      </c>
      <c r="AU263" s="19" t="s">
        <v>79</v>
      </c>
    </row>
    <row r="264" spans="1:65" s="2" customFormat="1" ht="16.5" customHeight="1">
      <c r="A264" s="40"/>
      <c r="B264" s="41"/>
      <c r="C264" s="247" t="s">
        <v>265</v>
      </c>
      <c r="D264" s="247" t="s">
        <v>224</v>
      </c>
      <c r="E264" s="248" t="s">
        <v>1040</v>
      </c>
      <c r="F264" s="249" t="s">
        <v>1041</v>
      </c>
      <c r="G264" s="250" t="s">
        <v>158</v>
      </c>
      <c r="H264" s="251">
        <v>4</v>
      </c>
      <c r="I264" s="252"/>
      <c r="J264" s="253">
        <f>ROUND(I264*H264,2)</f>
        <v>0</v>
      </c>
      <c r="K264" s="249" t="s">
        <v>133</v>
      </c>
      <c r="L264" s="254"/>
      <c r="M264" s="255" t="s">
        <v>19</v>
      </c>
      <c r="N264" s="256" t="s">
        <v>40</v>
      </c>
      <c r="O264" s="86"/>
      <c r="P264" s="215">
        <f>O264*H264</f>
        <v>0</v>
      </c>
      <c r="Q264" s="215">
        <v>0.362</v>
      </c>
      <c r="R264" s="215">
        <f>Q264*H264</f>
        <v>1.448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178</v>
      </c>
      <c r="AT264" s="217" t="s">
        <v>224</v>
      </c>
      <c r="AU264" s="217" t="s">
        <v>79</v>
      </c>
      <c r="AY264" s="19" t="s">
        <v>126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77</v>
      </c>
      <c r="BK264" s="218">
        <f>ROUND(I264*H264,2)</f>
        <v>0</v>
      </c>
      <c r="BL264" s="19" t="s">
        <v>134</v>
      </c>
      <c r="BM264" s="217" t="s">
        <v>1042</v>
      </c>
    </row>
    <row r="265" spans="1:65" s="2" customFormat="1" ht="16.5" customHeight="1">
      <c r="A265" s="40"/>
      <c r="B265" s="41"/>
      <c r="C265" s="247" t="s">
        <v>272</v>
      </c>
      <c r="D265" s="247" t="s">
        <v>224</v>
      </c>
      <c r="E265" s="248" t="s">
        <v>1043</v>
      </c>
      <c r="F265" s="249" t="s">
        <v>1044</v>
      </c>
      <c r="G265" s="250" t="s">
        <v>158</v>
      </c>
      <c r="H265" s="251">
        <v>3</v>
      </c>
      <c r="I265" s="252"/>
      <c r="J265" s="253">
        <f>ROUND(I265*H265,2)</f>
        <v>0</v>
      </c>
      <c r="K265" s="249" t="s">
        <v>133</v>
      </c>
      <c r="L265" s="254"/>
      <c r="M265" s="255" t="s">
        <v>19</v>
      </c>
      <c r="N265" s="256" t="s">
        <v>40</v>
      </c>
      <c r="O265" s="86"/>
      <c r="P265" s="215">
        <f>O265*H265</f>
        <v>0</v>
      </c>
      <c r="Q265" s="215">
        <v>0.181</v>
      </c>
      <c r="R265" s="215">
        <f>Q265*H265</f>
        <v>0.5429999999999999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178</v>
      </c>
      <c r="AT265" s="217" t="s">
        <v>224</v>
      </c>
      <c r="AU265" s="217" t="s">
        <v>79</v>
      </c>
      <c r="AY265" s="19" t="s">
        <v>126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77</v>
      </c>
      <c r="BK265" s="218">
        <f>ROUND(I265*H265,2)</f>
        <v>0</v>
      </c>
      <c r="BL265" s="19" t="s">
        <v>134</v>
      </c>
      <c r="BM265" s="217" t="s">
        <v>1045</v>
      </c>
    </row>
    <row r="266" spans="1:65" s="2" customFormat="1" ht="24.15" customHeight="1">
      <c r="A266" s="40"/>
      <c r="B266" s="41"/>
      <c r="C266" s="206" t="s">
        <v>279</v>
      </c>
      <c r="D266" s="206" t="s">
        <v>129</v>
      </c>
      <c r="E266" s="207" t="s">
        <v>1046</v>
      </c>
      <c r="F266" s="208" t="s">
        <v>1047</v>
      </c>
      <c r="G266" s="209" t="s">
        <v>158</v>
      </c>
      <c r="H266" s="210">
        <v>6</v>
      </c>
      <c r="I266" s="211"/>
      <c r="J266" s="212">
        <f>ROUND(I266*H266,2)</f>
        <v>0</v>
      </c>
      <c r="K266" s="208" t="s">
        <v>133</v>
      </c>
      <c r="L266" s="46"/>
      <c r="M266" s="213" t="s">
        <v>19</v>
      </c>
      <c r="N266" s="214" t="s">
        <v>40</v>
      </c>
      <c r="O266" s="86"/>
      <c r="P266" s="215">
        <f>O266*H266</f>
        <v>0</v>
      </c>
      <c r="Q266" s="215">
        <v>0.01248</v>
      </c>
      <c r="R266" s="215">
        <f>Q266*H266</f>
        <v>0.07488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134</v>
      </c>
      <c r="AT266" s="217" t="s">
        <v>129</v>
      </c>
      <c r="AU266" s="217" t="s">
        <v>79</v>
      </c>
      <c r="AY266" s="19" t="s">
        <v>126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77</v>
      </c>
      <c r="BK266" s="218">
        <f>ROUND(I266*H266,2)</f>
        <v>0</v>
      </c>
      <c r="BL266" s="19" t="s">
        <v>134</v>
      </c>
      <c r="BM266" s="217" t="s">
        <v>1048</v>
      </c>
    </row>
    <row r="267" spans="1:47" s="2" customFormat="1" ht="12">
      <c r="A267" s="40"/>
      <c r="B267" s="41"/>
      <c r="C267" s="42"/>
      <c r="D267" s="219" t="s">
        <v>136</v>
      </c>
      <c r="E267" s="42"/>
      <c r="F267" s="220" t="s">
        <v>1049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136</v>
      </c>
      <c r="AU267" s="19" t="s">
        <v>79</v>
      </c>
    </row>
    <row r="268" spans="1:65" s="2" customFormat="1" ht="24.15" customHeight="1">
      <c r="A268" s="40"/>
      <c r="B268" s="41"/>
      <c r="C268" s="247" t="s">
        <v>292</v>
      </c>
      <c r="D268" s="247" t="s">
        <v>224</v>
      </c>
      <c r="E268" s="248" t="s">
        <v>1050</v>
      </c>
      <c r="F268" s="249" t="s">
        <v>1051</v>
      </c>
      <c r="G268" s="250" t="s">
        <v>158</v>
      </c>
      <c r="H268" s="251">
        <v>6</v>
      </c>
      <c r="I268" s="252"/>
      <c r="J268" s="253">
        <f>ROUND(I268*H268,2)</f>
        <v>0</v>
      </c>
      <c r="K268" s="249" t="s">
        <v>133</v>
      </c>
      <c r="L268" s="254"/>
      <c r="M268" s="255" t="s">
        <v>19</v>
      </c>
      <c r="N268" s="256" t="s">
        <v>40</v>
      </c>
      <c r="O268" s="86"/>
      <c r="P268" s="215">
        <f>O268*H268</f>
        <v>0</v>
      </c>
      <c r="Q268" s="215">
        <v>0.396</v>
      </c>
      <c r="R268" s="215">
        <f>Q268*H268</f>
        <v>2.3760000000000003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178</v>
      </c>
      <c r="AT268" s="217" t="s">
        <v>224</v>
      </c>
      <c r="AU268" s="217" t="s">
        <v>79</v>
      </c>
      <c r="AY268" s="19" t="s">
        <v>126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77</v>
      </c>
      <c r="BK268" s="218">
        <f>ROUND(I268*H268,2)</f>
        <v>0</v>
      </c>
      <c r="BL268" s="19" t="s">
        <v>134</v>
      </c>
      <c r="BM268" s="217" t="s">
        <v>1052</v>
      </c>
    </row>
    <row r="269" spans="1:65" s="2" customFormat="1" ht="24.15" customHeight="1">
      <c r="A269" s="40"/>
      <c r="B269" s="41"/>
      <c r="C269" s="206" t="s">
        <v>305</v>
      </c>
      <c r="D269" s="206" t="s">
        <v>129</v>
      </c>
      <c r="E269" s="207" t="s">
        <v>1053</v>
      </c>
      <c r="F269" s="208" t="s">
        <v>1054</v>
      </c>
      <c r="G269" s="209" t="s">
        <v>158</v>
      </c>
      <c r="H269" s="210">
        <v>8</v>
      </c>
      <c r="I269" s="211"/>
      <c r="J269" s="212">
        <f>ROUND(I269*H269,2)</f>
        <v>0</v>
      </c>
      <c r="K269" s="208" t="s">
        <v>133</v>
      </c>
      <c r="L269" s="46"/>
      <c r="M269" s="213" t="s">
        <v>19</v>
      </c>
      <c r="N269" s="214" t="s">
        <v>40</v>
      </c>
      <c r="O269" s="86"/>
      <c r="P269" s="215">
        <f>O269*H269</f>
        <v>0</v>
      </c>
      <c r="Q269" s="215">
        <v>0.02854</v>
      </c>
      <c r="R269" s="215">
        <f>Q269*H269</f>
        <v>0.22832</v>
      </c>
      <c r="S269" s="215">
        <v>0</v>
      </c>
      <c r="T269" s="21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134</v>
      </c>
      <c r="AT269" s="217" t="s">
        <v>129</v>
      </c>
      <c r="AU269" s="217" t="s">
        <v>79</v>
      </c>
      <c r="AY269" s="19" t="s">
        <v>126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77</v>
      </c>
      <c r="BK269" s="218">
        <f>ROUND(I269*H269,2)</f>
        <v>0</v>
      </c>
      <c r="BL269" s="19" t="s">
        <v>134</v>
      </c>
      <c r="BM269" s="217" t="s">
        <v>1055</v>
      </c>
    </row>
    <row r="270" spans="1:47" s="2" customFormat="1" ht="12">
      <c r="A270" s="40"/>
      <c r="B270" s="41"/>
      <c r="C270" s="42"/>
      <c r="D270" s="219" t="s">
        <v>136</v>
      </c>
      <c r="E270" s="42"/>
      <c r="F270" s="220" t="s">
        <v>1056</v>
      </c>
      <c r="G270" s="42"/>
      <c r="H270" s="42"/>
      <c r="I270" s="221"/>
      <c r="J270" s="42"/>
      <c r="K270" s="42"/>
      <c r="L270" s="46"/>
      <c r="M270" s="222"/>
      <c r="N270" s="223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136</v>
      </c>
      <c r="AU270" s="19" t="s">
        <v>79</v>
      </c>
    </row>
    <row r="271" spans="1:65" s="2" customFormat="1" ht="24.15" customHeight="1">
      <c r="A271" s="40"/>
      <c r="B271" s="41"/>
      <c r="C271" s="247" t="s">
        <v>315</v>
      </c>
      <c r="D271" s="247" t="s">
        <v>224</v>
      </c>
      <c r="E271" s="248" t="s">
        <v>1057</v>
      </c>
      <c r="F271" s="249" t="s">
        <v>1058</v>
      </c>
      <c r="G271" s="250" t="s">
        <v>158</v>
      </c>
      <c r="H271" s="251">
        <v>8</v>
      </c>
      <c r="I271" s="252"/>
      <c r="J271" s="253">
        <f>ROUND(I271*H271,2)</f>
        <v>0</v>
      </c>
      <c r="K271" s="249" t="s">
        <v>133</v>
      </c>
      <c r="L271" s="254"/>
      <c r="M271" s="255" t="s">
        <v>19</v>
      </c>
      <c r="N271" s="256" t="s">
        <v>40</v>
      </c>
      <c r="O271" s="86"/>
      <c r="P271" s="215">
        <f>O271*H271</f>
        <v>0</v>
      </c>
      <c r="Q271" s="215">
        <v>1.548</v>
      </c>
      <c r="R271" s="215">
        <f>Q271*H271</f>
        <v>12.384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178</v>
      </c>
      <c r="AT271" s="217" t="s">
        <v>224</v>
      </c>
      <c r="AU271" s="217" t="s">
        <v>79</v>
      </c>
      <c r="AY271" s="19" t="s">
        <v>126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77</v>
      </c>
      <c r="BK271" s="218">
        <f>ROUND(I271*H271,2)</f>
        <v>0</v>
      </c>
      <c r="BL271" s="19" t="s">
        <v>134</v>
      </c>
      <c r="BM271" s="217" t="s">
        <v>1059</v>
      </c>
    </row>
    <row r="272" spans="1:65" s="2" customFormat="1" ht="24.15" customHeight="1">
      <c r="A272" s="40"/>
      <c r="B272" s="41"/>
      <c r="C272" s="206" t="s">
        <v>325</v>
      </c>
      <c r="D272" s="206" t="s">
        <v>129</v>
      </c>
      <c r="E272" s="207" t="s">
        <v>1060</v>
      </c>
      <c r="F272" s="208" t="s">
        <v>1061</v>
      </c>
      <c r="G272" s="209" t="s">
        <v>158</v>
      </c>
      <c r="H272" s="210">
        <v>12</v>
      </c>
      <c r="I272" s="211"/>
      <c r="J272" s="212">
        <f>ROUND(I272*H272,2)</f>
        <v>0</v>
      </c>
      <c r="K272" s="208" t="s">
        <v>133</v>
      </c>
      <c r="L272" s="46"/>
      <c r="M272" s="213" t="s">
        <v>19</v>
      </c>
      <c r="N272" s="214" t="s">
        <v>40</v>
      </c>
      <c r="O272" s="86"/>
      <c r="P272" s="215">
        <f>O272*H272</f>
        <v>0</v>
      </c>
      <c r="Q272" s="215">
        <v>0.22394</v>
      </c>
      <c r="R272" s="215">
        <f>Q272*H272</f>
        <v>2.68728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134</v>
      </c>
      <c r="AT272" s="217" t="s">
        <v>129</v>
      </c>
      <c r="AU272" s="217" t="s">
        <v>79</v>
      </c>
      <c r="AY272" s="19" t="s">
        <v>126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77</v>
      </c>
      <c r="BK272" s="218">
        <f>ROUND(I272*H272,2)</f>
        <v>0</v>
      </c>
      <c r="BL272" s="19" t="s">
        <v>134</v>
      </c>
      <c r="BM272" s="217" t="s">
        <v>1062</v>
      </c>
    </row>
    <row r="273" spans="1:47" s="2" customFormat="1" ht="12">
      <c r="A273" s="40"/>
      <c r="B273" s="41"/>
      <c r="C273" s="42"/>
      <c r="D273" s="219" t="s">
        <v>136</v>
      </c>
      <c r="E273" s="42"/>
      <c r="F273" s="220" t="s">
        <v>1063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136</v>
      </c>
      <c r="AU273" s="19" t="s">
        <v>79</v>
      </c>
    </row>
    <row r="274" spans="1:65" s="2" customFormat="1" ht="24.15" customHeight="1">
      <c r="A274" s="40"/>
      <c r="B274" s="41"/>
      <c r="C274" s="247" t="s">
        <v>336</v>
      </c>
      <c r="D274" s="247" t="s">
        <v>224</v>
      </c>
      <c r="E274" s="248" t="s">
        <v>1064</v>
      </c>
      <c r="F274" s="249" t="s">
        <v>1065</v>
      </c>
      <c r="G274" s="250" t="s">
        <v>158</v>
      </c>
      <c r="H274" s="251">
        <v>12</v>
      </c>
      <c r="I274" s="252"/>
      <c r="J274" s="253">
        <f>ROUND(I274*H274,2)</f>
        <v>0</v>
      </c>
      <c r="K274" s="249" t="s">
        <v>133</v>
      </c>
      <c r="L274" s="254"/>
      <c r="M274" s="255" t="s">
        <v>19</v>
      </c>
      <c r="N274" s="256" t="s">
        <v>40</v>
      </c>
      <c r="O274" s="86"/>
      <c r="P274" s="215">
        <f>O274*H274</f>
        <v>0</v>
      </c>
      <c r="Q274" s="215">
        <v>0.053</v>
      </c>
      <c r="R274" s="215">
        <f>Q274*H274</f>
        <v>0.636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178</v>
      </c>
      <c r="AT274" s="217" t="s">
        <v>224</v>
      </c>
      <c r="AU274" s="217" t="s">
        <v>79</v>
      </c>
      <c r="AY274" s="19" t="s">
        <v>126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77</v>
      </c>
      <c r="BK274" s="218">
        <f>ROUND(I274*H274,2)</f>
        <v>0</v>
      </c>
      <c r="BL274" s="19" t="s">
        <v>134</v>
      </c>
      <c r="BM274" s="217" t="s">
        <v>1066</v>
      </c>
    </row>
    <row r="275" spans="1:65" s="2" customFormat="1" ht="24.15" customHeight="1">
      <c r="A275" s="40"/>
      <c r="B275" s="41"/>
      <c r="C275" s="206" t="s">
        <v>342</v>
      </c>
      <c r="D275" s="206" t="s">
        <v>129</v>
      </c>
      <c r="E275" s="207" t="s">
        <v>1067</v>
      </c>
      <c r="F275" s="208" t="s">
        <v>1068</v>
      </c>
      <c r="G275" s="209" t="s">
        <v>158</v>
      </c>
      <c r="H275" s="210">
        <v>2</v>
      </c>
      <c r="I275" s="211"/>
      <c r="J275" s="212">
        <f>ROUND(I275*H275,2)</f>
        <v>0</v>
      </c>
      <c r="K275" s="208" t="s">
        <v>133</v>
      </c>
      <c r="L275" s="46"/>
      <c r="M275" s="213" t="s">
        <v>19</v>
      </c>
      <c r="N275" s="214" t="s">
        <v>40</v>
      </c>
      <c r="O275" s="86"/>
      <c r="P275" s="215">
        <f>O275*H275</f>
        <v>0</v>
      </c>
      <c r="Q275" s="215">
        <v>0.03927</v>
      </c>
      <c r="R275" s="215">
        <f>Q275*H275</f>
        <v>0.07854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134</v>
      </c>
      <c r="AT275" s="217" t="s">
        <v>129</v>
      </c>
      <c r="AU275" s="217" t="s">
        <v>79</v>
      </c>
      <c r="AY275" s="19" t="s">
        <v>126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77</v>
      </c>
      <c r="BK275" s="218">
        <f>ROUND(I275*H275,2)</f>
        <v>0</v>
      </c>
      <c r="BL275" s="19" t="s">
        <v>134</v>
      </c>
      <c r="BM275" s="217" t="s">
        <v>1069</v>
      </c>
    </row>
    <row r="276" spans="1:47" s="2" customFormat="1" ht="12">
      <c r="A276" s="40"/>
      <c r="B276" s="41"/>
      <c r="C276" s="42"/>
      <c r="D276" s="219" t="s">
        <v>136</v>
      </c>
      <c r="E276" s="42"/>
      <c r="F276" s="220" t="s">
        <v>1070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136</v>
      </c>
      <c r="AU276" s="19" t="s">
        <v>79</v>
      </c>
    </row>
    <row r="277" spans="1:65" s="2" customFormat="1" ht="24.15" customHeight="1">
      <c r="A277" s="40"/>
      <c r="B277" s="41"/>
      <c r="C277" s="247" t="s">
        <v>227</v>
      </c>
      <c r="D277" s="247" t="s">
        <v>224</v>
      </c>
      <c r="E277" s="248" t="s">
        <v>1071</v>
      </c>
      <c r="F277" s="249" t="s">
        <v>1072</v>
      </c>
      <c r="G277" s="250" t="s">
        <v>158</v>
      </c>
      <c r="H277" s="251">
        <v>2</v>
      </c>
      <c r="I277" s="252"/>
      <c r="J277" s="253">
        <f>ROUND(I277*H277,2)</f>
        <v>0</v>
      </c>
      <c r="K277" s="249" t="s">
        <v>133</v>
      </c>
      <c r="L277" s="254"/>
      <c r="M277" s="255" t="s">
        <v>19</v>
      </c>
      <c r="N277" s="256" t="s">
        <v>40</v>
      </c>
      <c r="O277" s="86"/>
      <c r="P277" s="215">
        <f>O277*H277</f>
        <v>0</v>
      </c>
      <c r="Q277" s="215">
        <v>0.449</v>
      </c>
      <c r="R277" s="215">
        <f>Q277*H277</f>
        <v>0.898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178</v>
      </c>
      <c r="AT277" s="217" t="s">
        <v>224</v>
      </c>
      <c r="AU277" s="217" t="s">
        <v>79</v>
      </c>
      <c r="AY277" s="19" t="s">
        <v>126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77</v>
      </c>
      <c r="BK277" s="218">
        <f>ROUND(I277*H277,2)</f>
        <v>0</v>
      </c>
      <c r="BL277" s="19" t="s">
        <v>134</v>
      </c>
      <c r="BM277" s="217" t="s">
        <v>1073</v>
      </c>
    </row>
    <row r="278" spans="1:65" s="2" customFormat="1" ht="24.15" customHeight="1">
      <c r="A278" s="40"/>
      <c r="B278" s="41"/>
      <c r="C278" s="206" t="s">
        <v>353</v>
      </c>
      <c r="D278" s="206" t="s">
        <v>129</v>
      </c>
      <c r="E278" s="207" t="s">
        <v>1074</v>
      </c>
      <c r="F278" s="208" t="s">
        <v>1075</v>
      </c>
      <c r="G278" s="209" t="s">
        <v>158</v>
      </c>
      <c r="H278" s="210">
        <v>7</v>
      </c>
      <c r="I278" s="211"/>
      <c r="J278" s="212">
        <f>ROUND(I278*H278,2)</f>
        <v>0</v>
      </c>
      <c r="K278" s="208" t="s">
        <v>133</v>
      </c>
      <c r="L278" s="46"/>
      <c r="M278" s="213" t="s">
        <v>19</v>
      </c>
      <c r="N278" s="214" t="s">
        <v>40</v>
      </c>
      <c r="O278" s="86"/>
      <c r="P278" s="215">
        <f>O278*H278</f>
        <v>0</v>
      </c>
      <c r="Q278" s="215">
        <v>0</v>
      </c>
      <c r="R278" s="215">
        <f>Q278*H278</f>
        <v>0</v>
      </c>
      <c r="S278" s="215">
        <v>0.1</v>
      </c>
      <c r="T278" s="216">
        <f>S278*H278</f>
        <v>0.7000000000000001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134</v>
      </c>
      <c r="AT278" s="217" t="s">
        <v>129</v>
      </c>
      <c r="AU278" s="217" t="s">
        <v>79</v>
      </c>
      <c r="AY278" s="19" t="s">
        <v>126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77</v>
      </c>
      <c r="BK278" s="218">
        <f>ROUND(I278*H278,2)</f>
        <v>0</v>
      </c>
      <c r="BL278" s="19" t="s">
        <v>134</v>
      </c>
      <c r="BM278" s="217" t="s">
        <v>1076</v>
      </c>
    </row>
    <row r="279" spans="1:47" s="2" customFormat="1" ht="12">
      <c r="A279" s="40"/>
      <c r="B279" s="41"/>
      <c r="C279" s="42"/>
      <c r="D279" s="219" t="s">
        <v>136</v>
      </c>
      <c r="E279" s="42"/>
      <c r="F279" s="220" t="s">
        <v>1077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136</v>
      </c>
      <c r="AU279" s="19" t="s">
        <v>79</v>
      </c>
    </row>
    <row r="280" spans="1:65" s="2" customFormat="1" ht="24.15" customHeight="1">
      <c r="A280" s="40"/>
      <c r="B280" s="41"/>
      <c r="C280" s="206" t="s">
        <v>360</v>
      </c>
      <c r="D280" s="206" t="s">
        <v>129</v>
      </c>
      <c r="E280" s="207" t="s">
        <v>1078</v>
      </c>
      <c r="F280" s="208" t="s">
        <v>1079</v>
      </c>
      <c r="G280" s="209" t="s">
        <v>158</v>
      </c>
      <c r="H280" s="210">
        <v>8</v>
      </c>
      <c r="I280" s="211"/>
      <c r="J280" s="212">
        <f>ROUND(I280*H280,2)</f>
        <v>0</v>
      </c>
      <c r="K280" s="208" t="s">
        <v>133</v>
      </c>
      <c r="L280" s="46"/>
      <c r="M280" s="213" t="s">
        <v>19</v>
      </c>
      <c r="N280" s="214" t="s">
        <v>40</v>
      </c>
      <c r="O280" s="86"/>
      <c r="P280" s="215">
        <f>O280*H280</f>
        <v>0</v>
      </c>
      <c r="Q280" s="215">
        <v>0.21734</v>
      </c>
      <c r="R280" s="215">
        <f>Q280*H280</f>
        <v>1.73872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134</v>
      </c>
      <c r="AT280" s="217" t="s">
        <v>129</v>
      </c>
      <c r="AU280" s="217" t="s">
        <v>79</v>
      </c>
      <c r="AY280" s="19" t="s">
        <v>126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77</v>
      </c>
      <c r="BK280" s="218">
        <f>ROUND(I280*H280,2)</f>
        <v>0</v>
      </c>
      <c r="BL280" s="19" t="s">
        <v>134</v>
      </c>
      <c r="BM280" s="217" t="s">
        <v>1080</v>
      </c>
    </row>
    <row r="281" spans="1:47" s="2" customFormat="1" ht="12">
      <c r="A281" s="40"/>
      <c r="B281" s="41"/>
      <c r="C281" s="42"/>
      <c r="D281" s="219" t="s">
        <v>136</v>
      </c>
      <c r="E281" s="42"/>
      <c r="F281" s="220" t="s">
        <v>1081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136</v>
      </c>
      <c r="AU281" s="19" t="s">
        <v>79</v>
      </c>
    </row>
    <row r="282" spans="1:65" s="2" customFormat="1" ht="24.15" customHeight="1">
      <c r="A282" s="40"/>
      <c r="B282" s="41"/>
      <c r="C282" s="247" t="s">
        <v>366</v>
      </c>
      <c r="D282" s="247" t="s">
        <v>224</v>
      </c>
      <c r="E282" s="248" t="s">
        <v>1082</v>
      </c>
      <c r="F282" s="249" t="s">
        <v>1083</v>
      </c>
      <c r="G282" s="250" t="s">
        <v>158</v>
      </c>
      <c r="H282" s="251">
        <v>8</v>
      </c>
      <c r="I282" s="252"/>
      <c r="J282" s="253">
        <f>ROUND(I282*H282,2)</f>
        <v>0</v>
      </c>
      <c r="K282" s="249" t="s">
        <v>133</v>
      </c>
      <c r="L282" s="254"/>
      <c r="M282" s="255" t="s">
        <v>19</v>
      </c>
      <c r="N282" s="256" t="s">
        <v>40</v>
      </c>
      <c r="O282" s="86"/>
      <c r="P282" s="215">
        <f>O282*H282</f>
        <v>0</v>
      </c>
      <c r="Q282" s="215">
        <v>0.102</v>
      </c>
      <c r="R282" s="215">
        <f>Q282*H282</f>
        <v>0.816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178</v>
      </c>
      <c r="AT282" s="217" t="s">
        <v>224</v>
      </c>
      <c r="AU282" s="217" t="s">
        <v>79</v>
      </c>
      <c r="AY282" s="19" t="s">
        <v>126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77</v>
      </c>
      <c r="BK282" s="218">
        <f>ROUND(I282*H282,2)</f>
        <v>0</v>
      </c>
      <c r="BL282" s="19" t="s">
        <v>134</v>
      </c>
      <c r="BM282" s="217" t="s">
        <v>1084</v>
      </c>
    </row>
    <row r="283" spans="1:51" s="13" customFormat="1" ht="12">
      <c r="A283" s="13"/>
      <c r="B283" s="224"/>
      <c r="C283" s="225"/>
      <c r="D283" s="226" t="s">
        <v>138</v>
      </c>
      <c r="E283" s="227" t="s">
        <v>19</v>
      </c>
      <c r="F283" s="228" t="s">
        <v>1085</v>
      </c>
      <c r="G283" s="225"/>
      <c r="H283" s="229">
        <v>8</v>
      </c>
      <c r="I283" s="230"/>
      <c r="J283" s="225"/>
      <c r="K283" s="225"/>
      <c r="L283" s="231"/>
      <c r="M283" s="232"/>
      <c r="N283" s="233"/>
      <c r="O283" s="233"/>
      <c r="P283" s="233"/>
      <c r="Q283" s="233"/>
      <c r="R283" s="233"/>
      <c r="S283" s="233"/>
      <c r="T283" s="23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5" t="s">
        <v>138</v>
      </c>
      <c r="AU283" s="235" t="s">
        <v>79</v>
      </c>
      <c r="AV283" s="13" t="s">
        <v>79</v>
      </c>
      <c r="AW283" s="13" t="s">
        <v>31</v>
      </c>
      <c r="AX283" s="13" t="s">
        <v>77</v>
      </c>
      <c r="AY283" s="235" t="s">
        <v>126</v>
      </c>
    </row>
    <row r="284" spans="1:65" s="2" customFormat="1" ht="37.8" customHeight="1">
      <c r="A284" s="40"/>
      <c r="B284" s="41"/>
      <c r="C284" s="206" t="s">
        <v>372</v>
      </c>
      <c r="D284" s="206" t="s">
        <v>129</v>
      </c>
      <c r="E284" s="207" t="s">
        <v>1086</v>
      </c>
      <c r="F284" s="208" t="s">
        <v>1087</v>
      </c>
      <c r="G284" s="209" t="s">
        <v>275</v>
      </c>
      <c r="H284" s="210">
        <v>8.482</v>
      </c>
      <c r="I284" s="211"/>
      <c r="J284" s="212">
        <f>ROUND(I284*H284,2)</f>
        <v>0</v>
      </c>
      <c r="K284" s="208" t="s">
        <v>133</v>
      </c>
      <c r="L284" s="46"/>
      <c r="M284" s="213" t="s">
        <v>19</v>
      </c>
      <c r="N284" s="214" t="s">
        <v>40</v>
      </c>
      <c r="O284" s="86"/>
      <c r="P284" s="215">
        <f>O284*H284</f>
        <v>0</v>
      </c>
      <c r="Q284" s="215">
        <v>1.52985</v>
      </c>
      <c r="R284" s="215">
        <f>Q284*H284</f>
        <v>12.976187699999999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134</v>
      </c>
      <c r="AT284" s="217" t="s">
        <v>129</v>
      </c>
      <c r="AU284" s="217" t="s">
        <v>79</v>
      </c>
      <c r="AY284" s="19" t="s">
        <v>126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77</v>
      </c>
      <c r="BK284" s="218">
        <f>ROUND(I284*H284,2)</f>
        <v>0</v>
      </c>
      <c r="BL284" s="19" t="s">
        <v>134</v>
      </c>
      <c r="BM284" s="217" t="s">
        <v>1088</v>
      </c>
    </row>
    <row r="285" spans="1:47" s="2" customFormat="1" ht="12">
      <c r="A285" s="40"/>
      <c r="B285" s="41"/>
      <c r="C285" s="42"/>
      <c r="D285" s="219" t="s">
        <v>136</v>
      </c>
      <c r="E285" s="42"/>
      <c r="F285" s="220" t="s">
        <v>1089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136</v>
      </c>
      <c r="AU285" s="19" t="s">
        <v>79</v>
      </c>
    </row>
    <row r="286" spans="1:51" s="13" customFormat="1" ht="12">
      <c r="A286" s="13"/>
      <c r="B286" s="224"/>
      <c r="C286" s="225"/>
      <c r="D286" s="226" t="s">
        <v>138</v>
      </c>
      <c r="E286" s="227" t="s">
        <v>19</v>
      </c>
      <c r="F286" s="228" t="s">
        <v>1090</v>
      </c>
      <c r="G286" s="225"/>
      <c r="H286" s="229">
        <v>8.482</v>
      </c>
      <c r="I286" s="230"/>
      <c r="J286" s="225"/>
      <c r="K286" s="225"/>
      <c r="L286" s="231"/>
      <c r="M286" s="232"/>
      <c r="N286" s="233"/>
      <c r="O286" s="233"/>
      <c r="P286" s="233"/>
      <c r="Q286" s="233"/>
      <c r="R286" s="233"/>
      <c r="S286" s="233"/>
      <c r="T286" s="23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5" t="s">
        <v>138</v>
      </c>
      <c r="AU286" s="235" t="s">
        <v>79</v>
      </c>
      <c r="AV286" s="13" t="s">
        <v>79</v>
      </c>
      <c r="AW286" s="13" t="s">
        <v>31</v>
      </c>
      <c r="AX286" s="13" t="s">
        <v>77</v>
      </c>
      <c r="AY286" s="235" t="s">
        <v>126</v>
      </c>
    </row>
    <row r="287" spans="1:65" s="2" customFormat="1" ht="24.15" customHeight="1">
      <c r="A287" s="40"/>
      <c r="B287" s="41"/>
      <c r="C287" s="206" t="s">
        <v>379</v>
      </c>
      <c r="D287" s="206" t="s">
        <v>129</v>
      </c>
      <c r="E287" s="207" t="s">
        <v>1091</v>
      </c>
      <c r="F287" s="208" t="s">
        <v>1092</v>
      </c>
      <c r="G287" s="209" t="s">
        <v>168</v>
      </c>
      <c r="H287" s="210">
        <v>160.6</v>
      </c>
      <c r="I287" s="211"/>
      <c r="J287" s="212">
        <f>ROUND(I287*H287,2)</f>
        <v>0</v>
      </c>
      <c r="K287" s="208" t="s">
        <v>133</v>
      </c>
      <c r="L287" s="46"/>
      <c r="M287" s="213" t="s">
        <v>19</v>
      </c>
      <c r="N287" s="214" t="s">
        <v>40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134</v>
      </c>
      <c r="AT287" s="217" t="s">
        <v>129</v>
      </c>
      <c r="AU287" s="217" t="s">
        <v>79</v>
      </c>
      <c r="AY287" s="19" t="s">
        <v>126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77</v>
      </c>
      <c r="BK287" s="218">
        <f>ROUND(I287*H287,2)</f>
        <v>0</v>
      </c>
      <c r="BL287" s="19" t="s">
        <v>134</v>
      </c>
      <c r="BM287" s="217" t="s">
        <v>1093</v>
      </c>
    </row>
    <row r="288" spans="1:47" s="2" customFormat="1" ht="12">
      <c r="A288" s="40"/>
      <c r="B288" s="41"/>
      <c r="C288" s="42"/>
      <c r="D288" s="219" t="s">
        <v>136</v>
      </c>
      <c r="E288" s="42"/>
      <c r="F288" s="220" t="s">
        <v>1094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136</v>
      </c>
      <c r="AU288" s="19" t="s">
        <v>79</v>
      </c>
    </row>
    <row r="289" spans="1:51" s="13" customFormat="1" ht="12">
      <c r="A289" s="13"/>
      <c r="B289" s="224"/>
      <c r="C289" s="225"/>
      <c r="D289" s="226" t="s">
        <v>138</v>
      </c>
      <c r="E289" s="227" t="s">
        <v>19</v>
      </c>
      <c r="F289" s="228" t="s">
        <v>1095</v>
      </c>
      <c r="G289" s="225"/>
      <c r="H289" s="229">
        <v>84.9</v>
      </c>
      <c r="I289" s="230"/>
      <c r="J289" s="225"/>
      <c r="K289" s="225"/>
      <c r="L289" s="231"/>
      <c r="M289" s="232"/>
      <c r="N289" s="233"/>
      <c r="O289" s="233"/>
      <c r="P289" s="233"/>
      <c r="Q289" s="233"/>
      <c r="R289" s="233"/>
      <c r="S289" s="233"/>
      <c r="T289" s="23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5" t="s">
        <v>138</v>
      </c>
      <c r="AU289" s="235" t="s">
        <v>79</v>
      </c>
      <c r="AV289" s="13" t="s">
        <v>79</v>
      </c>
      <c r="AW289" s="13" t="s">
        <v>31</v>
      </c>
      <c r="AX289" s="13" t="s">
        <v>69</v>
      </c>
      <c r="AY289" s="235" t="s">
        <v>126</v>
      </c>
    </row>
    <row r="290" spans="1:51" s="13" customFormat="1" ht="12">
      <c r="A290" s="13"/>
      <c r="B290" s="224"/>
      <c r="C290" s="225"/>
      <c r="D290" s="226" t="s">
        <v>138</v>
      </c>
      <c r="E290" s="227" t="s">
        <v>19</v>
      </c>
      <c r="F290" s="228" t="s">
        <v>1096</v>
      </c>
      <c r="G290" s="225"/>
      <c r="H290" s="229">
        <v>15.5</v>
      </c>
      <c r="I290" s="230"/>
      <c r="J290" s="225"/>
      <c r="K290" s="225"/>
      <c r="L290" s="231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5" t="s">
        <v>138</v>
      </c>
      <c r="AU290" s="235" t="s">
        <v>79</v>
      </c>
      <c r="AV290" s="13" t="s">
        <v>79</v>
      </c>
      <c r="AW290" s="13" t="s">
        <v>31</v>
      </c>
      <c r="AX290" s="13" t="s">
        <v>69</v>
      </c>
      <c r="AY290" s="235" t="s">
        <v>126</v>
      </c>
    </row>
    <row r="291" spans="1:51" s="13" customFormat="1" ht="12">
      <c r="A291" s="13"/>
      <c r="B291" s="224"/>
      <c r="C291" s="225"/>
      <c r="D291" s="226" t="s">
        <v>138</v>
      </c>
      <c r="E291" s="227" t="s">
        <v>19</v>
      </c>
      <c r="F291" s="228" t="s">
        <v>980</v>
      </c>
      <c r="G291" s="225"/>
      <c r="H291" s="229">
        <v>3</v>
      </c>
      <c r="I291" s="230"/>
      <c r="J291" s="225"/>
      <c r="K291" s="225"/>
      <c r="L291" s="231"/>
      <c r="M291" s="232"/>
      <c r="N291" s="233"/>
      <c r="O291" s="233"/>
      <c r="P291" s="233"/>
      <c r="Q291" s="233"/>
      <c r="R291" s="233"/>
      <c r="S291" s="233"/>
      <c r="T291" s="23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5" t="s">
        <v>138</v>
      </c>
      <c r="AU291" s="235" t="s">
        <v>79</v>
      </c>
      <c r="AV291" s="13" t="s">
        <v>79</v>
      </c>
      <c r="AW291" s="13" t="s">
        <v>31</v>
      </c>
      <c r="AX291" s="13" t="s">
        <v>69</v>
      </c>
      <c r="AY291" s="235" t="s">
        <v>126</v>
      </c>
    </row>
    <row r="292" spans="1:51" s="13" customFormat="1" ht="12">
      <c r="A292" s="13"/>
      <c r="B292" s="224"/>
      <c r="C292" s="225"/>
      <c r="D292" s="226" t="s">
        <v>138</v>
      </c>
      <c r="E292" s="227" t="s">
        <v>19</v>
      </c>
      <c r="F292" s="228" t="s">
        <v>981</v>
      </c>
      <c r="G292" s="225"/>
      <c r="H292" s="229">
        <v>4</v>
      </c>
      <c r="I292" s="230"/>
      <c r="J292" s="225"/>
      <c r="K292" s="225"/>
      <c r="L292" s="231"/>
      <c r="M292" s="232"/>
      <c r="N292" s="233"/>
      <c r="O292" s="233"/>
      <c r="P292" s="233"/>
      <c r="Q292" s="233"/>
      <c r="R292" s="233"/>
      <c r="S292" s="233"/>
      <c r="T292" s="23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5" t="s">
        <v>138</v>
      </c>
      <c r="AU292" s="235" t="s">
        <v>79</v>
      </c>
      <c r="AV292" s="13" t="s">
        <v>79</v>
      </c>
      <c r="AW292" s="13" t="s">
        <v>31</v>
      </c>
      <c r="AX292" s="13" t="s">
        <v>69</v>
      </c>
      <c r="AY292" s="235" t="s">
        <v>126</v>
      </c>
    </row>
    <row r="293" spans="1:51" s="13" customFormat="1" ht="12">
      <c r="A293" s="13"/>
      <c r="B293" s="224"/>
      <c r="C293" s="225"/>
      <c r="D293" s="226" t="s">
        <v>138</v>
      </c>
      <c r="E293" s="227" t="s">
        <v>19</v>
      </c>
      <c r="F293" s="228" t="s">
        <v>982</v>
      </c>
      <c r="G293" s="225"/>
      <c r="H293" s="229">
        <v>4.5</v>
      </c>
      <c r="I293" s="230"/>
      <c r="J293" s="225"/>
      <c r="K293" s="225"/>
      <c r="L293" s="231"/>
      <c r="M293" s="232"/>
      <c r="N293" s="233"/>
      <c r="O293" s="233"/>
      <c r="P293" s="233"/>
      <c r="Q293" s="233"/>
      <c r="R293" s="233"/>
      <c r="S293" s="233"/>
      <c r="T293" s="23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5" t="s">
        <v>138</v>
      </c>
      <c r="AU293" s="235" t="s">
        <v>79</v>
      </c>
      <c r="AV293" s="13" t="s">
        <v>79</v>
      </c>
      <c r="AW293" s="13" t="s">
        <v>31</v>
      </c>
      <c r="AX293" s="13" t="s">
        <v>69</v>
      </c>
      <c r="AY293" s="235" t="s">
        <v>126</v>
      </c>
    </row>
    <row r="294" spans="1:51" s="13" customFormat="1" ht="12">
      <c r="A294" s="13"/>
      <c r="B294" s="224"/>
      <c r="C294" s="225"/>
      <c r="D294" s="226" t="s">
        <v>138</v>
      </c>
      <c r="E294" s="227" t="s">
        <v>19</v>
      </c>
      <c r="F294" s="228" t="s">
        <v>983</v>
      </c>
      <c r="G294" s="225"/>
      <c r="H294" s="229">
        <v>4.2</v>
      </c>
      <c r="I294" s="230"/>
      <c r="J294" s="225"/>
      <c r="K294" s="225"/>
      <c r="L294" s="231"/>
      <c r="M294" s="232"/>
      <c r="N294" s="233"/>
      <c r="O294" s="233"/>
      <c r="P294" s="233"/>
      <c r="Q294" s="233"/>
      <c r="R294" s="233"/>
      <c r="S294" s="233"/>
      <c r="T294" s="23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5" t="s">
        <v>138</v>
      </c>
      <c r="AU294" s="235" t="s">
        <v>79</v>
      </c>
      <c r="AV294" s="13" t="s">
        <v>79</v>
      </c>
      <c r="AW294" s="13" t="s">
        <v>31</v>
      </c>
      <c r="AX294" s="13" t="s">
        <v>69</v>
      </c>
      <c r="AY294" s="235" t="s">
        <v>126</v>
      </c>
    </row>
    <row r="295" spans="1:51" s="13" customFormat="1" ht="12">
      <c r="A295" s="13"/>
      <c r="B295" s="224"/>
      <c r="C295" s="225"/>
      <c r="D295" s="226" t="s">
        <v>138</v>
      </c>
      <c r="E295" s="227" t="s">
        <v>19</v>
      </c>
      <c r="F295" s="228" t="s">
        <v>984</v>
      </c>
      <c r="G295" s="225"/>
      <c r="H295" s="229">
        <v>5</v>
      </c>
      <c r="I295" s="230"/>
      <c r="J295" s="225"/>
      <c r="K295" s="225"/>
      <c r="L295" s="231"/>
      <c r="M295" s="232"/>
      <c r="N295" s="233"/>
      <c r="O295" s="233"/>
      <c r="P295" s="233"/>
      <c r="Q295" s="233"/>
      <c r="R295" s="233"/>
      <c r="S295" s="233"/>
      <c r="T295" s="23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5" t="s">
        <v>138</v>
      </c>
      <c r="AU295" s="235" t="s">
        <v>79</v>
      </c>
      <c r="AV295" s="13" t="s">
        <v>79</v>
      </c>
      <c r="AW295" s="13" t="s">
        <v>31</v>
      </c>
      <c r="AX295" s="13" t="s">
        <v>69</v>
      </c>
      <c r="AY295" s="235" t="s">
        <v>126</v>
      </c>
    </row>
    <row r="296" spans="1:51" s="13" customFormat="1" ht="12">
      <c r="A296" s="13"/>
      <c r="B296" s="224"/>
      <c r="C296" s="225"/>
      <c r="D296" s="226" t="s">
        <v>138</v>
      </c>
      <c r="E296" s="227" t="s">
        <v>19</v>
      </c>
      <c r="F296" s="228" t="s">
        <v>985</v>
      </c>
      <c r="G296" s="225"/>
      <c r="H296" s="229">
        <v>4</v>
      </c>
      <c r="I296" s="230"/>
      <c r="J296" s="225"/>
      <c r="K296" s="225"/>
      <c r="L296" s="231"/>
      <c r="M296" s="232"/>
      <c r="N296" s="233"/>
      <c r="O296" s="233"/>
      <c r="P296" s="233"/>
      <c r="Q296" s="233"/>
      <c r="R296" s="233"/>
      <c r="S296" s="233"/>
      <c r="T296" s="23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5" t="s">
        <v>138</v>
      </c>
      <c r="AU296" s="235" t="s">
        <v>79</v>
      </c>
      <c r="AV296" s="13" t="s">
        <v>79</v>
      </c>
      <c r="AW296" s="13" t="s">
        <v>31</v>
      </c>
      <c r="AX296" s="13" t="s">
        <v>69</v>
      </c>
      <c r="AY296" s="235" t="s">
        <v>126</v>
      </c>
    </row>
    <row r="297" spans="1:51" s="13" customFormat="1" ht="12">
      <c r="A297" s="13"/>
      <c r="B297" s="224"/>
      <c r="C297" s="225"/>
      <c r="D297" s="226" t="s">
        <v>138</v>
      </c>
      <c r="E297" s="227" t="s">
        <v>19</v>
      </c>
      <c r="F297" s="228" t="s">
        <v>986</v>
      </c>
      <c r="G297" s="225"/>
      <c r="H297" s="229">
        <v>11.5</v>
      </c>
      <c r="I297" s="230"/>
      <c r="J297" s="225"/>
      <c r="K297" s="225"/>
      <c r="L297" s="231"/>
      <c r="M297" s="232"/>
      <c r="N297" s="233"/>
      <c r="O297" s="233"/>
      <c r="P297" s="233"/>
      <c r="Q297" s="233"/>
      <c r="R297" s="233"/>
      <c r="S297" s="233"/>
      <c r="T297" s="23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5" t="s">
        <v>138</v>
      </c>
      <c r="AU297" s="235" t="s">
        <v>79</v>
      </c>
      <c r="AV297" s="13" t="s">
        <v>79</v>
      </c>
      <c r="AW297" s="13" t="s">
        <v>31</v>
      </c>
      <c r="AX297" s="13" t="s">
        <v>69</v>
      </c>
      <c r="AY297" s="235" t="s">
        <v>126</v>
      </c>
    </row>
    <row r="298" spans="1:51" s="13" customFormat="1" ht="12">
      <c r="A298" s="13"/>
      <c r="B298" s="224"/>
      <c r="C298" s="225"/>
      <c r="D298" s="226" t="s">
        <v>138</v>
      </c>
      <c r="E298" s="227" t="s">
        <v>19</v>
      </c>
      <c r="F298" s="228" t="s">
        <v>1001</v>
      </c>
      <c r="G298" s="225"/>
      <c r="H298" s="229">
        <v>1</v>
      </c>
      <c r="I298" s="230"/>
      <c r="J298" s="225"/>
      <c r="K298" s="225"/>
      <c r="L298" s="231"/>
      <c r="M298" s="232"/>
      <c r="N298" s="233"/>
      <c r="O298" s="233"/>
      <c r="P298" s="233"/>
      <c r="Q298" s="233"/>
      <c r="R298" s="233"/>
      <c r="S298" s="233"/>
      <c r="T298" s="23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5" t="s">
        <v>138</v>
      </c>
      <c r="AU298" s="235" t="s">
        <v>79</v>
      </c>
      <c r="AV298" s="13" t="s">
        <v>79</v>
      </c>
      <c r="AW298" s="13" t="s">
        <v>31</v>
      </c>
      <c r="AX298" s="13" t="s">
        <v>69</v>
      </c>
      <c r="AY298" s="235" t="s">
        <v>126</v>
      </c>
    </row>
    <row r="299" spans="1:51" s="13" customFormat="1" ht="12">
      <c r="A299" s="13"/>
      <c r="B299" s="224"/>
      <c r="C299" s="225"/>
      <c r="D299" s="226" t="s">
        <v>138</v>
      </c>
      <c r="E299" s="227" t="s">
        <v>19</v>
      </c>
      <c r="F299" s="228" t="s">
        <v>987</v>
      </c>
      <c r="G299" s="225"/>
      <c r="H299" s="229">
        <v>7</v>
      </c>
      <c r="I299" s="230"/>
      <c r="J299" s="225"/>
      <c r="K299" s="225"/>
      <c r="L299" s="231"/>
      <c r="M299" s="232"/>
      <c r="N299" s="233"/>
      <c r="O299" s="233"/>
      <c r="P299" s="233"/>
      <c r="Q299" s="233"/>
      <c r="R299" s="233"/>
      <c r="S299" s="233"/>
      <c r="T299" s="23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5" t="s">
        <v>138</v>
      </c>
      <c r="AU299" s="235" t="s">
        <v>79</v>
      </c>
      <c r="AV299" s="13" t="s">
        <v>79</v>
      </c>
      <c r="AW299" s="13" t="s">
        <v>31</v>
      </c>
      <c r="AX299" s="13" t="s">
        <v>69</v>
      </c>
      <c r="AY299" s="235" t="s">
        <v>126</v>
      </c>
    </row>
    <row r="300" spans="1:51" s="13" customFormat="1" ht="12">
      <c r="A300" s="13"/>
      <c r="B300" s="224"/>
      <c r="C300" s="225"/>
      <c r="D300" s="226" t="s">
        <v>138</v>
      </c>
      <c r="E300" s="227" t="s">
        <v>19</v>
      </c>
      <c r="F300" s="228" t="s">
        <v>988</v>
      </c>
      <c r="G300" s="225"/>
      <c r="H300" s="229">
        <v>1.5</v>
      </c>
      <c r="I300" s="230"/>
      <c r="J300" s="225"/>
      <c r="K300" s="225"/>
      <c r="L300" s="231"/>
      <c r="M300" s="232"/>
      <c r="N300" s="233"/>
      <c r="O300" s="233"/>
      <c r="P300" s="233"/>
      <c r="Q300" s="233"/>
      <c r="R300" s="233"/>
      <c r="S300" s="233"/>
      <c r="T300" s="23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5" t="s">
        <v>138</v>
      </c>
      <c r="AU300" s="235" t="s">
        <v>79</v>
      </c>
      <c r="AV300" s="13" t="s">
        <v>79</v>
      </c>
      <c r="AW300" s="13" t="s">
        <v>31</v>
      </c>
      <c r="AX300" s="13" t="s">
        <v>69</v>
      </c>
      <c r="AY300" s="235" t="s">
        <v>126</v>
      </c>
    </row>
    <row r="301" spans="1:51" s="13" customFormat="1" ht="12">
      <c r="A301" s="13"/>
      <c r="B301" s="224"/>
      <c r="C301" s="225"/>
      <c r="D301" s="226" t="s">
        <v>138</v>
      </c>
      <c r="E301" s="227" t="s">
        <v>19</v>
      </c>
      <c r="F301" s="228" t="s">
        <v>989</v>
      </c>
      <c r="G301" s="225"/>
      <c r="H301" s="229">
        <v>1</v>
      </c>
      <c r="I301" s="230"/>
      <c r="J301" s="225"/>
      <c r="K301" s="225"/>
      <c r="L301" s="231"/>
      <c r="M301" s="232"/>
      <c r="N301" s="233"/>
      <c r="O301" s="233"/>
      <c r="P301" s="233"/>
      <c r="Q301" s="233"/>
      <c r="R301" s="233"/>
      <c r="S301" s="233"/>
      <c r="T301" s="23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5" t="s">
        <v>138</v>
      </c>
      <c r="AU301" s="235" t="s">
        <v>79</v>
      </c>
      <c r="AV301" s="13" t="s">
        <v>79</v>
      </c>
      <c r="AW301" s="13" t="s">
        <v>31</v>
      </c>
      <c r="AX301" s="13" t="s">
        <v>69</v>
      </c>
      <c r="AY301" s="235" t="s">
        <v>126</v>
      </c>
    </row>
    <row r="302" spans="1:51" s="13" customFormat="1" ht="12">
      <c r="A302" s="13"/>
      <c r="B302" s="224"/>
      <c r="C302" s="225"/>
      <c r="D302" s="226" t="s">
        <v>138</v>
      </c>
      <c r="E302" s="227" t="s">
        <v>19</v>
      </c>
      <c r="F302" s="228" t="s">
        <v>990</v>
      </c>
      <c r="G302" s="225"/>
      <c r="H302" s="229">
        <v>3.2</v>
      </c>
      <c r="I302" s="230"/>
      <c r="J302" s="225"/>
      <c r="K302" s="225"/>
      <c r="L302" s="231"/>
      <c r="M302" s="232"/>
      <c r="N302" s="233"/>
      <c r="O302" s="233"/>
      <c r="P302" s="233"/>
      <c r="Q302" s="233"/>
      <c r="R302" s="233"/>
      <c r="S302" s="233"/>
      <c r="T302" s="23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5" t="s">
        <v>138</v>
      </c>
      <c r="AU302" s="235" t="s">
        <v>79</v>
      </c>
      <c r="AV302" s="13" t="s">
        <v>79</v>
      </c>
      <c r="AW302" s="13" t="s">
        <v>31</v>
      </c>
      <c r="AX302" s="13" t="s">
        <v>69</v>
      </c>
      <c r="AY302" s="235" t="s">
        <v>126</v>
      </c>
    </row>
    <row r="303" spans="1:51" s="13" customFormat="1" ht="12">
      <c r="A303" s="13"/>
      <c r="B303" s="224"/>
      <c r="C303" s="225"/>
      <c r="D303" s="226" t="s">
        <v>138</v>
      </c>
      <c r="E303" s="227" t="s">
        <v>19</v>
      </c>
      <c r="F303" s="228" t="s">
        <v>991</v>
      </c>
      <c r="G303" s="225"/>
      <c r="H303" s="229">
        <v>3</v>
      </c>
      <c r="I303" s="230"/>
      <c r="J303" s="225"/>
      <c r="K303" s="225"/>
      <c r="L303" s="231"/>
      <c r="M303" s="232"/>
      <c r="N303" s="233"/>
      <c r="O303" s="233"/>
      <c r="P303" s="233"/>
      <c r="Q303" s="233"/>
      <c r="R303" s="233"/>
      <c r="S303" s="233"/>
      <c r="T303" s="23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5" t="s">
        <v>138</v>
      </c>
      <c r="AU303" s="235" t="s">
        <v>79</v>
      </c>
      <c r="AV303" s="13" t="s">
        <v>79</v>
      </c>
      <c r="AW303" s="13" t="s">
        <v>31</v>
      </c>
      <c r="AX303" s="13" t="s">
        <v>69</v>
      </c>
      <c r="AY303" s="235" t="s">
        <v>126</v>
      </c>
    </row>
    <row r="304" spans="1:51" s="13" customFormat="1" ht="12">
      <c r="A304" s="13"/>
      <c r="B304" s="224"/>
      <c r="C304" s="225"/>
      <c r="D304" s="226" t="s">
        <v>138</v>
      </c>
      <c r="E304" s="227" t="s">
        <v>19</v>
      </c>
      <c r="F304" s="228" t="s">
        <v>1002</v>
      </c>
      <c r="G304" s="225"/>
      <c r="H304" s="229">
        <v>2.3</v>
      </c>
      <c r="I304" s="230"/>
      <c r="J304" s="225"/>
      <c r="K304" s="225"/>
      <c r="L304" s="231"/>
      <c r="M304" s="232"/>
      <c r="N304" s="233"/>
      <c r="O304" s="233"/>
      <c r="P304" s="233"/>
      <c r="Q304" s="233"/>
      <c r="R304" s="233"/>
      <c r="S304" s="233"/>
      <c r="T304" s="23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5" t="s">
        <v>138</v>
      </c>
      <c r="AU304" s="235" t="s">
        <v>79</v>
      </c>
      <c r="AV304" s="13" t="s">
        <v>79</v>
      </c>
      <c r="AW304" s="13" t="s">
        <v>31</v>
      </c>
      <c r="AX304" s="13" t="s">
        <v>69</v>
      </c>
      <c r="AY304" s="235" t="s">
        <v>126</v>
      </c>
    </row>
    <row r="305" spans="1:51" s="13" customFormat="1" ht="12">
      <c r="A305" s="13"/>
      <c r="B305" s="224"/>
      <c r="C305" s="225"/>
      <c r="D305" s="226" t="s">
        <v>138</v>
      </c>
      <c r="E305" s="227" t="s">
        <v>19</v>
      </c>
      <c r="F305" s="228" t="s">
        <v>992</v>
      </c>
      <c r="G305" s="225"/>
      <c r="H305" s="229">
        <v>5</v>
      </c>
      <c r="I305" s="230"/>
      <c r="J305" s="225"/>
      <c r="K305" s="225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138</v>
      </c>
      <c r="AU305" s="235" t="s">
        <v>79</v>
      </c>
      <c r="AV305" s="13" t="s">
        <v>79</v>
      </c>
      <c r="AW305" s="13" t="s">
        <v>31</v>
      </c>
      <c r="AX305" s="13" t="s">
        <v>69</v>
      </c>
      <c r="AY305" s="235" t="s">
        <v>126</v>
      </c>
    </row>
    <row r="306" spans="1:51" s="14" customFormat="1" ht="12">
      <c r="A306" s="14"/>
      <c r="B306" s="236"/>
      <c r="C306" s="237"/>
      <c r="D306" s="226" t="s">
        <v>138</v>
      </c>
      <c r="E306" s="238" t="s">
        <v>19</v>
      </c>
      <c r="F306" s="239" t="s">
        <v>141</v>
      </c>
      <c r="G306" s="237"/>
      <c r="H306" s="240">
        <v>160.60000000000002</v>
      </c>
      <c r="I306" s="241"/>
      <c r="J306" s="237"/>
      <c r="K306" s="237"/>
      <c r="L306" s="242"/>
      <c r="M306" s="243"/>
      <c r="N306" s="244"/>
      <c r="O306" s="244"/>
      <c r="P306" s="244"/>
      <c r="Q306" s="244"/>
      <c r="R306" s="244"/>
      <c r="S306" s="244"/>
      <c r="T306" s="245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6" t="s">
        <v>138</v>
      </c>
      <c r="AU306" s="246" t="s">
        <v>79</v>
      </c>
      <c r="AV306" s="14" t="s">
        <v>134</v>
      </c>
      <c r="AW306" s="14" t="s">
        <v>31</v>
      </c>
      <c r="AX306" s="14" t="s">
        <v>77</v>
      </c>
      <c r="AY306" s="246" t="s">
        <v>126</v>
      </c>
    </row>
    <row r="307" spans="1:63" s="12" customFormat="1" ht="22.8" customHeight="1">
      <c r="A307" s="12"/>
      <c r="B307" s="190"/>
      <c r="C307" s="191"/>
      <c r="D307" s="192" t="s">
        <v>68</v>
      </c>
      <c r="E307" s="204" t="s">
        <v>142</v>
      </c>
      <c r="F307" s="204" t="s">
        <v>143</v>
      </c>
      <c r="G307" s="191"/>
      <c r="H307" s="191"/>
      <c r="I307" s="194"/>
      <c r="J307" s="205">
        <f>BK307</f>
        <v>0</v>
      </c>
      <c r="K307" s="191"/>
      <c r="L307" s="196"/>
      <c r="M307" s="197"/>
      <c r="N307" s="198"/>
      <c r="O307" s="198"/>
      <c r="P307" s="199">
        <f>SUM(P308:P320)</f>
        <v>0</v>
      </c>
      <c r="Q307" s="198"/>
      <c r="R307" s="199">
        <f>SUM(R308:R320)</f>
        <v>19.758879999999998</v>
      </c>
      <c r="S307" s="198"/>
      <c r="T307" s="200">
        <f>SUM(T308:T320)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01" t="s">
        <v>77</v>
      </c>
      <c r="AT307" s="202" t="s">
        <v>68</v>
      </c>
      <c r="AU307" s="202" t="s">
        <v>77</v>
      </c>
      <c r="AY307" s="201" t="s">
        <v>126</v>
      </c>
      <c r="BK307" s="203">
        <f>SUM(BK308:BK320)</f>
        <v>0</v>
      </c>
    </row>
    <row r="308" spans="1:65" s="2" customFormat="1" ht="24.15" customHeight="1">
      <c r="A308" s="40"/>
      <c r="B308" s="41"/>
      <c r="C308" s="206" t="s">
        <v>386</v>
      </c>
      <c r="D308" s="206" t="s">
        <v>129</v>
      </c>
      <c r="E308" s="207" t="s">
        <v>1097</v>
      </c>
      <c r="F308" s="208" t="s">
        <v>1098</v>
      </c>
      <c r="G308" s="209" t="s">
        <v>168</v>
      </c>
      <c r="H308" s="210">
        <v>58</v>
      </c>
      <c r="I308" s="211"/>
      <c r="J308" s="212">
        <f>ROUND(I308*H308,2)</f>
        <v>0</v>
      </c>
      <c r="K308" s="208" t="s">
        <v>133</v>
      </c>
      <c r="L308" s="46"/>
      <c r="M308" s="213" t="s">
        <v>19</v>
      </c>
      <c r="N308" s="214" t="s">
        <v>40</v>
      </c>
      <c r="O308" s="86"/>
      <c r="P308" s="215">
        <f>O308*H308</f>
        <v>0</v>
      </c>
      <c r="Q308" s="215">
        <v>0.29221</v>
      </c>
      <c r="R308" s="215">
        <f>Q308*H308</f>
        <v>16.94818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134</v>
      </c>
      <c r="AT308" s="217" t="s">
        <v>129</v>
      </c>
      <c r="AU308" s="217" t="s">
        <v>79</v>
      </c>
      <c r="AY308" s="19" t="s">
        <v>126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77</v>
      </c>
      <c r="BK308" s="218">
        <f>ROUND(I308*H308,2)</f>
        <v>0</v>
      </c>
      <c r="BL308" s="19" t="s">
        <v>134</v>
      </c>
      <c r="BM308" s="217" t="s">
        <v>1099</v>
      </c>
    </row>
    <row r="309" spans="1:47" s="2" customFormat="1" ht="12">
      <c r="A309" s="40"/>
      <c r="B309" s="41"/>
      <c r="C309" s="42"/>
      <c r="D309" s="219" t="s">
        <v>136</v>
      </c>
      <c r="E309" s="42"/>
      <c r="F309" s="220" t="s">
        <v>1100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136</v>
      </c>
      <c r="AU309" s="19" t="s">
        <v>79</v>
      </c>
    </row>
    <row r="310" spans="1:51" s="13" customFormat="1" ht="12">
      <c r="A310" s="13"/>
      <c r="B310" s="224"/>
      <c r="C310" s="225"/>
      <c r="D310" s="226" t="s">
        <v>138</v>
      </c>
      <c r="E310" s="227" t="s">
        <v>19</v>
      </c>
      <c r="F310" s="228" t="s">
        <v>1101</v>
      </c>
      <c r="G310" s="225"/>
      <c r="H310" s="229">
        <v>58</v>
      </c>
      <c r="I310" s="230"/>
      <c r="J310" s="225"/>
      <c r="K310" s="225"/>
      <c r="L310" s="231"/>
      <c r="M310" s="232"/>
      <c r="N310" s="233"/>
      <c r="O310" s="233"/>
      <c r="P310" s="233"/>
      <c r="Q310" s="233"/>
      <c r="R310" s="233"/>
      <c r="S310" s="233"/>
      <c r="T310" s="23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5" t="s">
        <v>138</v>
      </c>
      <c r="AU310" s="235" t="s">
        <v>79</v>
      </c>
      <c r="AV310" s="13" t="s">
        <v>79</v>
      </c>
      <c r="AW310" s="13" t="s">
        <v>31</v>
      </c>
      <c r="AX310" s="13" t="s">
        <v>77</v>
      </c>
      <c r="AY310" s="235" t="s">
        <v>126</v>
      </c>
    </row>
    <row r="311" spans="1:65" s="2" customFormat="1" ht="24.15" customHeight="1">
      <c r="A311" s="40"/>
      <c r="B311" s="41"/>
      <c r="C311" s="247" t="s">
        <v>393</v>
      </c>
      <c r="D311" s="247" t="s">
        <v>224</v>
      </c>
      <c r="E311" s="248" t="s">
        <v>1102</v>
      </c>
      <c r="F311" s="249" t="s">
        <v>1103</v>
      </c>
      <c r="G311" s="250" t="s">
        <v>158</v>
      </c>
      <c r="H311" s="251">
        <v>6</v>
      </c>
      <c r="I311" s="252"/>
      <c r="J311" s="253">
        <f>ROUND(I311*H311,2)</f>
        <v>0</v>
      </c>
      <c r="K311" s="249" t="s">
        <v>133</v>
      </c>
      <c r="L311" s="254"/>
      <c r="M311" s="255" t="s">
        <v>19</v>
      </c>
      <c r="N311" s="256" t="s">
        <v>40</v>
      </c>
      <c r="O311" s="86"/>
      <c r="P311" s="215">
        <f>O311*H311</f>
        <v>0</v>
      </c>
      <c r="Q311" s="215">
        <v>0.0016</v>
      </c>
      <c r="R311" s="215">
        <f>Q311*H311</f>
        <v>0.009600000000000001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178</v>
      </c>
      <c r="AT311" s="217" t="s">
        <v>224</v>
      </c>
      <c r="AU311" s="217" t="s">
        <v>79</v>
      </c>
      <c r="AY311" s="19" t="s">
        <v>126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77</v>
      </c>
      <c r="BK311" s="218">
        <f>ROUND(I311*H311,2)</f>
        <v>0</v>
      </c>
      <c r="BL311" s="19" t="s">
        <v>134</v>
      </c>
      <c r="BM311" s="217" t="s">
        <v>1104</v>
      </c>
    </row>
    <row r="312" spans="1:65" s="2" customFormat="1" ht="24.15" customHeight="1">
      <c r="A312" s="40"/>
      <c r="B312" s="41"/>
      <c r="C312" s="247" t="s">
        <v>399</v>
      </c>
      <c r="D312" s="247" t="s">
        <v>224</v>
      </c>
      <c r="E312" s="248" t="s">
        <v>1105</v>
      </c>
      <c r="F312" s="249" t="s">
        <v>1106</v>
      </c>
      <c r="G312" s="250" t="s">
        <v>158</v>
      </c>
      <c r="H312" s="251">
        <v>4</v>
      </c>
      <c r="I312" s="252"/>
      <c r="J312" s="253">
        <f>ROUND(I312*H312,2)</f>
        <v>0</v>
      </c>
      <c r="K312" s="249" t="s">
        <v>133</v>
      </c>
      <c r="L312" s="254"/>
      <c r="M312" s="255" t="s">
        <v>19</v>
      </c>
      <c r="N312" s="256" t="s">
        <v>40</v>
      </c>
      <c r="O312" s="86"/>
      <c r="P312" s="215">
        <f>O312*H312</f>
        <v>0</v>
      </c>
      <c r="Q312" s="215">
        <v>0.0036</v>
      </c>
      <c r="R312" s="215">
        <f>Q312*H312</f>
        <v>0.0144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178</v>
      </c>
      <c r="AT312" s="217" t="s">
        <v>224</v>
      </c>
      <c r="AU312" s="217" t="s">
        <v>79</v>
      </c>
      <c r="AY312" s="19" t="s">
        <v>126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77</v>
      </c>
      <c r="BK312" s="218">
        <f>ROUND(I312*H312,2)</f>
        <v>0</v>
      </c>
      <c r="BL312" s="19" t="s">
        <v>134</v>
      </c>
      <c r="BM312" s="217" t="s">
        <v>1107</v>
      </c>
    </row>
    <row r="313" spans="1:65" s="2" customFormat="1" ht="16.5" customHeight="1">
      <c r="A313" s="40"/>
      <c r="B313" s="41"/>
      <c r="C313" s="247" t="s">
        <v>405</v>
      </c>
      <c r="D313" s="247" t="s">
        <v>224</v>
      </c>
      <c r="E313" s="248" t="s">
        <v>1108</v>
      </c>
      <c r="F313" s="249" t="s">
        <v>1109</v>
      </c>
      <c r="G313" s="250" t="s">
        <v>168</v>
      </c>
      <c r="H313" s="251">
        <v>29</v>
      </c>
      <c r="I313" s="252"/>
      <c r="J313" s="253">
        <f>ROUND(I313*H313,2)</f>
        <v>0</v>
      </c>
      <c r="K313" s="249" t="s">
        <v>133</v>
      </c>
      <c r="L313" s="254"/>
      <c r="M313" s="255" t="s">
        <v>19</v>
      </c>
      <c r="N313" s="256" t="s">
        <v>40</v>
      </c>
      <c r="O313" s="86"/>
      <c r="P313" s="215">
        <f>O313*H313</f>
        <v>0</v>
      </c>
      <c r="Q313" s="215">
        <v>0.0077</v>
      </c>
      <c r="R313" s="215">
        <f>Q313*H313</f>
        <v>0.2233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178</v>
      </c>
      <c r="AT313" s="217" t="s">
        <v>224</v>
      </c>
      <c r="AU313" s="217" t="s">
        <v>79</v>
      </c>
      <c r="AY313" s="19" t="s">
        <v>126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77</v>
      </c>
      <c r="BK313" s="218">
        <f>ROUND(I313*H313,2)</f>
        <v>0</v>
      </c>
      <c r="BL313" s="19" t="s">
        <v>134</v>
      </c>
      <c r="BM313" s="217" t="s">
        <v>1110</v>
      </c>
    </row>
    <row r="314" spans="1:51" s="13" customFormat="1" ht="12">
      <c r="A314" s="13"/>
      <c r="B314" s="224"/>
      <c r="C314" s="225"/>
      <c r="D314" s="226" t="s">
        <v>138</v>
      </c>
      <c r="E314" s="227" t="s">
        <v>19</v>
      </c>
      <c r="F314" s="228" t="s">
        <v>1111</v>
      </c>
      <c r="G314" s="225"/>
      <c r="H314" s="229">
        <v>29</v>
      </c>
      <c r="I314" s="230"/>
      <c r="J314" s="225"/>
      <c r="K314" s="225"/>
      <c r="L314" s="231"/>
      <c r="M314" s="232"/>
      <c r="N314" s="233"/>
      <c r="O314" s="233"/>
      <c r="P314" s="233"/>
      <c r="Q314" s="233"/>
      <c r="R314" s="233"/>
      <c r="S314" s="233"/>
      <c r="T314" s="23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5" t="s">
        <v>138</v>
      </c>
      <c r="AU314" s="235" t="s">
        <v>79</v>
      </c>
      <c r="AV314" s="13" t="s">
        <v>79</v>
      </c>
      <c r="AW314" s="13" t="s">
        <v>31</v>
      </c>
      <c r="AX314" s="13" t="s">
        <v>77</v>
      </c>
      <c r="AY314" s="235" t="s">
        <v>126</v>
      </c>
    </row>
    <row r="315" spans="1:65" s="2" customFormat="1" ht="16.5" customHeight="1">
      <c r="A315" s="40"/>
      <c r="B315" s="41"/>
      <c r="C315" s="247" t="s">
        <v>411</v>
      </c>
      <c r="D315" s="247" t="s">
        <v>224</v>
      </c>
      <c r="E315" s="248" t="s">
        <v>1112</v>
      </c>
      <c r="F315" s="249" t="s">
        <v>1113</v>
      </c>
      <c r="G315" s="250" t="s">
        <v>168</v>
      </c>
      <c r="H315" s="251">
        <v>29</v>
      </c>
      <c r="I315" s="252"/>
      <c r="J315" s="253">
        <f>ROUND(I315*H315,2)</f>
        <v>0</v>
      </c>
      <c r="K315" s="249" t="s">
        <v>133</v>
      </c>
      <c r="L315" s="254"/>
      <c r="M315" s="255" t="s">
        <v>19</v>
      </c>
      <c r="N315" s="256" t="s">
        <v>40</v>
      </c>
      <c r="O315" s="86"/>
      <c r="P315" s="215">
        <f>O315*H315</f>
        <v>0</v>
      </c>
      <c r="Q315" s="215">
        <v>0.0169</v>
      </c>
      <c r="R315" s="215">
        <f>Q315*H315</f>
        <v>0.4901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178</v>
      </c>
      <c r="AT315" s="217" t="s">
        <v>224</v>
      </c>
      <c r="AU315" s="217" t="s">
        <v>79</v>
      </c>
      <c r="AY315" s="19" t="s">
        <v>126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77</v>
      </c>
      <c r="BK315" s="218">
        <f>ROUND(I315*H315,2)</f>
        <v>0</v>
      </c>
      <c r="BL315" s="19" t="s">
        <v>134</v>
      </c>
      <c r="BM315" s="217" t="s">
        <v>1114</v>
      </c>
    </row>
    <row r="316" spans="1:51" s="13" customFormat="1" ht="12">
      <c r="A316" s="13"/>
      <c r="B316" s="224"/>
      <c r="C316" s="225"/>
      <c r="D316" s="226" t="s">
        <v>138</v>
      </c>
      <c r="E316" s="227" t="s">
        <v>19</v>
      </c>
      <c r="F316" s="228" t="s">
        <v>1115</v>
      </c>
      <c r="G316" s="225"/>
      <c r="H316" s="229">
        <v>29</v>
      </c>
      <c r="I316" s="230"/>
      <c r="J316" s="225"/>
      <c r="K316" s="225"/>
      <c r="L316" s="231"/>
      <c r="M316" s="232"/>
      <c r="N316" s="233"/>
      <c r="O316" s="233"/>
      <c r="P316" s="233"/>
      <c r="Q316" s="233"/>
      <c r="R316" s="233"/>
      <c r="S316" s="233"/>
      <c r="T316" s="23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5" t="s">
        <v>138</v>
      </c>
      <c r="AU316" s="235" t="s">
        <v>79</v>
      </c>
      <c r="AV316" s="13" t="s">
        <v>79</v>
      </c>
      <c r="AW316" s="13" t="s">
        <v>31</v>
      </c>
      <c r="AX316" s="13" t="s">
        <v>77</v>
      </c>
      <c r="AY316" s="235" t="s">
        <v>126</v>
      </c>
    </row>
    <row r="317" spans="1:65" s="2" customFormat="1" ht="37.8" customHeight="1">
      <c r="A317" s="40"/>
      <c r="B317" s="41"/>
      <c r="C317" s="247" t="s">
        <v>422</v>
      </c>
      <c r="D317" s="247" t="s">
        <v>224</v>
      </c>
      <c r="E317" s="248" t="s">
        <v>1116</v>
      </c>
      <c r="F317" s="249" t="s">
        <v>1117</v>
      </c>
      <c r="G317" s="250" t="s">
        <v>158</v>
      </c>
      <c r="H317" s="251">
        <v>2</v>
      </c>
      <c r="I317" s="252"/>
      <c r="J317" s="253">
        <f>ROUND(I317*H317,2)</f>
        <v>0</v>
      </c>
      <c r="K317" s="249" t="s">
        <v>133</v>
      </c>
      <c r="L317" s="254"/>
      <c r="M317" s="255" t="s">
        <v>19</v>
      </c>
      <c r="N317" s="256" t="s">
        <v>40</v>
      </c>
      <c r="O317" s="86"/>
      <c r="P317" s="215">
        <f>O317*H317</f>
        <v>0</v>
      </c>
      <c r="Q317" s="215">
        <v>0.0424</v>
      </c>
      <c r="R317" s="215">
        <f>Q317*H317</f>
        <v>0.0848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178</v>
      </c>
      <c r="AT317" s="217" t="s">
        <v>224</v>
      </c>
      <c r="AU317" s="217" t="s">
        <v>79</v>
      </c>
      <c r="AY317" s="19" t="s">
        <v>126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77</v>
      </c>
      <c r="BK317" s="218">
        <f>ROUND(I317*H317,2)</f>
        <v>0</v>
      </c>
      <c r="BL317" s="19" t="s">
        <v>134</v>
      </c>
      <c r="BM317" s="217" t="s">
        <v>1118</v>
      </c>
    </row>
    <row r="318" spans="1:65" s="2" customFormat="1" ht="37.8" customHeight="1">
      <c r="A318" s="40"/>
      <c r="B318" s="41"/>
      <c r="C318" s="247" t="s">
        <v>428</v>
      </c>
      <c r="D318" s="247" t="s">
        <v>224</v>
      </c>
      <c r="E318" s="248" t="s">
        <v>1119</v>
      </c>
      <c r="F318" s="249" t="s">
        <v>1120</v>
      </c>
      <c r="G318" s="250" t="s">
        <v>158</v>
      </c>
      <c r="H318" s="251">
        <v>3</v>
      </c>
      <c r="I318" s="252"/>
      <c r="J318" s="253">
        <f>ROUND(I318*H318,2)</f>
        <v>0</v>
      </c>
      <c r="K318" s="249" t="s">
        <v>133</v>
      </c>
      <c r="L318" s="254"/>
      <c r="M318" s="255" t="s">
        <v>19</v>
      </c>
      <c r="N318" s="256" t="s">
        <v>40</v>
      </c>
      <c r="O318" s="86"/>
      <c r="P318" s="215">
        <f>O318*H318</f>
        <v>0</v>
      </c>
      <c r="Q318" s="215">
        <v>0.027</v>
      </c>
      <c r="R318" s="215">
        <f>Q318*H318</f>
        <v>0.081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178</v>
      </c>
      <c r="AT318" s="217" t="s">
        <v>224</v>
      </c>
      <c r="AU318" s="217" t="s">
        <v>79</v>
      </c>
      <c r="AY318" s="19" t="s">
        <v>126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77</v>
      </c>
      <c r="BK318" s="218">
        <f>ROUND(I318*H318,2)</f>
        <v>0</v>
      </c>
      <c r="BL318" s="19" t="s">
        <v>134</v>
      </c>
      <c r="BM318" s="217" t="s">
        <v>1121</v>
      </c>
    </row>
    <row r="319" spans="1:65" s="2" customFormat="1" ht="24.15" customHeight="1">
      <c r="A319" s="40"/>
      <c r="B319" s="41"/>
      <c r="C319" s="247" t="s">
        <v>433</v>
      </c>
      <c r="D319" s="247" t="s">
        <v>224</v>
      </c>
      <c r="E319" s="248" t="s">
        <v>1122</v>
      </c>
      <c r="F319" s="249" t="s">
        <v>1123</v>
      </c>
      <c r="G319" s="250" t="s">
        <v>168</v>
      </c>
      <c r="H319" s="251">
        <v>27.5</v>
      </c>
      <c r="I319" s="252"/>
      <c r="J319" s="253">
        <f>ROUND(I319*H319,2)</f>
        <v>0</v>
      </c>
      <c r="K319" s="249" t="s">
        <v>133</v>
      </c>
      <c r="L319" s="254"/>
      <c r="M319" s="255" t="s">
        <v>19</v>
      </c>
      <c r="N319" s="256" t="s">
        <v>40</v>
      </c>
      <c r="O319" s="86"/>
      <c r="P319" s="215">
        <f>O319*H319</f>
        <v>0</v>
      </c>
      <c r="Q319" s="215">
        <v>0.021</v>
      </c>
      <c r="R319" s="215">
        <f>Q319*H319</f>
        <v>0.5775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178</v>
      </c>
      <c r="AT319" s="217" t="s">
        <v>224</v>
      </c>
      <c r="AU319" s="217" t="s">
        <v>79</v>
      </c>
      <c r="AY319" s="19" t="s">
        <v>126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77</v>
      </c>
      <c r="BK319" s="218">
        <f>ROUND(I319*H319,2)</f>
        <v>0</v>
      </c>
      <c r="BL319" s="19" t="s">
        <v>134</v>
      </c>
      <c r="BM319" s="217" t="s">
        <v>1124</v>
      </c>
    </row>
    <row r="320" spans="1:65" s="2" customFormat="1" ht="24.15" customHeight="1">
      <c r="A320" s="40"/>
      <c r="B320" s="41"/>
      <c r="C320" s="247" t="s">
        <v>438</v>
      </c>
      <c r="D320" s="247" t="s">
        <v>224</v>
      </c>
      <c r="E320" s="248" t="s">
        <v>1125</v>
      </c>
      <c r="F320" s="249" t="s">
        <v>1126</v>
      </c>
      <c r="G320" s="250" t="s">
        <v>168</v>
      </c>
      <c r="H320" s="251">
        <v>28</v>
      </c>
      <c r="I320" s="252"/>
      <c r="J320" s="253">
        <f>ROUND(I320*H320,2)</f>
        <v>0</v>
      </c>
      <c r="K320" s="249" t="s">
        <v>133</v>
      </c>
      <c r="L320" s="254"/>
      <c r="M320" s="255" t="s">
        <v>19</v>
      </c>
      <c r="N320" s="256" t="s">
        <v>40</v>
      </c>
      <c r="O320" s="86"/>
      <c r="P320" s="215">
        <f>O320*H320</f>
        <v>0</v>
      </c>
      <c r="Q320" s="215">
        <v>0.0475</v>
      </c>
      <c r="R320" s="215">
        <f>Q320*H320</f>
        <v>1.33</v>
      </c>
      <c r="S320" s="215">
        <v>0</v>
      </c>
      <c r="T320" s="216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7" t="s">
        <v>178</v>
      </c>
      <c r="AT320" s="217" t="s">
        <v>224</v>
      </c>
      <c r="AU320" s="217" t="s">
        <v>79</v>
      </c>
      <c r="AY320" s="19" t="s">
        <v>126</v>
      </c>
      <c r="BE320" s="218">
        <f>IF(N320="základní",J320,0)</f>
        <v>0</v>
      </c>
      <c r="BF320" s="218">
        <f>IF(N320="snížená",J320,0)</f>
        <v>0</v>
      </c>
      <c r="BG320" s="218">
        <f>IF(N320="zákl. přenesená",J320,0)</f>
        <v>0</v>
      </c>
      <c r="BH320" s="218">
        <f>IF(N320="sníž. přenesená",J320,0)</f>
        <v>0</v>
      </c>
      <c r="BI320" s="218">
        <f>IF(N320="nulová",J320,0)</f>
        <v>0</v>
      </c>
      <c r="BJ320" s="19" t="s">
        <v>77</v>
      </c>
      <c r="BK320" s="218">
        <f>ROUND(I320*H320,2)</f>
        <v>0</v>
      </c>
      <c r="BL320" s="19" t="s">
        <v>134</v>
      </c>
      <c r="BM320" s="217" t="s">
        <v>1127</v>
      </c>
    </row>
    <row r="321" spans="1:63" s="12" customFormat="1" ht="22.8" customHeight="1">
      <c r="A321" s="12"/>
      <c r="B321" s="190"/>
      <c r="C321" s="191"/>
      <c r="D321" s="192" t="s">
        <v>68</v>
      </c>
      <c r="E321" s="204" t="s">
        <v>183</v>
      </c>
      <c r="F321" s="204" t="s">
        <v>184</v>
      </c>
      <c r="G321" s="191"/>
      <c r="H321" s="191"/>
      <c r="I321" s="194"/>
      <c r="J321" s="205">
        <f>BK321</f>
        <v>0</v>
      </c>
      <c r="K321" s="191"/>
      <c r="L321" s="196"/>
      <c r="M321" s="197"/>
      <c r="N321" s="198"/>
      <c r="O321" s="198"/>
      <c r="P321" s="199">
        <f>SUM(P322:P328)</f>
        <v>0</v>
      </c>
      <c r="Q321" s="198"/>
      <c r="R321" s="199">
        <f>SUM(R322:R328)</f>
        <v>0</v>
      </c>
      <c r="S321" s="198"/>
      <c r="T321" s="200">
        <f>SUM(T322:T328)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01" t="s">
        <v>77</v>
      </c>
      <c r="AT321" s="202" t="s">
        <v>68</v>
      </c>
      <c r="AU321" s="202" t="s">
        <v>77</v>
      </c>
      <c r="AY321" s="201" t="s">
        <v>126</v>
      </c>
      <c r="BK321" s="203">
        <f>SUM(BK322:BK328)</f>
        <v>0</v>
      </c>
    </row>
    <row r="322" spans="1:65" s="2" customFormat="1" ht="33" customHeight="1">
      <c r="A322" s="40"/>
      <c r="B322" s="41"/>
      <c r="C322" s="206" t="s">
        <v>443</v>
      </c>
      <c r="D322" s="206" t="s">
        <v>129</v>
      </c>
      <c r="E322" s="207" t="s">
        <v>191</v>
      </c>
      <c r="F322" s="208" t="s">
        <v>192</v>
      </c>
      <c r="G322" s="209" t="s">
        <v>187</v>
      </c>
      <c r="H322" s="210">
        <v>43.804</v>
      </c>
      <c r="I322" s="211"/>
      <c r="J322" s="212">
        <f>ROUND(I322*H322,2)</f>
        <v>0</v>
      </c>
      <c r="K322" s="208" t="s">
        <v>133</v>
      </c>
      <c r="L322" s="46"/>
      <c r="M322" s="213" t="s">
        <v>19</v>
      </c>
      <c r="N322" s="214" t="s">
        <v>40</v>
      </c>
      <c r="O322" s="86"/>
      <c r="P322" s="215">
        <f>O322*H322</f>
        <v>0</v>
      </c>
      <c r="Q322" s="215">
        <v>0</v>
      </c>
      <c r="R322" s="215">
        <f>Q322*H322</f>
        <v>0</v>
      </c>
      <c r="S322" s="215">
        <v>0</v>
      </c>
      <c r="T322" s="21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7" t="s">
        <v>134</v>
      </c>
      <c r="AT322" s="217" t="s">
        <v>129</v>
      </c>
      <c r="AU322" s="217" t="s">
        <v>79</v>
      </c>
      <c r="AY322" s="19" t="s">
        <v>126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9" t="s">
        <v>77</v>
      </c>
      <c r="BK322" s="218">
        <f>ROUND(I322*H322,2)</f>
        <v>0</v>
      </c>
      <c r="BL322" s="19" t="s">
        <v>134</v>
      </c>
      <c r="BM322" s="217" t="s">
        <v>1128</v>
      </c>
    </row>
    <row r="323" spans="1:47" s="2" customFormat="1" ht="12">
      <c r="A323" s="40"/>
      <c r="B323" s="41"/>
      <c r="C323" s="42"/>
      <c r="D323" s="219" t="s">
        <v>136</v>
      </c>
      <c r="E323" s="42"/>
      <c r="F323" s="220" t="s">
        <v>194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136</v>
      </c>
      <c r="AU323" s="19" t="s">
        <v>79</v>
      </c>
    </row>
    <row r="324" spans="1:65" s="2" customFormat="1" ht="44.25" customHeight="1">
      <c r="A324" s="40"/>
      <c r="B324" s="41"/>
      <c r="C324" s="206" t="s">
        <v>448</v>
      </c>
      <c r="D324" s="206" t="s">
        <v>129</v>
      </c>
      <c r="E324" s="207" t="s">
        <v>196</v>
      </c>
      <c r="F324" s="208" t="s">
        <v>197</v>
      </c>
      <c r="G324" s="209" t="s">
        <v>187</v>
      </c>
      <c r="H324" s="210">
        <v>876.08</v>
      </c>
      <c r="I324" s="211"/>
      <c r="J324" s="212">
        <f>ROUND(I324*H324,2)</f>
        <v>0</v>
      </c>
      <c r="K324" s="208" t="s">
        <v>133</v>
      </c>
      <c r="L324" s="46"/>
      <c r="M324" s="213" t="s">
        <v>19</v>
      </c>
      <c r="N324" s="214" t="s">
        <v>40</v>
      </c>
      <c r="O324" s="86"/>
      <c r="P324" s="215">
        <f>O324*H324</f>
        <v>0</v>
      </c>
      <c r="Q324" s="215">
        <v>0</v>
      </c>
      <c r="R324" s="215">
        <f>Q324*H324</f>
        <v>0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134</v>
      </c>
      <c r="AT324" s="217" t="s">
        <v>129</v>
      </c>
      <c r="AU324" s="217" t="s">
        <v>79</v>
      </c>
      <c r="AY324" s="19" t="s">
        <v>126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77</v>
      </c>
      <c r="BK324" s="218">
        <f>ROUND(I324*H324,2)</f>
        <v>0</v>
      </c>
      <c r="BL324" s="19" t="s">
        <v>134</v>
      </c>
      <c r="BM324" s="217" t="s">
        <v>1129</v>
      </c>
    </row>
    <row r="325" spans="1:47" s="2" customFormat="1" ht="12">
      <c r="A325" s="40"/>
      <c r="B325" s="41"/>
      <c r="C325" s="42"/>
      <c r="D325" s="219" t="s">
        <v>136</v>
      </c>
      <c r="E325" s="42"/>
      <c r="F325" s="220" t="s">
        <v>199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136</v>
      </c>
      <c r="AU325" s="19" t="s">
        <v>79</v>
      </c>
    </row>
    <row r="326" spans="1:51" s="13" customFormat="1" ht="12">
      <c r="A326" s="13"/>
      <c r="B326" s="224"/>
      <c r="C326" s="225"/>
      <c r="D326" s="226" t="s">
        <v>138</v>
      </c>
      <c r="E326" s="225"/>
      <c r="F326" s="228" t="s">
        <v>1130</v>
      </c>
      <c r="G326" s="225"/>
      <c r="H326" s="229">
        <v>876.08</v>
      </c>
      <c r="I326" s="230"/>
      <c r="J326" s="225"/>
      <c r="K326" s="225"/>
      <c r="L326" s="231"/>
      <c r="M326" s="232"/>
      <c r="N326" s="233"/>
      <c r="O326" s="233"/>
      <c r="P326" s="233"/>
      <c r="Q326" s="233"/>
      <c r="R326" s="233"/>
      <c r="S326" s="233"/>
      <c r="T326" s="23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5" t="s">
        <v>138</v>
      </c>
      <c r="AU326" s="235" t="s">
        <v>79</v>
      </c>
      <c r="AV326" s="13" t="s">
        <v>79</v>
      </c>
      <c r="AW326" s="13" t="s">
        <v>4</v>
      </c>
      <c r="AX326" s="13" t="s">
        <v>77</v>
      </c>
      <c r="AY326" s="235" t="s">
        <v>126</v>
      </c>
    </row>
    <row r="327" spans="1:65" s="2" customFormat="1" ht="55.5" customHeight="1">
      <c r="A327" s="40"/>
      <c r="B327" s="41"/>
      <c r="C327" s="206" t="s">
        <v>453</v>
      </c>
      <c r="D327" s="206" t="s">
        <v>129</v>
      </c>
      <c r="E327" s="207" t="s">
        <v>782</v>
      </c>
      <c r="F327" s="208" t="s">
        <v>783</v>
      </c>
      <c r="G327" s="209" t="s">
        <v>187</v>
      </c>
      <c r="H327" s="210">
        <v>43.804</v>
      </c>
      <c r="I327" s="211"/>
      <c r="J327" s="212">
        <f>ROUND(I327*H327,2)</f>
        <v>0</v>
      </c>
      <c r="K327" s="208" t="s">
        <v>133</v>
      </c>
      <c r="L327" s="46"/>
      <c r="M327" s="213" t="s">
        <v>19</v>
      </c>
      <c r="N327" s="214" t="s">
        <v>40</v>
      </c>
      <c r="O327" s="86"/>
      <c r="P327" s="215">
        <f>O327*H327</f>
        <v>0</v>
      </c>
      <c r="Q327" s="215">
        <v>0</v>
      </c>
      <c r="R327" s="215">
        <f>Q327*H327</f>
        <v>0</v>
      </c>
      <c r="S327" s="215">
        <v>0</v>
      </c>
      <c r="T327" s="21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134</v>
      </c>
      <c r="AT327" s="217" t="s">
        <v>129</v>
      </c>
      <c r="AU327" s="217" t="s">
        <v>79</v>
      </c>
      <c r="AY327" s="19" t="s">
        <v>126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9" t="s">
        <v>77</v>
      </c>
      <c r="BK327" s="218">
        <f>ROUND(I327*H327,2)</f>
        <v>0</v>
      </c>
      <c r="BL327" s="19" t="s">
        <v>134</v>
      </c>
      <c r="BM327" s="217" t="s">
        <v>1131</v>
      </c>
    </row>
    <row r="328" spans="1:47" s="2" customFormat="1" ht="12">
      <c r="A328" s="40"/>
      <c r="B328" s="41"/>
      <c r="C328" s="42"/>
      <c r="D328" s="219" t="s">
        <v>136</v>
      </c>
      <c r="E328" s="42"/>
      <c r="F328" s="220" t="s">
        <v>785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136</v>
      </c>
      <c r="AU328" s="19" t="s">
        <v>79</v>
      </c>
    </row>
    <row r="329" spans="1:63" s="12" customFormat="1" ht="22.8" customHeight="1">
      <c r="A329" s="12"/>
      <c r="B329" s="190"/>
      <c r="C329" s="191"/>
      <c r="D329" s="192" t="s">
        <v>68</v>
      </c>
      <c r="E329" s="204" t="s">
        <v>206</v>
      </c>
      <c r="F329" s="204" t="s">
        <v>207</v>
      </c>
      <c r="G329" s="191"/>
      <c r="H329" s="191"/>
      <c r="I329" s="194"/>
      <c r="J329" s="205">
        <f>BK329</f>
        <v>0</v>
      </c>
      <c r="K329" s="191"/>
      <c r="L329" s="196"/>
      <c r="M329" s="197"/>
      <c r="N329" s="198"/>
      <c r="O329" s="198"/>
      <c r="P329" s="199">
        <f>SUM(P330:P331)</f>
        <v>0</v>
      </c>
      <c r="Q329" s="198"/>
      <c r="R329" s="199">
        <f>SUM(R330:R331)</f>
        <v>0</v>
      </c>
      <c r="S329" s="198"/>
      <c r="T329" s="200">
        <f>SUM(T330:T331)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1" t="s">
        <v>77</v>
      </c>
      <c r="AT329" s="202" t="s">
        <v>68</v>
      </c>
      <c r="AU329" s="202" t="s">
        <v>77</v>
      </c>
      <c r="AY329" s="201" t="s">
        <v>126</v>
      </c>
      <c r="BK329" s="203">
        <f>SUM(BK330:BK331)</f>
        <v>0</v>
      </c>
    </row>
    <row r="330" spans="1:65" s="2" customFormat="1" ht="49.05" customHeight="1">
      <c r="A330" s="40"/>
      <c r="B330" s="41"/>
      <c r="C330" s="206" t="s">
        <v>458</v>
      </c>
      <c r="D330" s="206" t="s">
        <v>129</v>
      </c>
      <c r="E330" s="207" t="s">
        <v>1132</v>
      </c>
      <c r="F330" s="208" t="s">
        <v>1133</v>
      </c>
      <c r="G330" s="209" t="s">
        <v>187</v>
      </c>
      <c r="H330" s="210">
        <v>64.851</v>
      </c>
      <c r="I330" s="211"/>
      <c r="J330" s="212">
        <f>ROUND(I330*H330,2)</f>
        <v>0</v>
      </c>
      <c r="K330" s="208" t="s">
        <v>133</v>
      </c>
      <c r="L330" s="46"/>
      <c r="M330" s="213" t="s">
        <v>19</v>
      </c>
      <c r="N330" s="214" t="s">
        <v>40</v>
      </c>
      <c r="O330" s="86"/>
      <c r="P330" s="215">
        <f>O330*H330</f>
        <v>0</v>
      </c>
      <c r="Q330" s="215">
        <v>0</v>
      </c>
      <c r="R330" s="215">
        <f>Q330*H330</f>
        <v>0</v>
      </c>
      <c r="S330" s="215">
        <v>0</v>
      </c>
      <c r="T330" s="21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7" t="s">
        <v>134</v>
      </c>
      <c r="AT330" s="217" t="s">
        <v>129</v>
      </c>
      <c r="AU330" s="217" t="s">
        <v>79</v>
      </c>
      <c r="AY330" s="19" t="s">
        <v>126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9" t="s">
        <v>77</v>
      </c>
      <c r="BK330" s="218">
        <f>ROUND(I330*H330,2)</f>
        <v>0</v>
      </c>
      <c r="BL330" s="19" t="s">
        <v>134</v>
      </c>
      <c r="BM330" s="217" t="s">
        <v>1134</v>
      </c>
    </row>
    <row r="331" spans="1:47" s="2" customFormat="1" ht="12">
      <c r="A331" s="40"/>
      <c r="B331" s="41"/>
      <c r="C331" s="42"/>
      <c r="D331" s="219" t="s">
        <v>136</v>
      </c>
      <c r="E331" s="42"/>
      <c r="F331" s="220" t="s">
        <v>1135</v>
      </c>
      <c r="G331" s="42"/>
      <c r="H331" s="42"/>
      <c r="I331" s="221"/>
      <c r="J331" s="42"/>
      <c r="K331" s="42"/>
      <c r="L331" s="46"/>
      <c r="M331" s="222"/>
      <c r="N331" s="22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136</v>
      </c>
      <c r="AU331" s="19" t="s">
        <v>79</v>
      </c>
    </row>
    <row r="332" spans="1:63" s="12" customFormat="1" ht="25.9" customHeight="1">
      <c r="A332" s="12"/>
      <c r="B332" s="190"/>
      <c r="C332" s="191"/>
      <c r="D332" s="192" t="s">
        <v>68</v>
      </c>
      <c r="E332" s="193" t="s">
        <v>213</v>
      </c>
      <c r="F332" s="193" t="s">
        <v>214</v>
      </c>
      <c r="G332" s="191"/>
      <c r="H332" s="191"/>
      <c r="I332" s="194"/>
      <c r="J332" s="195">
        <f>BK332</f>
        <v>0</v>
      </c>
      <c r="K332" s="191"/>
      <c r="L332" s="196"/>
      <c r="M332" s="197"/>
      <c r="N332" s="198"/>
      <c r="O332" s="198"/>
      <c r="P332" s="199">
        <f>P333</f>
        <v>0</v>
      </c>
      <c r="Q332" s="198"/>
      <c r="R332" s="199">
        <f>R333</f>
        <v>0.18564</v>
      </c>
      <c r="S332" s="198"/>
      <c r="T332" s="200">
        <f>T333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01" t="s">
        <v>79</v>
      </c>
      <c r="AT332" s="202" t="s">
        <v>68</v>
      </c>
      <c r="AU332" s="202" t="s">
        <v>69</v>
      </c>
      <c r="AY332" s="201" t="s">
        <v>126</v>
      </c>
      <c r="BK332" s="203">
        <f>BK333</f>
        <v>0</v>
      </c>
    </row>
    <row r="333" spans="1:63" s="12" customFormat="1" ht="22.8" customHeight="1">
      <c r="A333" s="12"/>
      <c r="B333" s="190"/>
      <c r="C333" s="191"/>
      <c r="D333" s="192" t="s">
        <v>68</v>
      </c>
      <c r="E333" s="204" t="s">
        <v>1136</v>
      </c>
      <c r="F333" s="204" t="s">
        <v>1137</v>
      </c>
      <c r="G333" s="191"/>
      <c r="H333" s="191"/>
      <c r="I333" s="194"/>
      <c r="J333" s="205">
        <f>BK333</f>
        <v>0</v>
      </c>
      <c r="K333" s="191"/>
      <c r="L333" s="196"/>
      <c r="M333" s="197"/>
      <c r="N333" s="198"/>
      <c r="O333" s="198"/>
      <c r="P333" s="199">
        <f>SUM(P334:P337)</f>
        <v>0</v>
      </c>
      <c r="Q333" s="198"/>
      <c r="R333" s="199">
        <f>SUM(R334:R337)</f>
        <v>0.18564</v>
      </c>
      <c r="S333" s="198"/>
      <c r="T333" s="200">
        <f>SUM(T334:T337)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01" t="s">
        <v>79</v>
      </c>
      <c r="AT333" s="202" t="s">
        <v>68</v>
      </c>
      <c r="AU333" s="202" t="s">
        <v>77</v>
      </c>
      <c r="AY333" s="201" t="s">
        <v>126</v>
      </c>
      <c r="BK333" s="203">
        <f>SUM(BK334:BK337)</f>
        <v>0</v>
      </c>
    </row>
    <row r="334" spans="1:65" s="2" customFormat="1" ht="16.5" customHeight="1">
      <c r="A334" s="40"/>
      <c r="B334" s="41"/>
      <c r="C334" s="206" t="s">
        <v>464</v>
      </c>
      <c r="D334" s="206" t="s">
        <v>129</v>
      </c>
      <c r="E334" s="207" t="s">
        <v>1138</v>
      </c>
      <c r="F334" s="208" t="s">
        <v>1139</v>
      </c>
      <c r="G334" s="209" t="s">
        <v>158</v>
      </c>
      <c r="H334" s="210">
        <v>7</v>
      </c>
      <c r="I334" s="211"/>
      <c r="J334" s="212">
        <f>ROUND(I334*H334,2)</f>
        <v>0</v>
      </c>
      <c r="K334" s="208" t="s">
        <v>133</v>
      </c>
      <c r="L334" s="46"/>
      <c r="M334" s="213" t="s">
        <v>19</v>
      </c>
      <c r="N334" s="214" t="s">
        <v>40</v>
      </c>
      <c r="O334" s="86"/>
      <c r="P334" s="215">
        <f>O334*H334</f>
        <v>0</v>
      </c>
      <c r="Q334" s="215">
        <v>0.02652</v>
      </c>
      <c r="R334" s="215">
        <f>Q334*H334</f>
        <v>0.18564</v>
      </c>
      <c r="S334" s="215">
        <v>0</v>
      </c>
      <c r="T334" s="21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220</v>
      </c>
      <c r="AT334" s="217" t="s">
        <v>129</v>
      </c>
      <c r="AU334" s="217" t="s">
        <v>79</v>
      </c>
      <c r="AY334" s="19" t="s">
        <v>126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9" t="s">
        <v>77</v>
      </c>
      <c r="BK334" s="218">
        <f>ROUND(I334*H334,2)</f>
        <v>0</v>
      </c>
      <c r="BL334" s="19" t="s">
        <v>220</v>
      </c>
      <c r="BM334" s="217" t="s">
        <v>1140</v>
      </c>
    </row>
    <row r="335" spans="1:47" s="2" customFormat="1" ht="12">
      <c r="A335" s="40"/>
      <c r="B335" s="41"/>
      <c r="C335" s="42"/>
      <c r="D335" s="219" t="s">
        <v>136</v>
      </c>
      <c r="E335" s="42"/>
      <c r="F335" s="220" t="s">
        <v>1141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136</v>
      </c>
      <c r="AU335" s="19" t="s">
        <v>79</v>
      </c>
    </row>
    <row r="336" spans="1:65" s="2" customFormat="1" ht="44.25" customHeight="1">
      <c r="A336" s="40"/>
      <c r="B336" s="41"/>
      <c r="C336" s="206" t="s">
        <v>469</v>
      </c>
      <c r="D336" s="206" t="s">
        <v>129</v>
      </c>
      <c r="E336" s="207" t="s">
        <v>1142</v>
      </c>
      <c r="F336" s="208" t="s">
        <v>1143</v>
      </c>
      <c r="G336" s="209" t="s">
        <v>187</v>
      </c>
      <c r="H336" s="210">
        <v>0.186</v>
      </c>
      <c r="I336" s="211"/>
      <c r="J336" s="212">
        <f>ROUND(I336*H336,2)</f>
        <v>0</v>
      </c>
      <c r="K336" s="208" t="s">
        <v>133</v>
      </c>
      <c r="L336" s="46"/>
      <c r="M336" s="213" t="s">
        <v>19</v>
      </c>
      <c r="N336" s="214" t="s">
        <v>40</v>
      </c>
      <c r="O336" s="86"/>
      <c r="P336" s="215">
        <f>O336*H336</f>
        <v>0</v>
      </c>
      <c r="Q336" s="215">
        <v>0</v>
      </c>
      <c r="R336" s="215">
        <f>Q336*H336</f>
        <v>0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220</v>
      </c>
      <c r="AT336" s="217" t="s">
        <v>129</v>
      </c>
      <c r="AU336" s="217" t="s">
        <v>79</v>
      </c>
      <c r="AY336" s="19" t="s">
        <v>126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77</v>
      </c>
      <c r="BK336" s="218">
        <f>ROUND(I336*H336,2)</f>
        <v>0</v>
      </c>
      <c r="BL336" s="19" t="s">
        <v>220</v>
      </c>
      <c r="BM336" s="217" t="s">
        <v>1144</v>
      </c>
    </row>
    <row r="337" spans="1:47" s="2" customFormat="1" ht="12">
      <c r="A337" s="40"/>
      <c r="B337" s="41"/>
      <c r="C337" s="42"/>
      <c r="D337" s="219" t="s">
        <v>136</v>
      </c>
      <c r="E337" s="42"/>
      <c r="F337" s="220" t="s">
        <v>1145</v>
      </c>
      <c r="G337" s="42"/>
      <c r="H337" s="42"/>
      <c r="I337" s="221"/>
      <c r="J337" s="42"/>
      <c r="K337" s="42"/>
      <c r="L337" s="46"/>
      <c r="M337" s="270"/>
      <c r="N337" s="271"/>
      <c r="O337" s="272"/>
      <c r="P337" s="272"/>
      <c r="Q337" s="272"/>
      <c r="R337" s="272"/>
      <c r="S337" s="272"/>
      <c r="T337" s="273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136</v>
      </c>
      <c r="AU337" s="19" t="s">
        <v>79</v>
      </c>
    </row>
    <row r="338" spans="1:31" s="2" customFormat="1" ht="6.95" customHeight="1">
      <c r="A338" s="40"/>
      <c r="B338" s="61"/>
      <c r="C338" s="62"/>
      <c r="D338" s="62"/>
      <c r="E338" s="62"/>
      <c r="F338" s="62"/>
      <c r="G338" s="62"/>
      <c r="H338" s="62"/>
      <c r="I338" s="62"/>
      <c r="J338" s="62"/>
      <c r="K338" s="62"/>
      <c r="L338" s="46"/>
      <c r="M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</row>
  </sheetData>
  <sheetProtection password="CC35" sheet="1" objects="1" scenarios="1" formatColumns="0" formatRows="0" autoFilter="0"/>
  <autoFilter ref="C87:K33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2_02/131251201"/>
    <hyperlink ref="F103" r:id="rId2" display="https://podminky.urs.cz/item/CS_URS_2022_02/132254204"/>
    <hyperlink ref="F123" r:id="rId3" display="https://podminky.urs.cz/item/CS_URS_2022_02/151101102"/>
    <hyperlink ref="F143" r:id="rId4" display="https://podminky.urs.cz/item/CS_URS_2022_02/151101112"/>
    <hyperlink ref="F145" r:id="rId5" display="https://podminky.urs.cz/item/CS_URS_2022_02/162751117"/>
    <hyperlink ref="F147" r:id="rId6" display="https://podminky.urs.cz/item/CS_URS_2022_02/162751119"/>
    <hyperlink ref="F150" r:id="rId7" display="https://podminky.urs.cz/item/CS_URS_2022_02/171201231"/>
    <hyperlink ref="F153" r:id="rId8" display="https://podminky.urs.cz/item/CS_URS_2022_02/171251201"/>
    <hyperlink ref="F155" r:id="rId9" display="https://podminky.urs.cz/item/CS_URS_2022_02/174151101"/>
    <hyperlink ref="F187" r:id="rId10" display="https://podminky.urs.cz/item/CS_URS_2022_02/175111101"/>
    <hyperlink ref="F210" r:id="rId11" display="https://podminky.urs.cz/item/CS_URS_2022_02/273313511"/>
    <hyperlink ref="F214" r:id="rId12" display="https://podminky.urs.cz/item/CS_URS_2022_02/871315221"/>
    <hyperlink ref="F232" r:id="rId13" display="https://podminky.urs.cz/item/CS_URS_2022_02/871355221"/>
    <hyperlink ref="F240" r:id="rId14" display="https://podminky.urs.cz/item/CS_URS_2022_02/871365221"/>
    <hyperlink ref="F243" r:id="rId15" display="https://podminky.urs.cz/item/CS_URS_2022_02/871375221"/>
    <hyperlink ref="F246" r:id="rId16" display="https://podminky.urs.cz/item/CS_URS_2022_02/890411851"/>
    <hyperlink ref="F251" r:id="rId17" display="https://podminky.urs.cz/item/CS_URS_2022_02/892351111"/>
    <hyperlink ref="F256" r:id="rId18" display="https://podminky.urs.cz/item/CS_URS_2022_02/892372111"/>
    <hyperlink ref="F258" r:id="rId19" display="https://podminky.urs.cz/item/CS_URS_2022_02/892381111"/>
    <hyperlink ref="F263" r:id="rId20" display="https://podminky.urs.cz/item/CS_URS_2022_02/894411311"/>
    <hyperlink ref="F267" r:id="rId21" display="https://podminky.urs.cz/item/CS_URS_2022_02/894412411"/>
    <hyperlink ref="F270" r:id="rId22" display="https://podminky.urs.cz/item/CS_URS_2022_02/894414111"/>
    <hyperlink ref="F273" r:id="rId23" display="https://podminky.urs.cz/item/CS_URS_2022_02/452112112"/>
    <hyperlink ref="F276" r:id="rId24" display="https://podminky.urs.cz/item/CS_URS_2022_02/894414211"/>
    <hyperlink ref="F279" r:id="rId25" display="https://podminky.urs.cz/item/CS_URS_2022_02/899102211"/>
    <hyperlink ref="F281" r:id="rId26" display="https://podminky.urs.cz/item/CS_URS_2022_02/899104112"/>
    <hyperlink ref="F285" r:id="rId27" display="https://podminky.urs.cz/item/CS_URS_2022_02/899910201"/>
    <hyperlink ref="F288" r:id="rId28" display="https://podminky.urs.cz/item/CS_URS_2022_02/359901211"/>
    <hyperlink ref="F309" r:id="rId29" display="https://podminky.urs.cz/item/CS_URS_2022_02/935113111"/>
    <hyperlink ref="F323" r:id="rId30" display="https://podminky.urs.cz/item/CS_URS_2022_02/997013501"/>
    <hyperlink ref="F325" r:id="rId31" display="https://podminky.urs.cz/item/CS_URS_2022_02/997013509"/>
    <hyperlink ref="F328" r:id="rId32" display="https://podminky.urs.cz/item/CS_URS_2022_02/997013609"/>
    <hyperlink ref="F331" r:id="rId33" display="https://podminky.urs.cz/item/CS_URS_2022_02/998276101"/>
    <hyperlink ref="F335" r:id="rId34" display="https://podminky.urs.cz/item/CS_URS_2022_02/721241102"/>
    <hyperlink ref="F337" r:id="rId35" display="https://podminky.urs.cz/item/CS_URS_2022_02/99872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89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Mikulov, smuteční síň, udržovací práce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1146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1. 9. 2022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 xml:space="preserve"> </v>
      </c>
      <c r="F15" s="40"/>
      <c r="G15" s="40"/>
      <c r="H15" s="40"/>
      <c r="I15" s="134" t="s">
        <v>27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28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27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30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27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32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27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35</v>
      </c>
      <c r="E30" s="40"/>
      <c r="F30" s="40"/>
      <c r="G30" s="40"/>
      <c r="H30" s="40"/>
      <c r="I30" s="40"/>
      <c r="J30" s="146">
        <f>ROUND(J91,2)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37</v>
      </c>
      <c r="G32" s="40"/>
      <c r="H32" s="40"/>
      <c r="I32" s="147" t="s">
        <v>36</v>
      </c>
      <c r="J32" s="147" t="s">
        <v>38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39</v>
      </c>
      <c r="E33" s="134" t="s">
        <v>40</v>
      </c>
      <c r="F33" s="149">
        <f>ROUND((SUM(BE91:BE312)),2)</f>
        <v>0</v>
      </c>
      <c r="G33" s="40"/>
      <c r="H33" s="40"/>
      <c r="I33" s="150">
        <v>0.21</v>
      </c>
      <c r="J33" s="149">
        <f>ROUND(((SUM(BE91:BE312))*I33),2)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41</v>
      </c>
      <c r="F34" s="149">
        <f>ROUND((SUM(BF91:BF312)),2)</f>
        <v>0</v>
      </c>
      <c r="G34" s="40"/>
      <c r="H34" s="40"/>
      <c r="I34" s="150">
        <v>0.15</v>
      </c>
      <c r="J34" s="149">
        <f>ROUND(((SUM(BF91:BF312))*I34),2)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42</v>
      </c>
      <c r="F35" s="149">
        <f>ROUND((SUM(BG91:BG312)),2)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43</v>
      </c>
      <c r="F36" s="149">
        <f>ROUND((SUM(BH91:BH312)),2)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44</v>
      </c>
      <c r="F37" s="149">
        <f>ROUND((SUM(BI91:BI312)),2)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Mikulov, smuteční síň, udržovací práce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05 - Zpevněné plochy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1. 9. 2022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30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32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93</v>
      </c>
      <c r="D57" s="164"/>
      <c r="E57" s="164"/>
      <c r="F57" s="164"/>
      <c r="G57" s="164"/>
      <c r="H57" s="164"/>
      <c r="I57" s="164"/>
      <c r="J57" s="165" t="s">
        <v>94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67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95</v>
      </c>
    </row>
    <row r="60" spans="1:31" s="9" customFormat="1" ht="24.95" customHeight="1">
      <c r="A60" s="9"/>
      <c r="B60" s="167"/>
      <c r="C60" s="168"/>
      <c r="D60" s="169" t="s">
        <v>96</v>
      </c>
      <c r="E60" s="170"/>
      <c r="F60" s="170"/>
      <c r="G60" s="170"/>
      <c r="H60" s="170"/>
      <c r="I60" s="170"/>
      <c r="J60" s="171">
        <f>J92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588</v>
      </c>
      <c r="E61" s="176"/>
      <c r="F61" s="176"/>
      <c r="G61" s="176"/>
      <c r="H61" s="176"/>
      <c r="I61" s="176"/>
      <c r="J61" s="177">
        <f>J93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1147</v>
      </c>
      <c r="E62" s="176"/>
      <c r="F62" s="176"/>
      <c r="G62" s="176"/>
      <c r="H62" s="176"/>
      <c r="I62" s="176"/>
      <c r="J62" s="177">
        <f>J180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1148</v>
      </c>
      <c r="E63" s="176"/>
      <c r="F63" s="176"/>
      <c r="G63" s="176"/>
      <c r="H63" s="176"/>
      <c r="I63" s="176"/>
      <c r="J63" s="177">
        <f>J186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1149</v>
      </c>
      <c r="E64" s="176"/>
      <c r="F64" s="176"/>
      <c r="G64" s="176"/>
      <c r="H64" s="176"/>
      <c r="I64" s="176"/>
      <c r="J64" s="177">
        <f>J201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98</v>
      </c>
      <c r="E65" s="176"/>
      <c r="F65" s="176"/>
      <c r="G65" s="176"/>
      <c r="H65" s="176"/>
      <c r="I65" s="176"/>
      <c r="J65" s="177">
        <f>J228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99</v>
      </c>
      <c r="E66" s="176"/>
      <c r="F66" s="176"/>
      <c r="G66" s="176"/>
      <c r="H66" s="176"/>
      <c r="I66" s="176"/>
      <c r="J66" s="177">
        <f>J258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100</v>
      </c>
      <c r="E67" s="176"/>
      <c r="F67" s="176"/>
      <c r="G67" s="176"/>
      <c r="H67" s="176"/>
      <c r="I67" s="176"/>
      <c r="J67" s="177">
        <f>J277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101</v>
      </c>
      <c r="E68" s="170"/>
      <c r="F68" s="170"/>
      <c r="G68" s="170"/>
      <c r="H68" s="170"/>
      <c r="I68" s="170"/>
      <c r="J68" s="171">
        <f>J280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107</v>
      </c>
      <c r="E69" s="176"/>
      <c r="F69" s="176"/>
      <c r="G69" s="176"/>
      <c r="H69" s="176"/>
      <c r="I69" s="176"/>
      <c r="J69" s="177">
        <f>J281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7"/>
      <c r="C70" s="168"/>
      <c r="D70" s="169" t="s">
        <v>109</v>
      </c>
      <c r="E70" s="170"/>
      <c r="F70" s="170"/>
      <c r="G70" s="170"/>
      <c r="H70" s="170"/>
      <c r="I70" s="170"/>
      <c r="J70" s="171">
        <f>J295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3"/>
      <c r="C71" s="174"/>
      <c r="D71" s="175" t="s">
        <v>110</v>
      </c>
      <c r="E71" s="176"/>
      <c r="F71" s="176"/>
      <c r="G71" s="176"/>
      <c r="H71" s="176"/>
      <c r="I71" s="176"/>
      <c r="J71" s="177">
        <f>J296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111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62" t="str">
        <f>E7</f>
        <v>Mikulov, smuteční síň, udržovací práce</v>
      </c>
      <c r="F81" s="34"/>
      <c r="G81" s="34"/>
      <c r="H81" s="34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90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E9</f>
        <v>05 - Zpevněné plochy</v>
      </c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F12</f>
        <v xml:space="preserve"> </v>
      </c>
      <c r="G85" s="42"/>
      <c r="H85" s="42"/>
      <c r="I85" s="34" t="s">
        <v>23</v>
      </c>
      <c r="J85" s="74" t="str">
        <f>IF(J12="","",J12)</f>
        <v>1. 9. 2022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25</v>
      </c>
      <c r="D87" s="42"/>
      <c r="E87" s="42"/>
      <c r="F87" s="29" t="str">
        <f>E15</f>
        <v xml:space="preserve"> </v>
      </c>
      <c r="G87" s="42"/>
      <c r="H87" s="42"/>
      <c r="I87" s="34" t="s">
        <v>30</v>
      </c>
      <c r="J87" s="38" t="str">
        <f>E21</f>
        <v xml:space="preserve"> 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28</v>
      </c>
      <c r="D88" s="42"/>
      <c r="E88" s="42"/>
      <c r="F88" s="29" t="str">
        <f>IF(E18="","",E18)</f>
        <v>Vyplň údaj</v>
      </c>
      <c r="G88" s="42"/>
      <c r="H88" s="42"/>
      <c r="I88" s="34" t="s">
        <v>32</v>
      </c>
      <c r="J88" s="38" t="str">
        <f>E24</f>
        <v xml:space="preserve"> 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79"/>
      <c r="B90" s="180"/>
      <c r="C90" s="181" t="s">
        <v>112</v>
      </c>
      <c r="D90" s="182" t="s">
        <v>54</v>
      </c>
      <c r="E90" s="182" t="s">
        <v>50</v>
      </c>
      <c r="F90" s="182" t="s">
        <v>51</v>
      </c>
      <c r="G90" s="182" t="s">
        <v>113</v>
      </c>
      <c r="H90" s="182" t="s">
        <v>114</v>
      </c>
      <c r="I90" s="182" t="s">
        <v>115</v>
      </c>
      <c r="J90" s="182" t="s">
        <v>94</v>
      </c>
      <c r="K90" s="183" t="s">
        <v>116</v>
      </c>
      <c r="L90" s="184"/>
      <c r="M90" s="94" t="s">
        <v>19</v>
      </c>
      <c r="N90" s="95" t="s">
        <v>39</v>
      </c>
      <c r="O90" s="95" t="s">
        <v>117</v>
      </c>
      <c r="P90" s="95" t="s">
        <v>118</v>
      </c>
      <c r="Q90" s="95" t="s">
        <v>119</v>
      </c>
      <c r="R90" s="95" t="s">
        <v>120</v>
      </c>
      <c r="S90" s="95" t="s">
        <v>121</v>
      </c>
      <c r="T90" s="96" t="s">
        <v>122</v>
      </c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pans="1:63" s="2" customFormat="1" ht="22.8" customHeight="1">
      <c r="A91" s="40"/>
      <c r="B91" s="41"/>
      <c r="C91" s="101" t="s">
        <v>123</v>
      </c>
      <c r="D91" s="42"/>
      <c r="E91" s="42"/>
      <c r="F91" s="42"/>
      <c r="G91" s="42"/>
      <c r="H91" s="42"/>
      <c r="I91" s="42"/>
      <c r="J91" s="185">
        <f>BK91</f>
        <v>0</v>
      </c>
      <c r="K91" s="42"/>
      <c r="L91" s="46"/>
      <c r="M91" s="97"/>
      <c r="N91" s="186"/>
      <c r="O91" s="98"/>
      <c r="P91" s="187">
        <f>P92+P280+P295</f>
        <v>0</v>
      </c>
      <c r="Q91" s="98"/>
      <c r="R91" s="187">
        <f>R92+R280+R295</f>
        <v>222.69645257999997</v>
      </c>
      <c r="S91" s="98"/>
      <c r="T91" s="188">
        <f>T92+T280+T295</f>
        <v>591.3830600000001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68</v>
      </c>
      <c r="AU91" s="19" t="s">
        <v>95</v>
      </c>
      <c r="BK91" s="189">
        <f>BK92+BK280+BK295</f>
        <v>0</v>
      </c>
    </row>
    <row r="92" spans="1:63" s="12" customFormat="1" ht="25.9" customHeight="1">
      <c r="A92" s="12"/>
      <c r="B92" s="190"/>
      <c r="C92" s="191"/>
      <c r="D92" s="192" t="s">
        <v>68</v>
      </c>
      <c r="E92" s="193" t="s">
        <v>124</v>
      </c>
      <c r="F92" s="193" t="s">
        <v>125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P93+P180+P186+P201+P228+P258+P277</f>
        <v>0</v>
      </c>
      <c r="Q92" s="198"/>
      <c r="R92" s="199">
        <f>R93+R180+R186+R201+R228+R258+R277</f>
        <v>222.61045257999996</v>
      </c>
      <c r="S92" s="198"/>
      <c r="T92" s="200">
        <f>T93+T180+T186+T201+T228+T258+T277</f>
        <v>591.3830600000001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77</v>
      </c>
      <c r="AT92" s="202" t="s">
        <v>68</v>
      </c>
      <c r="AU92" s="202" t="s">
        <v>69</v>
      </c>
      <c r="AY92" s="201" t="s">
        <v>126</v>
      </c>
      <c r="BK92" s="203">
        <f>BK93+BK180+BK186+BK201+BK228+BK258+BK277</f>
        <v>0</v>
      </c>
    </row>
    <row r="93" spans="1:63" s="12" customFormat="1" ht="22.8" customHeight="1">
      <c r="A93" s="12"/>
      <c r="B93" s="190"/>
      <c r="C93" s="191"/>
      <c r="D93" s="192" t="s">
        <v>68</v>
      </c>
      <c r="E93" s="204" t="s">
        <v>77</v>
      </c>
      <c r="F93" s="204" t="s">
        <v>591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SUM(P94:P179)</f>
        <v>0</v>
      </c>
      <c r="Q93" s="198"/>
      <c r="R93" s="199">
        <f>SUM(R94:R179)</f>
        <v>6.42098</v>
      </c>
      <c r="S93" s="198"/>
      <c r="T93" s="200">
        <f>SUM(T94:T179)</f>
        <v>590.3990600000001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77</v>
      </c>
      <c r="AT93" s="202" t="s">
        <v>68</v>
      </c>
      <c r="AU93" s="202" t="s">
        <v>77</v>
      </c>
      <c r="AY93" s="201" t="s">
        <v>126</v>
      </c>
      <c r="BK93" s="203">
        <f>SUM(BK94:BK179)</f>
        <v>0</v>
      </c>
    </row>
    <row r="94" spans="1:65" s="2" customFormat="1" ht="37.8" customHeight="1">
      <c r="A94" s="40"/>
      <c r="B94" s="41"/>
      <c r="C94" s="206" t="s">
        <v>530</v>
      </c>
      <c r="D94" s="206" t="s">
        <v>129</v>
      </c>
      <c r="E94" s="207" t="s">
        <v>1150</v>
      </c>
      <c r="F94" s="208" t="s">
        <v>1151</v>
      </c>
      <c r="G94" s="209" t="s">
        <v>158</v>
      </c>
      <c r="H94" s="210">
        <v>22</v>
      </c>
      <c r="I94" s="211"/>
      <c r="J94" s="212">
        <f>ROUND(I94*H94,2)</f>
        <v>0</v>
      </c>
      <c r="K94" s="208" t="s">
        <v>133</v>
      </c>
      <c r="L94" s="46"/>
      <c r="M94" s="213" t="s">
        <v>19</v>
      </c>
      <c r="N94" s="214" t="s">
        <v>40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134</v>
      </c>
      <c r="AT94" s="217" t="s">
        <v>129</v>
      </c>
      <c r="AU94" s="217" t="s">
        <v>79</v>
      </c>
      <c r="AY94" s="19" t="s">
        <v>126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77</v>
      </c>
      <c r="BK94" s="218">
        <f>ROUND(I94*H94,2)</f>
        <v>0</v>
      </c>
      <c r="BL94" s="19" t="s">
        <v>134</v>
      </c>
      <c r="BM94" s="217" t="s">
        <v>1152</v>
      </c>
    </row>
    <row r="95" spans="1:47" s="2" customFormat="1" ht="12">
      <c r="A95" s="40"/>
      <c r="B95" s="41"/>
      <c r="C95" s="42"/>
      <c r="D95" s="219" t="s">
        <v>136</v>
      </c>
      <c r="E95" s="42"/>
      <c r="F95" s="220" t="s">
        <v>1153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136</v>
      </c>
      <c r="AU95" s="19" t="s">
        <v>79</v>
      </c>
    </row>
    <row r="96" spans="1:65" s="2" customFormat="1" ht="24.15" customHeight="1">
      <c r="A96" s="40"/>
      <c r="B96" s="41"/>
      <c r="C96" s="206" t="s">
        <v>535</v>
      </c>
      <c r="D96" s="206" t="s">
        <v>129</v>
      </c>
      <c r="E96" s="207" t="s">
        <v>1154</v>
      </c>
      <c r="F96" s="208" t="s">
        <v>1155</v>
      </c>
      <c r="G96" s="209" t="s">
        <v>158</v>
      </c>
      <c r="H96" s="210">
        <v>22</v>
      </c>
      <c r="I96" s="211"/>
      <c r="J96" s="212">
        <f>ROUND(I96*H96,2)</f>
        <v>0</v>
      </c>
      <c r="K96" s="208" t="s">
        <v>133</v>
      </c>
      <c r="L96" s="46"/>
      <c r="M96" s="213" t="s">
        <v>19</v>
      </c>
      <c r="N96" s="214" t="s">
        <v>40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134</v>
      </c>
      <c r="AT96" s="217" t="s">
        <v>129</v>
      </c>
      <c r="AU96" s="217" t="s">
        <v>79</v>
      </c>
      <c r="AY96" s="19" t="s">
        <v>126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77</v>
      </c>
      <c r="BK96" s="218">
        <f>ROUND(I96*H96,2)</f>
        <v>0</v>
      </c>
      <c r="BL96" s="19" t="s">
        <v>134</v>
      </c>
      <c r="BM96" s="217" t="s">
        <v>1156</v>
      </c>
    </row>
    <row r="97" spans="1:47" s="2" customFormat="1" ht="12">
      <c r="A97" s="40"/>
      <c r="B97" s="41"/>
      <c r="C97" s="42"/>
      <c r="D97" s="219" t="s">
        <v>136</v>
      </c>
      <c r="E97" s="42"/>
      <c r="F97" s="220" t="s">
        <v>1157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136</v>
      </c>
      <c r="AU97" s="19" t="s">
        <v>79</v>
      </c>
    </row>
    <row r="98" spans="1:65" s="2" customFormat="1" ht="76.35" customHeight="1">
      <c r="A98" s="40"/>
      <c r="B98" s="41"/>
      <c r="C98" s="206" t="s">
        <v>77</v>
      </c>
      <c r="D98" s="206" t="s">
        <v>129</v>
      </c>
      <c r="E98" s="207" t="s">
        <v>1158</v>
      </c>
      <c r="F98" s="208" t="s">
        <v>1159</v>
      </c>
      <c r="G98" s="209" t="s">
        <v>132</v>
      </c>
      <c r="H98" s="210">
        <v>42</v>
      </c>
      <c r="I98" s="211"/>
      <c r="J98" s="212">
        <f>ROUND(I98*H98,2)</f>
        <v>0</v>
      </c>
      <c r="K98" s="208" t="s">
        <v>133</v>
      </c>
      <c r="L98" s="46"/>
      <c r="M98" s="213" t="s">
        <v>19</v>
      </c>
      <c r="N98" s="214" t="s">
        <v>40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0.255</v>
      </c>
      <c r="T98" s="216">
        <f>S98*H98</f>
        <v>10.71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134</v>
      </c>
      <c r="AT98" s="217" t="s">
        <v>129</v>
      </c>
      <c r="AU98" s="217" t="s">
        <v>79</v>
      </c>
      <c r="AY98" s="19" t="s">
        <v>126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77</v>
      </c>
      <c r="BK98" s="218">
        <f>ROUND(I98*H98,2)</f>
        <v>0</v>
      </c>
      <c r="BL98" s="19" t="s">
        <v>134</v>
      </c>
      <c r="BM98" s="217" t="s">
        <v>1160</v>
      </c>
    </row>
    <row r="99" spans="1:47" s="2" customFormat="1" ht="12">
      <c r="A99" s="40"/>
      <c r="B99" s="41"/>
      <c r="C99" s="42"/>
      <c r="D99" s="219" t="s">
        <v>136</v>
      </c>
      <c r="E99" s="42"/>
      <c r="F99" s="220" t="s">
        <v>1161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136</v>
      </c>
      <c r="AU99" s="19" t="s">
        <v>79</v>
      </c>
    </row>
    <row r="100" spans="1:51" s="13" customFormat="1" ht="12">
      <c r="A100" s="13"/>
      <c r="B100" s="224"/>
      <c r="C100" s="225"/>
      <c r="D100" s="226" t="s">
        <v>138</v>
      </c>
      <c r="E100" s="227" t="s">
        <v>19</v>
      </c>
      <c r="F100" s="228" t="s">
        <v>1162</v>
      </c>
      <c r="G100" s="225"/>
      <c r="H100" s="229">
        <v>42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138</v>
      </c>
      <c r="AU100" s="235" t="s">
        <v>79</v>
      </c>
      <c r="AV100" s="13" t="s">
        <v>79</v>
      </c>
      <c r="AW100" s="13" t="s">
        <v>31</v>
      </c>
      <c r="AX100" s="13" t="s">
        <v>77</v>
      </c>
      <c r="AY100" s="235" t="s">
        <v>126</v>
      </c>
    </row>
    <row r="101" spans="1:65" s="2" customFormat="1" ht="62.7" customHeight="1">
      <c r="A101" s="40"/>
      <c r="B101" s="41"/>
      <c r="C101" s="206" t="s">
        <v>79</v>
      </c>
      <c r="D101" s="206" t="s">
        <v>129</v>
      </c>
      <c r="E101" s="207" t="s">
        <v>1163</v>
      </c>
      <c r="F101" s="208" t="s">
        <v>1164</v>
      </c>
      <c r="G101" s="209" t="s">
        <v>132</v>
      </c>
      <c r="H101" s="210">
        <v>390</v>
      </c>
      <c r="I101" s="211"/>
      <c r="J101" s="212">
        <f>ROUND(I101*H101,2)</f>
        <v>0</v>
      </c>
      <c r="K101" s="208" t="s">
        <v>133</v>
      </c>
      <c r="L101" s="46"/>
      <c r="M101" s="213" t="s">
        <v>19</v>
      </c>
      <c r="N101" s="214" t="s">
        <v>40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0.26</v>
      </c>
      <c r="T101" s="216">
        <f>S101*H101</f>
        <v>101.4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134</v>
      </c>
      <c r="AT101" s="217" t="s">
        <v>129</v>
      </c>
      <c r="AU101" s="217" t="s">
        <v>79</v>
      </c>
      <c r="AY101" s="19" t="s">
        <v>126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77</v>
      </c>
      <c r="BK101" s="218">
        <f>ROUND(I101*H101,2)</f>
        <v>0</v>
      </c>
      <c r="BL101" s="19" t="s">
        <v>134</v>
      </c>
      <c r="BM101" s="217" t="s">
        <v>1165</v>
      </c>
    </row>
    <row r="102" spans="1:47" s="2" customFormat="1" ht="12">
      <c r="A102" s="40"/>
      <c r="B102" s="41"/>
      <c r="C102" s="42"/>
      <c r="D102" s="219" t="s">
        <v>136</v>
      </c>
      <c r="E102" s="42"/>
      <c r="F102" s="220" t="s">
        <v>1166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136</v>
      </c>
      <c r="AU102" s="19" t="s">
        <v>79</v>
      </c>
    </row>
    <row r="103" spans="1:51" s="13" customFormat="1" ht="12">
      <c r="A103" s="13"/>
      <c r="B103" s="224"/>
      <c r="C103" s="225"/>
      <c r="D103" s="226" t="s">
        <v>138</v>
      </c>
      <c r="E103" s="227" t="s">
        <v>19</v>
      </c>
      <c r="F103" s="228" t="s">
        <v>1167</v>
      </c>
      <c r="G103" s="225"/>
      <c r="H103" s="229">
        <v>374</v>
      </c>
      <c r="I103" s="230"/>
      <c r="J103" s="225"/>
      <c r="K103" s="225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138</v>
      </c>
      <c r="AU103" s="235" t="s">
        <v>79</v>
      </c>
      <c r="AV103" s="13" t="s">
        <v>79</v>
      </c>
      <c r="AW103" s="13" t="s">
        <v>31</v>
      </c>
      <c r="AX103" s="13" t="s">
        <v>69</v>
      </c>
      <c r="AY103" s="235" t="s">
        <v>126</v>
      </c>
    </row>
    <row r="104" spans="1:51" s="13" customFormat="1" ht="12">
      <c r="A104" s="13"/>
      <c r="B104" s="224"/>
      <c r="C104" s="225"/>
      <c r="D104" s="226" t="s">
        <v>138</v>
      </c>
      <c r="E104" s="227" t="s">
        <v>19</v>
      </c>
      <c r="F104" s="228" t="s">
        <v>1168</v>
      </c>
      <c r="G104" s="225"/>
      <c r="H104" s="229">
        <v>16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138</v>
      </c>
      <c r="AU104" s="235" t="s">
        <v>79</v>
      </c>
      <c r="AV104" s="13" t="s">
        <v>79</v>
      </c>
      <c r="AW104" s="13" t="s">
        <v>31</v>
      </c>
      <c r="AX104" s="13" t="s">
        <v>69</v>
      </c>
      <c r="AY104" s="235" t="s">
        <v>126</v>
      </c>
    </row>
    <row r="105" spans="1:51" s="14" customFormat="1" ht="12">
      <c r="A105" s="14"/>
      <c r="B105" s="236"/>
      <c r="C105" s="237"/>
      <c r="D105" s="226" t="s">
        <v>138</v>
      </c>
      <c r="E105" s="238" t="s">
        <v>19</v>
      </c>
      <c r="F105" s="239" t="s">
        <v>141</v>
      </c>
      <c r="G105" s="237"/>
      <c r="H105" s="240">
        <v>390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138</v>
      </c>
      <c r="AU105" s="246" t="s">
        <v>79</v>
      </c>
      <c r="AV105" s="14" t="s">
        <v>134</v>
      </c>
      <c r="AW105" s="14" t="s">
        <v>31</v>
      </c>
      <c r="AX105" s="14" t="s">
        <v>77</v>
      </c>
      <c r="AY105" s="246" t="s">
        <v>126</v>
      </c>
    </row>
    <row r="106" spans="1:65" s="2" customFormat="1" ht="55.5" customHeight="1">
      <c r="A106" s="40"/>
      <c r="B106" s="41"/>
      <c r="C106" s="206" t="s">
        <v>150</v>
      </c>
      <c r="D106" s="206" t="s">
        <v>129</v>
      </c>
      <c r="E106" s="207" t="s">
        <v>1169</v>
      </c>
      <c r="F106" s="208" t="s">
        <v>1170</v>
      </c>
      <c r="G106" s="209" t="s">
        <v>132</v>
      </c>
      <c r="H106" s="210">
        <v>241</v>
      </c>
      <c r="I106" s="211"/>
      <c r="J106" s="212">
        <f>ROUND(I106*H106,2)</f>
        <v>0</v>
      </c>
      <c r="K106" s="208" t="s">
        <v>133</v>
      </c>
      <c r="L106" s="46"/>
      <c r="M106" s="213" t="s">
        <v>19</v>
      </c>
      <c r="N106" s="214" t="s">
        <v>40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0.295</v>
      </c>
      <c r="T106" s="216">
        <f>S106*H106</f>
        <v>71.095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134</v>
      </c>
      <c r="AT106" s="217" t="s">
        <v>129</v>
      </c>
      <c r="AU106" s="217" t="s">
        <v>79</v>
      </c>
      <c r="AY106" s="19" t="s">
        <v>126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77</v>
      </c>
      <c r="BK106" s="218">
        <f>ROUND(I106*H106,2)</f>
        <v>0</v>
      </c>
      <c r="BL106" s="19" t="s">
        <v>134</v>
      </c>
      <c r="BM106" s="217" t="s">
        <v>1171</v>
      </c>
    </row>
    <row r="107" spans="1:47" s="2" customFormat="1" ht="12">
      <c r="A107" s="40"/>
      <c r="B107" s="41"/>
      <c r="C107" s="42"/>
      <c r="D107" s="219" t="s">
        <v>136</v>
      </c>
      <c r="E107" s="42"/>
      <c r="F107" s="220" t="s">
        <v>1172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136</v>
      </c>
      <c r="AU107" s="19" t="s">
        <v>79</v>
      </c>
    </row>
    <row r="108" spans="1:51" s="13" customFormat="1" ht="12">
      <c r="A108" s="13"/>
      <c r="B108" s="224"/>
      <c r="C108" s="225"/>
      <c r="D108" s="226" t="s">
        <v>138</v>
      </c>
      <c r="E108" s="227" t="s">
        <v>19</v>
      </c>
      <c r="F108" s="228" t="s">
        <v>1173</v>
      </c>
      <c r="G108" s="225"/>
      <c r="H108" s="229">
        <v>241</v>
      </c>
      <c r="I108" s="230"/>
      <c r="J108" s="225"/>
      <c r="K108" s="225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138</v>
      </c>
      <c r="AU108" s="235" t="s">
        <v>79</v>
      </c>
      <c r="AV108" s="13" t="s">
        <v>79</v>
      </c>
      <c r="AW108" s="13" t="s">
        <v>31</v>
      </c>
      <c r="AX108" s="13" t="s">
        <v>77</v>
      </c>
      <c r="AY108" s="235" t="s">
        <v>126</v>
      </c>
    </row>
    <row r="109" spans="1:65" s="2" customFormat="1" ht="49.05" customHeight="1">
      <c r="A109" s="40"/>
      <c r="B109" s="41"/>
      <c r="C109" s="206" t="s">
        <v>134</v>
      </c>
      <c r="D109" s="206" t="s">
        <v>129</v>
      </c>
      <c r="E109" s="207" t="s">
        <v>1174</v>
      </c>
      <c r="F109" s="208" t="s">
        <v>1175</v>
      </c>
      <c r="G109" s="209" t="s">
        <v>132</v>
      </c>
      <c r="H109" s="210">
        <v>4.66</v>
      </c>
      <c r="I109" s="211"/>
      <c r="J109" s="212">
        <f>ROUND(I109*H109,2)</f>
        <v>0</v>
      </c>
      <c r="K109" s="208" t="s">
        <v>133</v>
      </c>
      <c r="L109" s="46"/>
      <c r="M109" s="213" t="s">
        <v>19</v>
      </c>
      <c r="N109" s="214" t="s">
        <v>40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0.316</v>
      </c>
      <c r="T109" s="216">
        <f>S109*H109</f>
        <v>1.47256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134</v>
      </c>
      <c r="AT109" s="217" t="s">
        <v>129</v>
      </c>
      <c r="AU109" s="217" t="s">
        <v>79</v>
      </c>
      <c r="AY109" s="19" t="s">
        <v>126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77</v>
      </c>
      <c r="BK109" s="218">
        <f>ROUND(I109*H109,2)</f>
        <v>0</v>
      </c>
      <c r="BL109" s="19" t="s">
        <v>134</v>
      </c>
      <c r="BM109" s="217" t="s">
        <v>1176</v>
      </c>
    </row>
    <row r="110" spans="1:47" s="2" customFormat="1" ht="12">
      <c r="A110" s="40"/>
      <c r="B110" s="41"/>
      <c r="C110" s="42"/>
      <c r="D110" s="219" t="s">
        <v>136</v>
      </c>
      <c r="E110" s="42"/>
      <c r="F110" s="220" t="s">
        <v>1177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136</v>
      </c>
      <c r="AU110" s="19" t="s">
        <v>79</v>
      </c>
    </row>
    <row r="111" spans="1:51" s="13" customFormat="1" ht="12">
      <c r="A111" s="13"/>
      <c r="B111" s="224"/>
      <c r="C111" s="225"/>
      <c r="D111" s="226" t="s">
        <v>138</v>
      </c>
      <c r="E111" s="227" t="s">
        <v>19</v>
      </c>
      <c r="F111" s="228" t="s">
        <v>1178</v>
      </c>
      <c r="G111" s="225"/>
      <c r="H111" s="229">
        <v>4.66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138</v>
      </c>
      <c r="AU111" s="235" t="s">
        <v>79</v>
      </c>
      <c r="AV111" s="13" t="s">
        <v>79</v>
      </c>
      <c r="AW111" s="13" t="s">
        <v>31</v>
      </c>
      <c r="AX111" s="13" t="s">
        <v>77</v>
      </c>
      <c r="AY111" s="235" t="s">
        <v>126</v>
      </c>
    </row>
    <row r="112" spans="1:65" s="2" customFormat="1" ht="66.75" customHeight="1">
      <c r="A112" s="40"/>
      <c r="B112" s="41"/>
      <c r="C112" s="206" t="s">
        <v>161</v>
      </c>
      <c r="D112" s="206" t="s">
        <v>129</v>
      </c>
      <c r="E112" s="207" t="s">
        <v>1179</v>
      </c>
      <c r="F112" s="208" t="s">
        <v>1180</v>
      </c>
      <c r="G112" s="209" t="s">
        <v>132</v>
      </c>
      <c r="H112" s="210">
        <v>663</v>
      </c>
      <c r="I112" s="211"/>
      <c r="J112" s="212">
        <f>ROUND(I112*H112,2)</f>
        <v>0</v>
      </c>
      <c r="K112" s="208" t="s">
        <v>133</v>
      </c>
      <c r="L112" s="46"/>
      <c r="M112" s="213" t="s">
        <v>19</v>
      </c>
      <c r="N112" s="214" t="s">
        <v>40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0.44</v>
      </c>
      <c r="T112" s="216">
        <f>S112*H112</f>
        <v>291.72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134</v>
      </c>
      <c r="AT112" s="217" t="s">
        <v>129</v>
      </c>
      <c r="AU112" s="217" t="s">
        <v>79</v>
      </c>
      <c r="AY112" s="19" t="s">
        <v>126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77</v>
      </c>
      <c r="BK112" s="218">
        <f>ROUND(I112*H112,2)</f>
        <v>0</v>
      </c>
      <c r="BL112" s="19" t="s">
        <v>134</v>
      </c>
      <c r="BM112" s="217" t="s">
        <v>1181</v>
      </c>
    </row>
    <row r="113" spans="1:47" s="2" customFormat="1" ht="12">
      <c r="A113" s="40"/>
      <c r="B113" s="41"/>
      <c r="C113" s="42"/>
      <c r="D113" s="219" t="s">
        <v>136</v>
      </c>
      <c r="E113" s="42"/>
      <c r="F113" s="220" t="s">
        <v>1182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136</v>
      </c>
      <c r="AU113" s="19" t="s">
        <v>79</v>
      </c>
    </row>
    <row r="114" spans="1:51" s="13" customFormat="1" ht="12">
      <c r="A114" s="13"/>
      <c r="B114" s="224"/>
      <c r="C114" s="225"/>
      <c r="D114" s="226" t="s">
        <v>138</v>
      </c>
      <c r="E114" s="227" t="s">
        <v>19</v>
      </c>
      <c r="F114" s="228" t="s">
        <v>1173</v>
      </c>
      <c r="G114" s="225"/>
      <c r="H114" s="229">
        <v>241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138</v>
      </c>
      <c r="AU114" s="235" t="s">
        <v>79</v>
      </c>
      <c r="AV114" s="13" t="s">
        <v>79</v>
      </c>
      <c r="AW114" s="13" t="s">
        <v>31</v>
      </c>
      <c r="AX114" s="13" t="s">
        <v>69</v>
      </c>
      <c r="AY114" s="235" t="s">
        <v>126</v>
      </c>
    </row>
    <row r="115" spans="1:51" s="13" customFormat="1" ht="12">
      <c r="A115" s="13"/>
      <c r="B115" s="224"/>
      <c r="C115" s="225"/>
      <c r="D115" s="226" t="s">
        <v>138</v>
      </c>
      <c r="E115" s="227" t="s">
        <v>19</v>
      </c>
      <c r="F115" s="228" t="s">
        <v>1183</v>
      </c>
      <c r="G115" s="225"/>
      <c r="H115" s="229">
        <v>364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138</v>
      </c>
      <c r="AU115" s="235" t="s">
        <v>79</v>
      </c>
      <c r="AV115" s="13" t="s">
        <v>79</v>
      </c>
      <c r="AW115" s="13" t="s">
        <v>31</v>
      </c>
      <c r="AX115" s="13" t="s">
        <v>69</v>
      </c>
      <c r="AY115" s="235" t="s">
        <v>126</v>
      </c>
    </row>
    <row r="116" spans="1:51" s="13" customFormat="1" ht="12">
      <c r="A116" s="13"/>
      <c r="B116" s="224"/>
      <c r="C116" s="225"/>
      <c r="D116" s="226" t="s">
        <v>138</v>
      </c>
      <c r="E116" s="227" t="s">
        <v>19</v>
      </c>
      <c r="F116" s="228" t="s">
        <v>1162</v>
      </c>
      <c r="G116" s="225"/>
      <c r="H116" s="229">
        <v>42</v>
      </c>
      <c r="I116" s="230"/>
      <c r="J116" s="225"/>
      <c r="K116" s="225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138</v>
      </c>
      <c r="AU116" s="235" t="s">
        <v>79</v>
      </c>
      <c r="AV116" s="13" t="s">
        <v>79</v>
      </c>
      <c r="AW116" s="13" t="s">
        <v>31</v>
      </c>
      <c r="AX116" s="13" t="s">
        <v>69</v>
      </c>
      <c r="AY116" s="235" t="s">
        <v>126</v>
      </c>
    </row>
    <row r="117" spans="1:51" s="13" customFormat="1" ht="12">
      <c r="A117" s="13"/>
      <c r="B117" s="224"/>
      <c r="C117" s="225"/>
      <c r="D117" s="226" t="s">
        <v>138</v>
      </c>
      <c r="E117" s="227" t="s">
        <v>19</v>
      </c>
      <c r="F117" s="228" t="s">
        <v>1168</v>
      </c>
      <c r="G117" s="225"/>
      <c r="H117" s="229">
        <v>16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138</v>
      </c>
      <c r="AU117" s="235" t="s">
        <v>79</v>
      </c>
      <c r="AV117" s="13" t="s">
        <v>79</v>
      </c>
      <c r="AW117" s="13" t="s">
        <v>31</v>
      </c>
      <c r="AX117" s="13" t="s">
        <v>69</v>
      </c>
      <c r="AY117" s="235" t="s">
        <v>126</v>
      </c>
    </row>
    <row r="118" spans="1:51" s="14" customFormat="1" ht="12">
      <c r="A118" s="14"/>
      <c r="B118" s="236"/>
      <c r="C118" s="237"/>
      <c r="D118" s="226" t="s">
        <v>138</v>
      </c>
      <c r="E118" s="238" t="s">
        <v>19</v>
      </c>
      <c r="F118" s="239" t="s">
        <v>141</v>
      </c>
      <c r="G118" s="237"/>
      <c r="H118" s="240">
        <v>663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138</v>
      </c>
      <c r="AU118" s="246" t="s">
        <v>79</v>
      </c>
      <c r="AV118" s="14" t="s">
        <v>134</v>
      </c>
      <c r="AW118" s="14" t="s">
        <v>31</v>
      </c>
      <c r="AX118" s="14" t="s">
        <v>77</v>
      </c>
      <c r="AY118" s="246" t="s">
        <v>126</v>
      </c>
    </row>
    <row r="119" spans="1:65" s="2" customFormat="1" ht="62.7" customHeight="1">
      <c r="A119" s="40"/>
      <c r="B119" s="41"/>
      <c r="C119" s="206" t="s">
        <v>127</v>
      </c>
      <c r="D119" s="206" t="s">
        <v>129</v>
      </c>
      <c r="E119" s="207" t="s">
        <v>1184</v>
      </c>
      <c r="F119" s="208" t="s">
        <v>1185</v>
      </c>
      <c r="G119" s="209" t="s">
        <v>132</v>
      </c>
      <c r="H119" s="210">
        <v>241</v>
      </c>
      <c r="I119" s="211"/>
      <c r="J119" s="212">
        <f>ROUND(I119*H119,2)</f>
        <v>0</v>
      </c>
      <c r="K119" s="208" t="s">
        <v>133</v>
      </c>
      <c r="L119" s="46"/>
      <c r="M119" s="213" t="s">
        <v>19</v>
      </c>
      <c r="N119" s="214" t="s">
        <v>40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0.325</v>
      </c>
      <c r="T119" s="216">
        <f>S119*H119</f>
        <v>78.325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134</v>
      </c>
      <c r="AT119" s="217" t="s">
        <v>129</v>
      </c>
      <c r="AU119" s="217" t="s">
        <v>79</v>
      </c>
      <c r="AY119" s="19" t="s">
        <v>126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77</v>
      </c>
      <c r="BK119" s="218">
        <f>ROUND(I119*H119,2)</f>
        <v>0</v>
      </c>
      <c r="BL119" s="19" t="s">
        <v>134</v>
      </c>
      <c r="BM119" s="217" t="s">
        <v>1186</v>
      </c>
    </row>
    <row r="120" spans="1:47" s="2" customFormat="1" ht="12">
      <c r="A120" s="40"/>
      <c r="B120" s="41"/>
      <c r="C120" s="42"/>
      <c r="D120" s="219" t="s">
        <v>136</v>
      </c>
      <c r="E120" s="42"/>
      <c r="F120" s="220" t="s">
        <v>1187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136</v>
      </c>
      <c r="AU120" s="19" t="s">
        <v>79</v>
      </c>
    </row>
    <row r="121" spans="1:51" s="13" customFormat="1" ht="12">
      <c r="A121" s="13"/>
      <c r="B121" s="224"/>
      <c r="C121" s="225"/>
      <c r="D121" s="226" t="s">
        <v>138</v>
      </c>
      <c r="E121" s="227" t="s">
        <v>19</v>
      </c>
      <c r="F121" s="228" t="s">
        <v>1173</v>
      </c>
      <c r="G121" s="225"/>
      <c r="H121" s="229">
        <v>241</v>
      </c>
      <c r="I121" s="230"/>
      <c r="J121" s="225"/>
      <c r="K121" s="225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138</v>
      </c>
      <c r="AU121" s="235" t="s">
        <v>79</v>
      </c>
      <c r="AV121" s="13" t="s">
        <v>79</v>
      </c>
      <c r="AW121" s="13" t="s">
        <v>31</v>
      </c>
      <c r="AX121" s="13" t="s">
        <v>77</v>
      </c>
      <c r="AY121" s="235" t="s">
        <v>126</v>
      </c>
    </row>
    <row r="122" spans="1:65" s="2" customFormat="1" ht="55.5" customHeight="1">
      <c r="A122" s="40"/>
      <c r="B122" s="41"/>
      <c r="C122" s="206" t="s">
        <v>172</v>
      </c>
      <c r="D122" s="206" t="s">
        <v>129</v>
      </c>
      <c r="E122" s="207" t="s">
        <v>1188</v>
      </c>
      <c r="F122" s="208" t="s">
        <v>1189</v>
      </c>
      <c r="G122" s="209" t="s">
        <v>132</v>
      </c>
      <c r="H122" s="210">
        <v>10</v>
      </c>
      <c r="I122" s="211"/>
      <c r="J122" s="212">
        <f>ROUND(I122*H122,2)</f>
        <v>0</v>
      </c>
      <c r="K122" s="208" t="s">
        <v>133</v>
      </c>
      <c r="L122" s="46"/>
      <c r="M122" s="213" t="s">
        <v>19</v>
      </c>
      <c r="N122" s="214" t="s">
        <v>40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0.22</v>
      </c>
      <c r="T122" s="216">
        <f>S122*H122</f>
        <v>2.2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134</v>
      </c>
      <c r="AT122" s="217" t="s">
        <v>129</v>
      </c>
      <c r="AU122" s="217" t="s">
        <v>79</v>
      </c>
      <c r="AY122" s="19" t="s">
        <v>126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77</v>
      </c>
      <c r="BK122" s="218">
        <f>ROUND(I122*H122,2)</f>
        <v>0</v>
      </c>
      <c r="BL122" s="19" t="s">
        <v>134</v>
      </c>
      <c r="BM122" s="217" t="s">
        <v>1190</v>
      </c>
    </row>
    <row r="123" spans="1:47" s="2" customFormat="1" ht="12">
      <c r="A123" s="40"/>
      <c r="B123" s="41"/>
      <c r="C123" s="42"/>
      <c r="D123" s="219" t="s">
        <v>136</v>
      </c>
      <c r="E123" s="42"/>
      <c r="F123" s="220" t="s">
        <v>1191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136</v>
      </c>
      <c r="AU123" s="19" t="s">
        <v>79</v>
      </c>
    </row>
    <row r="124" spans="1:65" s="2" customFormat="1" ht="49.05" customHeight="1">
      <c r="A124" s="40"/>
      <c r="B124" s="41"/>
      <c r="C124" s="206" t="s">
        <v>178</v>
      </c>
      <c r="D124" s="206" t="s">
        <v>129</v>
      </c>
      <c r="E124" s="207" t="s">
        <v>1192</v>
      </c>
      <c r="F124" s="208" t="s">
        <v>1193</v>
      </c>
      <c r="G124" s="209" t="s">
        <v>168</v>
      </c>
      <c r="H124" s="210">
        <v>163.3</v>
      </c>
      <c r="I124" s="211"/>
      <c r="J124" s="212">
        <f>ROUND(I124*H124,2)</f>
        <v>0</v>
      </c>
      <c r="K124" s="208" t="s">
        <v>133</v>
      </c>
      <c r="L124" s="46"/>
      <c r="M124" s="213" t="s">
        <v>19</v>
      </c>
      <c r="N124" s="214" t="s">
        <v>40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0.205</v>
      </c>
      <c r="T124" s="216">
        <f>S124*H124</f>
        <v>33.4765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134</v>
      </c>
      <c r="AT124" s="217" t="s">
        <v>129</v>
      </c>
      <c r="AU124" s="217" t="s">
        <v>79</v>
      </c>
      <c r="AY124" s="19" t="s">
        <v>126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77</v>
      </c>
      <c r="BK124" s="218">
        <f>ROUND(I124*H124,2)</f>
        <v>0</v>
      </c>
      <c r="BL124" s="19" t="s">
        <v>134</v>
      </c>
      <c r="BM124" s="217" t="s">
        <v>1194</v>
      </c>
    </row>
    <row r="125" spans="1:47" s="2" customFormat="1" ht="12">
      <c r="A125" s="40"/>
      <c r="B125" s="41"/>
      <c r="C125" s="42"/>
      <c r="D125" s="219" t="s">
        <v>136</v>
      </c>
      <c r="E125" s="42"/>
      <c r="F125" s="220" t="s">
        <v>1195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136</v>
      </c>
      <c r="AU125" s="19" t="s">
        <v>79</v>
      </c>
    </row>
    <row r="126" spans="1:51" s="13" customFormat="1" ht="12">
      <c r="A126" s="13"/>
      <c r="B126" s="224"/>
      <c r="C126" s="225"/>
      <c r="D126" s="226" t="s">
        <v>138</v>
      </c>
      <c r="E126" s="227" t="s">
        <v>19</v>
      </c>
      <c r="F126" s="228" t="s">
        <v>1196</v>
      </c>
      <c r="G126" s="225"/>
      <c r="H126" s="229">
        <v>163.3</v>
      </c>
      <c r="I126" s="230"/>
      <c r="J126" s="225"/>
      <c r="K126" s="225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138</v>
      </c>
      <c r="AU126" s="235" t="s">
        <v>79</v>
      </c>
      <c r="AV126" s="13" t="s">
        <v>79</v>
      </c>
      <c r="AW126" s="13" t="s">
        <v>31</v>
      </c>
      <c r="AX126" s="13" t="s">
        <v>77</v>
      </c>
      <c r="AY126" s="235" t="s">
        <v>126</v>
      </c>
    </row>
    <row r="127" spans="1:65" s="2" customFormat="1" ht="24.15" customHeight="1">
      <c r="A127" s="40"/>
      <c r="B127" s="41"/>
      <c r="C127" s="206" t="s">
        <v>142</v>
      </c>
      <c r="D127" s="206" t="s">
        <v>129</v>
      </c>
      <c r="E127" s="207" t="s">
        <v>1197</v>
      </c>
      <c r="F127" s="208" t="s">
        <v>1198</v>
      </c>
      <c r="G127" s="209" t="s">
        <v>132</v>
      </c>
      <c r="H127" s="210">
        <v>108</v>
      </c>
      <c r="I127" s="211"/>
      <c r="J127" s="212">
        <f>ROUND(I127*H127,2)</f>
        <v>0</v>
      </c>
      <c r="K127" s="208" t="s">
        <v>133</v>
      </c>
      <c r="L127" s="46"/>
      <c r="M127" s="213" t="s">
        <v>19</v>
      </c>
      <c r="N127" s="214" t="s">
        <v>40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134</v>
      </c>
      <c r="AT127" s="217" t="s">
        <v>129</v>
      </c>
      <c r="AU127" s="217" t="s">
        <v>79</v>
      </c>
      <c r="AY127" s="19" t="s">
        <v>126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77</v>
      </c>
      <c r="BK127" s="218">
        <f>ROUND(I127*H127,2)</f>
        <v>0</v>
      </c>
      <c r="BL127" s="19" t="s">
        <v>134</v>
      </c>
      <c r="BM127" s="217" t="s">
        <v>1199</v>
      </c>
    </row>
    <row r="128" spans="1:47" s="2" customFormat="1" ht="12">
      <c r="A128" s="40"/>
      <c r="B128" s="41"/>
      <c r="C128" s="42"/>
      <c r="D128" s="219" t="s">
        <v>136</v>
      </c>
      <c r="E128" s="42"/>
      <c r="F128" s="220" t="s">
        <v>1200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136</v>
      </c>
      <c r="AU128" s="19" t="s">
        <v>79</v>
      </c>
    </row>
    <row r="129" spans="1:65" s="2" customFormat="1" ht="44.25" customHeight="1">
      <c r="A129" s="40"/>
      <c r="B129" s="41"/>
      <c r="C129" s="206" t="s">
        <v>190</v>
      </c>
      <c r="D129" s="206" t="s">
        <v>129</v>
      </c>
      <c r="E129" s="207" t="s">
        <v>597</v>
      </c>
      <c r="F129" s="208" t="s">
        <v>598</v>
      </c>
      <c r="G129" s="209" t="s">
        <v>275</v>
      </c>
      <c r="H129" s="210">
        <v>0.468</v>
      </c>
      <c r="I129" s="211"/>
      <c r="J129" s="212">
        <f>ROUND(I129*H129,2)</f>
        <v>0</v>
      </c>
      <c r="K129" s="208" t="s">
        <v>133</v>
      </c>
      <c r="L129" s="46"/>
      <c r="M129" s="213" t="s">
        <v>19</v>
      </c>
      <c r="N129" s="214" t="s">
        <v>40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134</v>
      </c>
      <c r="AT129" s="217" t="s">
        <v>129</v>
      </c>
      <c r="AU129" s="217" t="s">
        <v>79</v>
      </c>
      <c r="AY129" s="19" t="s">
        <v>126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77</v>
      </c>
      <c r="BK129" s="218">
        <f>ROUND(I129*H129,2)</f>
        <v>0</v>
      </c>
      <c r="BL129" s="19" t="s">
        <v>134</v>
      </c>
      <c r="BM129" s="217" t="s">
        <v>1201</v>
      </c>
    </row>
    <row r="130" spans="1:47" s="2" customFormat="1" ht="12">
      <c r="A130" s="40"/>
      <c r="B130" s="41"/>
      <c r="C130" s="42"/>
      <c r="D130" s="219" t="s">
        <v>136</v>
      </c>
      <c r="E130" s="42"/>
      <c r="F130" s="220" t="s">
        <v>600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136</v>
      </c>
      <c r="AU130" s="19" t="s">
        <v>79</v>
      </c>
    </row>
    <row r="131" spans="1:51" s="13" customFormat="1" ht="12">
      <c r="A131" s="13"/>
      <c r="B131" s="224"/>
      <c r="C131" s="225"/>
      <c r="D131" s="226" t="s">
        <v>138</v>
      </c>
      <c r="E131" s="227" t="s">
        <v>19</v>
      </c>
      <c r="F131" s="228" t="s">
        <v>1202</v>
      </c>
      <c r="G131" s="225"/>
      <c r="H131" s="229">
        <v>0.468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138</v>
      </c>
      <c r="AU131" s="235" t="s">
        <v>79</v>
      </c>
      <c r="AV131" s="13" t="s">
        <v>79</v>
      </c>
      <c r="AW131" s="13" t="s">
        <v>31</v>
      </c>
      <c r="AX131" s="13" t="s">
        <v>77</v>
      </c>
      <c r="AY131" s="235" t="s">
        <v>126</v>
      </c>
    </row>
    <row r="132" spans="1:65" s="2" customFormat="1" ht="62.7" customHeight="1">
      <c r="A132" s="40"/>
      <c r="B132" s="41"/>
      <c r="C132" s="206" t="s">
        <v>195</v>
      </c>
      <c r="D132" s="206" t="s">
        <v>129</v>
      </c>
      <c r="E132" s="207" t="s">
        <v>628</v>
      </c>
      <c r="F132" s="208" t="s">
        <v>629</v>
      </c>
      <c r="G132" s="209" t="s">
        <v>275</v>
      </c>
      <c r="H132" s="210">
        <v>0.468</v>
      </c>
      <c r="I132" s="211"/>
      <c r="J132" s="212">
        <f>ROUND(I132*H132,2)</f>
        <v>0</v>
      </c>
      <c r="K132" s="208" t="s">
        <v>133</v>
      </c>
      <c r="L132" s="46"/>
      <c r="M132" s="213" t="s">
        <v>19</v>
      </c>
      <c r="N132" s="214" t="s">
        <v>40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134</v>
      </c>
      <c r="AT132" s="217" t="s">
        <v>129</v>
      </c>
      <c r="AU132" s="217" t="s">
        <v>79</v>
      </c>
      <c r="AY132" s="19" t="s">
        <v>126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77</v>
      </c>
      <c r="BK132" s="218">
        <f>ROUND(I132*H132,2)</f>
        <v>0</v>
      </c>
      <c r="BL132" s="19" t="s">
        <v>134</v>
      </c>
      <c r="BM132" s="217" t="s">
        <v>1203</v>
      </c>
    </row>
    <row r="133" spans="1:47" s="2" customFormat="1" ht="12">
      <c r="A133" s="40"/>
      <c r="B133" s="41"/>
      <c r="C133" s="42"/>
      <c r="D133" s="219" t="s">
        <v>136</v>
      </c>
      <c r="E133" s="42"/>
      <c r="F133" s="220" t="s">
        <v>631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136</v>
      </c>
      <c r="AU133" s="19" t="s">
        <v>79</v>
      </c>
    </row>
    <row r="134" spans="1:65" s="2" customFormat="1" ht="66.75" customHeight="1">
      <c r="A134" s="40"/>
      <c r="B134" s="41"/>
      <c r="C134" s="206" t="s">
        <v>201</v>
      </c>
      <c r="D134" s="206" t="s">
        <v>129</v>
      </c>
      <c r="E134" s="207" t="s">
        <v>632</v>
      </c>
      <c r="F134" s="208" t="s">
        <v>633</v>
      </c>
      <c r="G134" s="209" t="s">
        <v>275</v>
      </c>
      <c r="H134" s="210">
        <v>0.468</v>
      </c>
      <c r="I134" s="211"/>
      <c r="J134" s="212">
        <f>ROUND(I134*H134,2)</f>
        <v>0</v>
      </c>
      <c r="K134" s="208" t="s">
        <v>133</v>
      </c>
      <c r="L134" s="46"/>
      <c r="M134" s="213" t="s">
        <v>19</v>
      </c>
      <c r="N134" s="214" t="s">
        <v>40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134</v>
      </c>
      <c r="AT134" s="217" t="s">
        <v>129</v>
      </c>
      <c r="AU134" s="217" t="s">
        <v>79</v>
      </c>
      <c r="AY134" s="19" t="s">
        <v>126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77</v>
      </c>
      <c r="BK134" s="218">
        <f>ROUND(I134*H134,2)</f>
        <v>0</v>
      </c>
      <c r="BL134" s="19" t="s">
        <v>134</v>
      </c>
      <c r="BM134" s="217" t="s">
        <v>1204</v>
      </c>
    </row>
    <row r="135" spans="1:47" s="2" customFormat="1" ht="12">
      <c r="A135" s="40"/>
      <c r="B135" s="41"/>
      <c r="C135" s="42"/>
      <c r="D135" s="219" t="s">
        <v>136</v>
      </c>
      <c r="E135" s="42"/>
      <c r="F135" s="220" t="s">
        <v>635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136</v>
      </c>
      <c r="AU135" s="19" t="s">
        <v>79</v>
      </c>
    </row>
    <row r="136" spans="1:65" s="2" customFormat="1" ht="44.25" customHeight="1">
      <c r="A136" s="40"/>
      <c r="B136" s="41"/>
      <c r="C136" s="206" t="s">
        <v>208</v>
      </c>
      <c r="D136" s="206" t="s">
        <v>129</v>
      </c>
      <c r="E136" s="207" t="s">
        <v>637</v>
      </c>
      <c r="F136" s="208" t="s">
        <v>638</v>
      </c>
      <c r="G136" s="209" t="s">
        <v>187</v>
      </c>
      <c r="H136" s="210">
        <v>0.936</v>
      </c>
      <c r="I136" s="211"/>
      <c r="J136" s="212">
        <f>ROUND(I136*H136,2)</f>
        <v>0</v>
      </c>
      <c r="K136" s="208" t="s">
        <v>133</v>
      </c>
      <c r="L136" s="46"/>
      <c r="M136" s="213" t="s">
        <v>19</v>
      </c>
      <c r="N136" s="214" t="s">
        <v>40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134</v>
      </c>
      <c r="AT136" s="217" t="s">
        <v>129</v>
      </c>
      <c r="AU136" s="217" t="s">
        <v>79</v>
      </c>
      <c r="AY136" s="19" t="s">
        <v>126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77</v>
      </c>
      <c r="BK136" s="218">
        <f>ROUND(I136*H136,2)</f>
        <v>0</v>
      </c>
      <c r="BL136" s="19" t="s">
        <v>134</v>
      </c>
      <c r="BM136" s="217" t="s">
        <v>1205</v>
      </c>
    </row>
    <row r="137" spans="1:47" s="2" customFormat="1" ht="12">
      <c r="A137" s="40"/>
      <c r="B137" s="41"/>
      <c r="C137" s="42"/>
      <c r="D137" s="219" t="s">
        <v>136</v>
      </c>
      <c r="E137" s="42"/>
      <c r="F137" s="220" t="s">
        <v>640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136</v>
      </c>
      <c r="AU137" s="19" t="s">
        <v>79</v>
      </c>
    </row>
    <row r="138" spans="1:51" s="13" customFormat="1" ht="12">
      <c r="A138" s="13"/>
      <c r="B138" s="224"/>
      <c r="C138" s="225"/>
      <c r="D138" s="226" t="s">
        <v>138</v>
      </c>
      <c r="E138" s="227" t="s">
        <v>19</v>
      </c>
      <c r="F138" s="228" t="s">
        <v>1206</v>
      </c>
      <c r="G138" s="225"/>
      <c r="H138" s="229">
        <v>0.936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138</v>
      </c>
      <c r="AU138" s="235" t="s">
        <v>79</v>
      </c>
      <c r="AV138" s="13" t="s">
        <v>79</v>
      </c>
      <c r="AW138" s="13" t="s">
        <v>31</v>
      </c>
      <c r="AX138" s="13" t="s">
        <v>77</v>
      </c>
      <c r="AY138" s="235" t="s">
        <v>126</v>
      </c>
    </row>
    <row r="139" spans="1:65" s="2" customFormat="1" ht="55.5" customHeight="1">
      <c r="A139" s="40"/>
      <c r="B139" s="41"/>
      <c r="C139" s="206" t="s">
        <v>217</v>
      </c>
      <c r="D139" s="206" t="s">
        <v>129</v>
      </c>
      <c r="E139" s="207" t="s">
        <v>1207</v>
      </c>
      <c r="F139" s="208" t="s">
        <v>1208</v>
      </c>
      <c r="G139" s="209" t="s">
        <v>132</v>
      </c>
      <c r="H139" s="210">
        <v>108</v>
      </c>
      <c r="I139" s="211"/>
      <c r="J139" s="212">
        <f>ROUND(I139*H139,2)</f>
        <v>0</v>
      </c>
      <c r="K139" s="208" t="s">
        <v>133</v>
      </c>
      <c r="L139" s="46"/>
      <c r="M139" s="213" t="s">
        <v>19</v>
      </c>
      <c r="N139" s="214" t="s">
        <v>40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134</v>
      </c>
      <c r="AT139" s="217" t="s">
        <v>129</v>
      </c>
      <c r="AU139" s="217" t="s">
        <v>79</v>
      </c>
      <c r="AY139" s="19" t="s">
        <v>126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77</v>
      </c>
      <c r="BK139" s="218">
        <f>ROUND(I139*H139,2)</f>
        <v>0</v>
      </c>
      <c r="BL139" s="19" t="s">
        <v>134</v>
      </c>
      <c r="BM139" s="217" t="s">
        <v>1209</v>
      </c>
    </row>
    <row r="140" spans="1:47" s="2" customFormat="1" ht="12">
      <c r="A140" s="40"/>
      <c r="B140" s="41"/>
      <c r="C140" s="42"/>
      <c r="D140" s="219" t="s">
        <v>136</v>
      </c>
      <c r="E140" s="42"/>
      <c r="F140" s="220" t="s">
        <v>1210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136</v>
      </c>
      <c r="AU140" s="19" t="s">
        <v>79</v>
      </c>
    </row>
    <row r="141" spans="1:65" s="2" customFormat="1" ht="37.8" customHeight="1">
      <c r="A141" s="40"/>
      <c r="B141" s="41"/>
      <c r="C141" s="206" t="s">
        <v>8</v>
      </c>
      <c r="D141" s="206" t="s">
        <v>129</v>
      </c>
      <c r="E141" s="207" t="s">
        <v>1211</v>
      </c>
      <c r="F141" s="208" t="s">
        <v>1212</v>
      </c>
      <c r="G141" s="209" t="s">
        <v>132</v>
      </c>
      <c r="H141" s="210">
        <v>108</v>
      </c>
      <c r="I141" s="211"/>
      <c r="J141" s="212">
        <f>ROUND(I141*H141,2)</f>
        <v>0</v>
      </c>
      <c r="K141" s="208" t="s">
        <v>133</v>
      </c>
      <c r="L141" s="46"/>
      <c r="M141" s="213" t="s">
        <v>19</v>
      </c>
      <c r="N141" s="214" t="s">
        <v>40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134</v>
      </c>
      <c r="AT141" s="217" t="s">
        <v>129</v>
      </c>
      <c r="AU141" s="217" t="s">
        <v>79</v>
      </c>
      <c r="AY141" s="19" t="s">
        <v>126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77</v>
      </c>
      <c r="BK141" s="218">
        <f>ROUND(I141*H141,2)</f>
        <v>0</v>
      </c>
      <c r="BL141" s="19" t="s">
        <v>134</v>
      </c>
      <c r="BM141" s="217" t="s">
        <v>1213</v>
      </c>
    </row>
    <row r="142" spans="1:47" s="2" customFormat="1" ht="12">
      <c r="A142" s="40"/>
      <c r="B142" s="41"/>
      <c r="C142" s="42"/>
      <c r="D142" s="219" t="s">
        <v>136</v>
      </c>
      <c r="E142" s="42"/>
      <c r="F142" s="220" t="s">
        <v>1214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136</v>
      </c>
      <c r="AU142" s="19" t="s">
        <v>79</v>
      </c>
    </row>
    <row r="143" spans="1:65" s="2" customFormat="1" ht="44.25" customHeight="1">
      <c r="A143" s="40"/>
      <c r="B143" s="41"/>
      <c r="C143" s="206" t="s">
        <v>220</v>
      </c>
      <c r="D143" s="206" t="s">
        <v>129</v>
      </c>
      <c r="E143" s="207" t="s">
        <v>1215</v>
      </c>
      <c r="F143" s="208" t="s">
        <v>1216</v>
      </c>
      <c r="G143" s="209" t="s">
        <v>132</v>
      </c>
      <c r="H143" s="210">
        <v>108</v>
      </c>
      <c r="I143" s="211"/>
      <c r="J143" s="212">
        <f>ROUND(I143*H143,2)</f>
        <v>0</v>
      </c>
      <c r="K143" s="208" t="s">
        <v>133</v>
      </c>
      <c r="L143" s="46"/>
      <c r="M143" s="213" t="s">
        <v>19</v>
      </c>
      <c r="N143" s="214" t="s">
        <v>40</v>
      </c>
      <c r="O143" s="86"/>
      <c r="P143" s="215">
        <f>O143*H143</f>
        <v>0</v>
      </c>
      <c r="Q143" s="215">
        <v>8E-05</v>
      </c>
      <c r="R143" s="215">
        <f>Q143*H143</f>
        <v>0.00864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134</v>
      </c>
      <c r="AT143" s="217" t="s">
        <v>129</v>
      </c>
      <c r="AU143" s="217" t="s">
        <v>79</v>
      </c>
      <c r="AY143" s="19" t="s">
        <v>126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77</v>
      </c>
      <c r="BK143" s="218">
        <f>ROUND(I143*H143,2)</f>
        <v>0</v>
      </c>
      <c r="BL143" s="19" t="s">
        <v>134</v>
      </c>
      <c r="BM143" s="217" t="s">
        <v>1217</v>
      </c>
    </row>
    <row r="144" spans="1:47" s="2" customFormat="1" ht="12">
      <c r="A144" s="40"/>
      <c r="B144" s="41"/>
      <c r="C144" s="42"/>
      <c r="D144" s="219" t="s">
        <v>136</v>
      </c>
      <c r="E144" s="42"/>
      <c r="F144" s="220" t="s">
        <v>1218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136</v>
      </c>
      <c r="AU144" s="19" t="s">
        <v>79</v>
      </c>
    </row>
    <row r="145" spans="1:65" s="2" customFormat="1" ht="16.5" customHeight="1">
      <c r="A145" s="40"/>
      <c r="B145" s="41"/>
      <c r="C145" s="247" t="s">
        <v>234</v>
      </c>
      <c r="D145" s="247" t="s">
        <v>224</v>
      </c>
      <c r="E145" s="248" t="s">
        <v>1219</v>
      </c>
      <c r="F145" s="249" t="s">
        <v>1220</v>
      </c>
      <c r="G145" s="250" t="s">
        <v>132</v>
      </c>
      <c r="H145" s="251">
        <v>113.4</v>
      </c>
      <c r="I145" s="252"/>
      <c r="J145" s="253">
        <f>ROUND(I145*H145,2)</f>
        <v>0</v>
      </c>
      <c r="K145" s="249" t="s">
        <v>133</v>
      </c>
      <c r="L145" s="254"/>
      <c r="M145" s="255" t="s">
        <v>19</v>
      </c>
      <c r="N145" s="256" t="s">
        <v>40</v>
      </c>
      <c r="O145" s="86"/>
      <c r="P145" s="215">
        <f>O145*H145</f>
        <v>0</v>
      </c>
      <c r="Q145" s="215">
        <v>0.02</v>
      </c>
      <c r="R145" s="215">
        <f>Q145*H145</f>
        <v>2.2680000000000002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178</v>
      </c>
      <c r="AT145" s="217" t="s">
        <v>224</v>
      </c>
      <c r="AU145" s="217" t="s">
        <v>79</v>
      </c>
      <c r="AY145" s="19" t="s">
        <v>126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77</v>
      </c>
      <c r="BK145" s="218">
        <f>ROUND(I145*H145,2)</f>
        <v>0</v>
      </c>
      <c r="BL145" s="19" t="s">
        <v>134</v>
      </c>
      <c r="BM145" s="217" t="s">
        <v>1221</v>
      </c>
    </row>
    <row r="146" spans="1:51" s="13" customFormat="1" ht="12">
      <c r="A146" s="13"/>
      <c r="B146" s="224"/>
      <c r="C146" s="225"/>
      <c r="D146" s="226" t="s">
        <v>138</v>
      </c>
      <c r="E146" s="225"/>
      <c r="F146" s="228" t="s">
        <v>1222</v>
      </c>
      <c r="G146" s="225"/>
      <c r="H146" s="229">
        <v>113.4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138</v>
      </c>
      <c r="AU146" s="235" t="s">
        <v>79</v>
      </c>
      <c r="AV146" s="13" t="s">
        <v>79</v>
      </c>
      <c r="AW146" s="13" t="s">
        <v>4</v>
      </c>
      <c r="AX146" s="13" t="s">
        <v>77</v>
      </c>
      <c r="AY146" s="235" t="s">
        <v>126</v>
      </c>
    </row>
    <row r="147" spans="1:65" s="2" customFormat="1" ht="44.25" customHeight="1">
      <c r="A147" s="40"/>
      <c r="B147" s="41"/>
      <c r="C147" s="206" t="s">
        <v>540</v>
      </c>
      <c r="D147" s="206" t="s">
        <v>129</v>
      </c>
      <c r="E147" s="207" t="s">
        <v>1223</v>
      </c>
      <c r="F147" s="208" t="s">
        <v>1224</v>
      </c>
      <c r="G147" s="209" t="s">
        <v>158</v>
      </c>
      <c r="H147" s="210">
        <v>110</v>
      </c>
      <c r="I147" s="211"/>
      <c r="J147" s="212">
        <f>ROUND(I147*H147,2)</f>
        <v>0</v>
      </c>
      <c r="K147" s="208" t="s">
        <v>133</v>
      </c>
      <c r="L147" s="46"/>
      <c r="M147" s="213" t="s">
        <v>19</v>
      </c>
      <c r="N147" s="214" t="s">
        <v>40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134</v>
      </c>
      <c r="AT147" s="217" t="s">
        <v>129</v>
      </c>
      <c r="AU147" s="217" t="s">
        <v>79</v>
      </c>
      <c r="AY147" s="19" t="s">
        <v>126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77</v>
      </c>
      <c r="BK147" s="218">
        <f>ROUND(I147*H147,2)</f>
        <v>0</v>
      </c>
      <c r="BL147" s="19" t="s">
        <v>134</v>
      </c>
      <c r="BM147" s="217" t="s">
        <v>1225</v>
      </c>
    </row>
    <row r="148" spans="1:47" s="2" customFormat="1" ht="12">
      <c r="A148" s="40"/>
      <c r="B148" s="41"/>
      <c r="C148" s="42"/>
      <c r="D148" s="219" t="s">
        <v>136</v>
      </c>
      <c r="E148" s="42"/>
      <c r="F148" s="220" t="s">
        <v>1226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136</v>
      </c>
      <c r="AU148" s="19" t="s">
        <v>79</v>
      </c>
    </row>
    <row r="149" spans="1:65" s="2" customFormat="1" ht="16.5" customHeight="1">
      <c r="A149" s="40"/>
      <c r="B149" s="41"/>
      <c r="C149" s="247" t="s">
        <v>545</v>
      </c>
      <c r="D149" s="247" t="s">
        <v>224</v>
      </c>
      <c r="E149" s="248" t="s">
        <v>1227</v>
      </c>
      <c r="F149" s="249" t="s">
        <v>1228</v>
      </c>
      <c r="G149" s="250" t="s">
        <v>275</v>
      </c>
      <c r="H149" s="251">
        <v>2.75</v>
      </c>
      <c r="I149" s="252"/>
      <c r="J149" s="253">
        <f>ROUND(I149*H149,2)</f>
        <v>0</v>
      </c>
      <c r="K149" s="249" t="s">
        <v>133</v>
      </c>
      <c r="L149" s="254"/>
      <c r="M149" s="255" t="s">
        <v>19</v>
      </c>
      <c r="N149" s="256" t="s">
        <v>40</v>
      </c>
      <c r="O149" s="86"/>
      <c r="P149" s="215">
        <f>O149*H149</f>
        <v>0</v>
      </c>
      <c r="Q149" s="215">
        <v>0.22</v>
      </c>
      <c r="R149" s="215">
        <f>Q149*H149</f>
        <v>0.605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178</v>
      </c>
      <c r="AT149" s="217" t="s">
        <v>224</v>
      </c>
      <c r="AU149" s="217" t="s">
        <v>79</v>
      </c>
      <c r="AY149" s="19" t="s">
        <v>126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77</v>
      </c>
      <c r="BK149" s="218">
        <f>ROUND(I149*H149,2)</f>
        <v>0</v>
      </c>
      <c r="BL149" s="19" t="s">
        <v>134</v>
      </c>
      <c r="BM149" s="217" t="s">
        <v>1229</v>
      </c>
    </row>
    <row r="150" spans="1:51" s="13" customFormat="1" ht="12">
      <c r="A150" s="13"/>
      <c r="B150" s="224"/>
      <c r="C150" s="225"/>
      <c r="D150" s="226" t="s">
        <v>138</v>
      </c>
      <c r="E150" s="225"/>
      <c r="F150" s="228" t="s">
        <v>1230</v>
      </c>
      <c r="G150" s="225"/>
      <c r="H150" s="229">
        <v>2.75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138</v>
      </c>
      <c r="AU150" s="235" t="s">
        <v>79</v>
      </c>
      <c r="AV150" s="13" t="s">
        <v>79</v>
      </c>
      <c r="AW150" s="13" t="s">
        <v>4</v>
      </c>
      <c r="AX150" s="13" t="s">
        <v>77</v>
      </c>
      <c r="AY150" s="235" t="s">
        <v>126</v>
      </c>
    </row>
    <row r="151" spans="1:65" s="2" customFormat="1" ht="44.25" customHeight="1">
      <c r="A151" s="40"/>
      <c r="B151" s="41"/>
      <c r="C151" s="206" t="s">
        <v>554</v>
      </c>
      <c r="D151" s="206" t="s">
        <v>129</v>
      </c>
      <c r="E151" s="207" t="s">
        <v>1231</v>
      </c>
      <c r="F151" s="208" t="s">
        <v>1232</v>
      </c>
      <c r="G151" s="209" t="s">
        <v>158</v>
      </c>
      <c r="H151" s="210">
        <v>6</v>
      </c>
      <c r="I151" s="211"/>
      <c r="J151" s="212">
        <f>ROUND(I151*H151,2)</f>
        <v>0</v>
      </c>
      <c r="K151" s="208" t="s">
        <v>133</v>
      </c>
      <c r="L151" s="46"/>
      <c r="M151" s="213" t="s">
        <v>19</v>
      </c>
      <c r="N151" s="214" t="s">
        <v>40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134</v>
      </c>
      <c r="AT151" s="217" t="s">
        <v>129</v>
      </c>
      <c r="AU151" s="217" t="s">
        <v>79</v>
      </c>
      <c r="AY151" s="19" t="s">
        <v>126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77</v>
      </c>
      <c r="BK151" s="218">
        <f>ROUND(I151*H151,2)</f>
        <v>0</v>
      </c>
      <c r="BL151" s="19" t="s">
        <v>134</v>
      </c>
      <c r="BM151" s="217" t="s">
        <v>1233</v>
      </c>
    </row>
    <row r="152" spans="1:47" s="2" customFormat="1" ht="12">
      <c r="A152" s="40"/>
      <c r="B152" s="41"/>
      <c r="C152" s="42"/>
      <c r="D152" s="219" t="s">
        <v>136</v>
      </c>
      <c r="E152" s="42"/>
      <c r="F152" s="220" t="s">
        <v>1234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136</v>
      </c>
      <c r="AU152" s="19" t="s">
        <v>79</v>
      </c>
    </row>
    <row r="153" spans="1:65" s="2" customFormat="1" ht="16.5" customHeight="1">
      <c r="A153" s="40"/>
      <c r="B153" s="41"/>
      <c r="C153" s="247" t="s">
        <v>562</v>
      </c>
      <c r="D153" s="247" t="s">
        <v>224</v>
      </c>
      <c r="E153" s="248" t="s">
        <v>1227</v>
      </c>
      <c r="F153" s="249" t="s">
        <v>1228</v>
      </c>
      <c r="G153" s="250" t="s">
        <v>275</v>
      </c>
      <c r="H153" s="251">
        <v>6</v>
      </c>
      <c r="I153" s="252"/>
      <c r="J153" s="253">
        <f>ROUND(I153*H153,2)</f>
        <v>0</v>
      </c>
      <c r="K153" s="249" t="s">
        <v>133</v>
      </c>
      <c r="L153" s="254"/>
      <c r="M153" s="255" t="s">
        <v>19</v>
      </c>
      <c r="N153" s="256" t="s">
        <v>40</v>
      </c>
      <c r="O153" s="86"/>
      <c r="P153" s="215">
        <f>O153*H153</f>
        <v>0</v>
      </c>
      <c r="Q153" s="215">
        <v>0.22</v>
      </c>
      <c r="R153" s="215">
        <f>Q153*H153</f>
        <v>1.32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178</v>
      </c>
      <c r="AT153" s="217" t="s">
        <v>224</v>
      </c>
      <c r="AU153" s="217" t="s">
        <v>79</v>
      </c>
      <c r="AY153" s="19" t="s">
        <v>126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77</v>
      </c>
      <c r="BK153" s="218">
        <f>ROUND(I153*H153,2)</f>
        <v>0</v>
      </c>
      <c r="BL153" s="19" t="s">
        <v>134</v>
      </c>
      <c r="BM153" s="217" t="s">
        <v>1235</v>
      </c>
    </row>
    <row r="154" spans="1:65" s="2" customFormat="1" ht="44.25" customHeight="1">
      <c r="A154" s="40"/>
      <c r="B154" s="41"/>
      <c r="C154" s="206" t="s">
        <v>568</v>
      </c>
      <c r="D154" s="206" t="s">
        <v>129</v>
      </c>
      <c r="E154" s="207" t="s">
        <v>1236</v>
      </c>
      <c r="F154" s="208" t="s">
        <v>1237</v>
      </c>
      <c r="G154" s="209" t="s">
        <v>168</v>
      </c>
      <c r="H154" s="210">
        <v>24</v>
      </c>
      <c r="I154" s="211"/>
      <c r="J154" s="212">
        <f>ROUND(I154*H154,2)</f>
        <v>0</v>
      </c>
      <c r="K154" s="208" t="s">
        <v>133</v>
      </c>
      <c r="L154" s="46"/>
      <c r="M154" s="213" t="s">
        <v>19</v>
      </c>
      <c r="N154" s="214" t="s">
        <v>40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134</v>
      </c>
      <c r="AT154" s="217" t="s">
        <v>129</v>
      </c>
      <c r="AU154" s="217" t="s">
        <v>79</v>
      </c>
      <c r="AY154" s="19" t="s">
        <v>126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77</v>
      </c>
      <c r="BK154" s="218">
        <f>ROUND(I154*H154,2)</f>
        <v>0</v>
      </c>
      <c r="BL154" s="19" t="s">
        <v>134</v>
      </c>
      <c r="BM154" s="217" t="s">
        <v>1238</v>
      </c>
    </row>
    <row r="155" spans="1:47" s="2" customFormat="1" ht="12">
      <c r="A155" s="40"/>
      <c r="B155" s="41"/>
      <c r="C155" s="42"/>
      <c r="D155" s="219" t="s">
        <v>136</v>
      </c>
      <c r="E155" s="42"/>
      <c r="F155" s="220" t="s">
        <v>1239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136</v>
      </c>
      <c r="AU155" s="19" t="s">
        <v>79</v>
      </c>
    </row>
    <row r="156" spans="1:51" s="13" customFormat="1" ht="12">
      <c r="A156" s="13"/>
      <c r="B156" s="224"/>
      <c r="C156" s="225"/>
      <c r="D156" s="226" t="s">
        <v>138</v>
      </c>
      <c r="E156" s="227" t="s">
        <v>19</v>
      </c>
      <c r="F156" s="228" t="s">
        <v>1240</v>
      </c>
      <c r="G156" s="225"/>
      <c r="H156" s="229">
        <v>24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138</v>
      </c>
      <c r="AU156" s="235" t="s">
        <v>79</v>
      </c>
      <c r="AV156" s="13" t="s">
        <v>79</v>
      </c>
      <c r="AW156" s="13" t="s">
        <v>31</v>
      </c>
      <c r="AX156" s="13" t="s">
        <v>77</v>
      </c>
      <c r="AY156" s="235" t="s">
        <v>126</v>
      </c>
    </row>
    <row r="157" spans="1:65" s="2" customFormat="1" ht="24.15" customHeight="1">
      <c r="A157" s="40"/>
      <c r="B157" s="41"/>
      <c r="C157" s="247" t="s">
        <v>574</v>
      </c>
      <c r="D157" s="247" t="s">
        <v>224</v>
      </c>
      <c r="E157" s="248" t="s">
        <v>1241</v>
      </c>
      <c r="F157" s="249" t="s">
        <v>1242</v>
      </c>
      <c r="G157" s="250" t="s">
        <v>132</v>
      </c>
      <c r="H157" s="251">
        <v>57.6</v>
      </c>
      <c r="I157" s="252"/>
      <c r="J157" s="253">
        <f>ROUND(I157*H157,2)</f>
        <v>0</v>
      </c>
      <c r="K157" s="249" t="s">
        <v>133</v>
      </c>
      <c r="L157" s="254"/>
      <c r="M157" s="255" t="s">
        <v>19</v>
      </c>
      <c r="N157" s="256" t="s">
        <v>40</v>
      </c>
      <c r="O157" s="86"/>
      <c r="P157" s="215">
        <f>O157*H157</f>
        <v>0</v>
      </c>
      <c r="Q157" s="215">
        <v>0.0008</v>
      </c>
      <c r="R157" s="215">
        <f>Q157*H157</f>
        <v>0.04608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178</v>
      </c>
      <c r="AT157" s="217" t="s">
        <v>224</v>
      </c>
      <c r="AU157" s="217" t="s">
        <v>79</v>
      </c>
      <c r="AY157" s="19" t="s">
        <v>126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77</v>
      </c>
      <c r="BK157" s="218">
        <f>ROUND(I157*H157,2)</f>
        <v>0</v>
      </c>
      <c r="BL157" s="19" t="s">
        <v>134</v>
      </c>
      <c r="BM157" s="217" t="s">
        <v>1243</v>
      </c>
    </row>
    <row r="158" spans="1:51" s="13" customFormat="1" ht="12">
      <c r="A158" s="13"/>
      <c r="B158" s="224"/>
      <c r="C158" s="225"/>
      <c r="D158" s="226" t="s">
        <v>138</v>
      </c>
      <c r="E158" s="225"/>
      <c r="F158" s="228" t="s">
        <v>1244</v>
      </c>
      <c r="G158" s="225"/>
      <c r="H158" s="229">
        <v>57.6</v>
      </c>
      <c r="I158" s="230"/>
      <c r="J158" s="225"/>
      <c r="K158" s="225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138</v>
      </c>
      <c r="AU158" s="235" t="s">
        <v>79</v>
      </c>
      <c r="AV158" s="13" t="s">
        <v>79</v>
      </c>
      <c r="AW158" s="13" t="s">
        <v>4</v>
      </c>
      <c r="AX158" s="13" t="s">
        <v>77</v>
      </c>
      <c r="AY158" s="235" t="s">
        <v>126</v>
      </c>
    </row>
    <row r="159" spans="1:65" s="2" customFormat="1" ht="21.75" customHeight="1">
      <c r="A159" s="40"/>
      <c r="B159" s="41"/>
      <c r="C159" s="206" t="s">
        <v>241</v>
      </c>
      <c r="D159" s="206" t="s">
        <v>129</v>
      </c>
      <c r="E159" s="207" t="s">
        <v>1245</v>
      </c>
      <c r="F159" s="208" t="s">
        <v>1246</v>
      </c>
      <c r="G159" s="209" t="s">
        <v>132</v>
      </c>
      <c r="H159" s="210">
        <v>108</v>
      </c>
      <c r="I159" s="211"/>
      <c r="J159" s="212">
        <f>ROUND(I159*H159,2)</f>
        <v>0</v>
      </c>
      <c r="K159" s="208" t="s">
        <v>133</v>
      </c>
      <c r="L159" s="46"/>
      <c r="M159" s="213" t="s">
        <v>19</v>
      </c>
      <c r="N159" s="214" t="s">
        <v>40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134</v>
      </c>
      <c r="AT159" s="217" t="s">
        <v>129</v>
      </c>
      <c r="AU159" s="217" t="s">
        <v>79</v>
      </c>
      <c r="AY159" s="19" t="s">
        <v>126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77</v>
      </c>
      <c r="BK159" s="218">
        <f>ROUND(I159*H159,2)</f>
        <v>0</v>
      </c>
      <c r="BL159" s="19" t="s">
        <v>134</v>
      </c>
      <c r="BM159" s="217" t="s">
        <v>1247</v>
      </c>
    </row>
    <row r="160" spans="1:47" s="2" customFormat="1" ht="12">
      <c r="A160" s="40"/>
      <c r="B160" s="41"/>
      <c r="C160" s="42"/>
      <c r="D160" s="219" t="s">
        <v>136</v>
      </c>
      <c r="E160" s="42"/>
      <c r="F160" s="220" t="s">
        <v>1248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136</v>
      </c>
      <c r="AU160" s="19" t="s">
        <v>79</v>
      </c>
    </row>
    <row r="161" spans="1:65" s="2" customFormat="1" ht="21.75" customHeight="1">
      <c r="A161" s="40"/>
      <c r="B161" s="41"/>
      <c r="C161" s="206" t="s">
        <v>246</v>
      </c>
      <c r="D161" s="206" t="s">
        <v>129</v>
      </c>
      <c r="E161" s="207" t="s">
        <v>1249</v>
      </c>
      <c r="F161" s="208" t="s">
        <v>1250</v>
      </c>
      <c r="G161" s="209" t="s">
        <v>132</v>
      </c>
      <c r="H161" s="210">
        <v>108</v>
      </c>
      <c r="I161" s="211"/>
      <c r="J161" s="212">
        <f>ROUND(I161*H161,2)</f>
        <v>0</v>
      </c>
      <c r="K161" s="208" t="s">
        <v>133</v>
      </c>
      <c r="L161" s="46"/>
      <c r="M161" s="213" t="s">
        <v>19</v>
      </c>
      <c r="N161" s="214" t="s">
        <v>40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134</v>
      </c>
      <c r="AT161" s="217" t="s">
        <v>129</v>
      </c>
      <c r="AU161" s="217" t="s">
        <v>79</v>
      </c>
      <c r="AY161" s="19" t="s">
        <v>126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77</v>
      </c>
      <c r="BK161" s="218">
        <f>ROUND(I161*H161,2)</f>
        <v>0</v>
      </c>
      <c r="BL161" s="19" t="s">
        <v>134</v>
      </c>
      <c r="BM161" s="217" t="s">
        <v>1251</v>
      </c>
    </row>
    <row r="162" spans="1:47" s="2" customFormat="1" ht="12">
      <c r="A162" s="40"/>
      <c r="B162" s="41"/>
      <c r="C162" s="42"/>
      <c r="D162" s="219" t="s">
        <v>136</v>
      </c>
      <c r="E162" s="42"/>
      <c r="F162" s="220" t="s">
        <v>1252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136</v>
      </c>
      <c r="AU162" s="19" t="s">
        <v>79</v>
      </c>
    </row>
    <row r="163" spans="1:65" s="2" customFormat="1" ht="37.8" customHeight="1">
      <c r="A163" s="40"/>
      <c r="B163" s="41"/>
      <c r="C163" s="206" t="s">
        <v>581</v>
      </c>
      <c r="D163" s="206" t="s">
        <v>129</v>
      </c>
      <c r="E163" s="207" t="s">
        <v>1253</v>
      </c>
      <c r="F163" s="208" t="s">
        <v>1254</v>
      </c>
      <c r="G163" s="209" t="s">
        <v>158</v>
      </c>
      <c r="H163" s="210">
        <v>6</v>
      </c>
      <c r="I163" s="211"/>
      <c r="J163" s="212">
        <f>ROUND(I163*H163,2)</f>
        <v>0</v>
      </c>
      <c r="K163" s="208" t="s">
        <v>133</v>
      </c>
      <c r="L163" s="46"/>
      <c r="M163" s="213" t="s">
        <v>19</v>
      </c>
      <c r="N163" s="214" t="s">
        <v>40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134</v>
      </c>
      <c r="AT163" s="217" t="s">
        <v>129</v>
      </c>
      <c r="AU163" s="217" t="s">
        <v>79</v>
      </c>
      <c r="AY163" s="19" t="s">
        <v>126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77</v>
      </c>
      <c r="BK163" s="218">
        <f>ROUND(I163*H163,2)</f>
        <v>0</v>
      </c>
      <c r="BL163" s="19" t="s">
        <v>134</v>
      </c>
      <c r="BM163" s="217" t="s">
        <v>1255</v>
      </c>
    </row>
    <row r="164" spans="1:47" s="2" customFormat="1" ht="12">
      <c r="A164" s="40"/>
      <c r="B164" s="41"/>
      <c r="C164" s="42"/>
      <c r="D164" s="219" t="s">
        <v>136</v>
      </c>
      <c r="E164" s="42"/>
      <c r="F164" s="220" t="s">
        <v>1256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136</v>
      </c>
      <c r="AU164" s="19" t="s">
        <v>79</v>
      </c>
    </row>
    <row r="165" spans="1:65" s="2" customFormat="1" ht="16.5" customHeight="1">
      <c r="A165" s="40"/>
      <c r="B165" s="41"/>
      <c r="C165" s="247" t="s">
        <v>1257</v>
      </c>
      <c r="D165" s="247" t="s">
        <v>224</v>
      </c>
      <c r="E165" s="248" t="s">
        <v>1258</v>
      </c>
      <c r="F165" s="249" t="s">
        <v>1259</v>
      </c>
      <c r="G165" s="250" t="s">
        <v>158</v>
      </c>
      <c r="H165" s="251">
        <v>6</v>
      </c>
      <c r="I165" s="252"/>
      <c r="J165" s="253">
        <f>ROUND(I165*H165,2)</f>
        <v>0</v>
      </c>
      <c r="K165" s="249" t="s">
        <v>133</v>
      </c>
      <c r="L165" s="254"/>
      <c r="M165" s="255" t="s">
        <v>19</v>
      </c>
      <c r="N165" s="256" t="s">
        <v>40</v>
      </c>
      <c r="O165" s="86"/>
      <c r="P165" s="215">
        <f>O165*H165</f>
        <v>0</v>
      </c>
      <c r="Q165" s="215">
        <v>0.018</v>
      </c>
      <c r="R165" s="215">
        <f>Q165*H165</f>
        <v>0.10799999999999998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178</v>
      </c>
      <c r="AT165" s="217" t="s">
        <v>224</v>
      </c>
      <c r="AU165" s="217" t="s">
        <v>79</v>
      </c>
      <c r="AY165" s="19" t="s">
        <v>126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77</v>
      </c>
      <c r="BK165" s="218">
        <f>ROUND(I165*H165,2)</f>
        <v>0</v>
      </c>
      <c r="BL165" s="19" t="s">
        <v>134</v>
      </c>
      <c r="BM165" s="217" t="s">
        <v>1260</v>
      </c>
    </row>
    <row r="166" spans="1:65" s="2" customFormat="1" ht="37.8" customHeight="1">
      <c r="A166" s="40"/>
      <c r="B166" s="41"/>
      <c r="C166" s="206" t="s">
        <v>1261</v>
      </c>
      <c r="D166" s="206" t="s">
        <v>129</v>
      </c>
      <c r="E166" s="207" t="s">
        <v>1262</v>
      </c>
      <c r="F166" s="208" t="s">
        <v>1263</v>
      </c>
      <c r="G166" s="209" t="s">
        <v>158</v>
      </c>
      <c r="H166" s="210">
        <v>110</v>
      </c>
      <c r="I166" s="211"/>
      <c r="J166" s="212">
        <f>ROUND(I166*H166,2)</f>
        <v>0</v>
      </c>
      <c r="K166" s="208" t="s">
        <v>133</v>
      </c>
      <c r="L166" s="46"/>
      <c r="M166" s="213" t="s">
        <v>19</v>
      </c>
      <c r="N166" s="214" t="s">
        <v>40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134</v>
      </c>
      <c r="AT166" s="217" t="s">
        <v>129</v>
      </c>
      <c r="AU166" s="217" t="s">
        <v>79</v>
      </c>
      <c r="AY166" s="19" t="s">
        <v>126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77</v>
      </c>
      <c r="BK166" s="218">
        <f>ROUND(I166*H166,2)</f>
        <v>0</v>
      </c>
      <c r="BL166" s="19" t="s">
        <v>134</v>
      </c>
      <c r="BM166" s="217" t="s">
        <v>1264</v>
      </c>
    </row>
    <row r="167" spans="1:47" s="2" customFormat="1" ht="12">
      <c r="A167" s="40"/>
      <c r="B167" s="41"/>
      <c r="C167" s="42"/>
      <c r="D167" s="219" t="s">
        <v>136</v>
      </c>
      <c r="E167" s="42"/>
      <c r="F167" s="220" t="s">
        <v>1265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136</v>
      </c>
      <c r="AU167" s="19" t="s">
        <v>79</v>
      </c>
    </row>
    <row r="168" spans="1:65" s="2" customFormat="1" ht="16.5" customHeight="1">
      <c r="A168" s="40"/>
      <c r="B168" s="41"/>
      <c r="C168" s="247" t="s">
        <v>1266</v>
      </c>
      <c r="D168" s="247" t="s">
        <v>224</v>
      </c>
      <c r="E168" s="248" t="s">
        <v>1267</v>
      </c>
      <c r="F168" s="249" t="s">
        <v>1268</v>
      </c>
      <c r="G168" s="250" t="s">
        <v>158</v>
      </c>
      <c r="H168" s="251">
        <v>110</v>
      </c>
      <c r="I168" s="252"/>
      <c r="J168" s="253">
        <f>ROUND(I168*H168,2)</f>
        <v>0</v>
      </c>
      <c r="K168" s="249" t="s">
        <v>19</v>
      </c>
      <c r="L168" s="254"/>
      <c r="M168" s="255" t="s">
        <v>19</v>
      </c>
      <c r="N168" s="256" t="s">
        <v>40</v>
      </c>
      <c r="O168" s="86"/>
      <c r="P168" s="215">
        <f>O168*H168</f>
        <v>0</v>
      </c>
      <c r="Q168" s="215">
        <v>0.018</v>
      </c>
      <c r="R168" s="215">
        <f>Q168*H168</f>
        <v>1.9799999999999998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178</v>
      </c>
      <c r="AT168" s="217" t="s">
        <v>224</v>
      </c>
      <c r="AU168" s="217" t="s">
        <v>79</v>
      </c>
      <c r="AY168" s="19" t="s">
        <v>126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77</v>
      </c>
      <c r="BK168" s="218">
        <f>ROUND(I168*H168,2)</f>
        <v>0</v>
      </c>
      <c r="BL168" s="19" t="s">
        <v>134</v>
      </c>
      <c r="BM168" s="217" t="s">
        <v>1269</v>
      </c>
    </row>
    <row r="169" spans="1:65" s="2" customFormat="1" ht="21.75" customHeight="1">
      <c r="A169" s="40"/>
      <c r="B169" s="41"/>
      <c r="C169" s="206" t="s">
        <v>1270</v>
      </c>
      <c r="D169" s="206" t="s">
        <v>129</v>
      </c>
      <c r="E169" s="207" t="s">
        <v>1271</v>
      </c>
      <c r="F169" s="208" t="s">
        <v>1272</v>
      </c>
      <c r="G169" s="209" t="s">
        <v>158</v>
      </c>
      <c r="H169" s="210">
        <v>6</v>
      </c>
      <c r="I169" s="211"/>
      <c r="J169" s="212">
        <f>ROUND(I169*H169,2)</f>
        <v>0</v>
      </c>
      <c r="K169" s="208" t="s">
        <v>133</v>
      </c>
      <c r="L169" s="46"/>
      <c r="M169" s="213" t="s">
        <v>19</v>
      </c>
      <c r="N169" s="214" t="s">
        <v>40</v>
      </c>
      <c r="O169" s="86"/>
      <c r="P169" s="215">
        <f>O169*H169</f>
        <v>0</v>
      </c>
      <c r="Q169" s="215">
        <v>5E-05</v>
      </c>
      <c r="R169" s="215">
        <f>Q169*H169</f>
        <v>0.00030000000000000003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134</v>
      </c>
      <c r="AT169" s="217" t="s">
        <v>129</v>
      </c>
      <c r="AU169" s="217" t="s">
        <v>79</v>
      </c>
      <c r="AY169" s="19" t="s">
        <v>126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77</v>
      </c>
      <c r="BK169" s="218">
        <f>ROUND(I169*H169,2)</f>
        <v>0</v>
      </c>
      <c r="BL169" s="19" t="s">
        <v>134</v>
      </c>
      <c r="BM169" s="217" t="s">
        <v>1273</v>
      </c>
    </row>
    <row r="170" spans="1:47" s="2" customFormat="1" ht="12">
      <c r="A170" s="40"/>
      <c r="B170" s="41"/>
      <c r="C170" s="42"/>
      <c r="D170" s="219" t="s">
        <v>136</v>
      </c>
      <c r="E170" s="42"/>
      <c r="F170" s="220" t="s">
        <v>1274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136</v>
      </c>
      <c r="AU170" s="19" t="s">
        <v>79</v>
      </c>
    </row>
    <row r="171" spans="1:65" s="2" customFormat="1" ht="21.75" customHeight="1">
      <c r="A171" s="40"/>
      <c r="B171" s="41"/>
      <c r="C171" s="247" t="s">
        <v>1275</v>
      </c>
      <c r="D171" s="247" t="s">
        <v>224</v>
      </c>
      <c r="E171" s="248" t="s">
        <v>1276</v>
      </c>
      <c r="F171" s="249" t="s">
        <v>1277</v>
      </c>
      <c r="G171" s="250" t="s">
        <v>158</v>
      </c>
      <c r="H171" s="251">
        <v>18</v>
      </c>
      <c r="I171" s="252"/>
      <c r="J171" s="253">
        <f>ROUND(I171*H171,2)</f>
        <v>0</v>
      </c>
      <c r="K171" s="249" t="s">
        <v>133</v>
      </c>
      <c r="L171" s="254"/>
      <c r="M171" s="255" t="s">
        <v>19</v>
      </c>
      <c r="N171" s="256" t="s">
        <v>40</v>
      </c>
      <c r="O171" s="86"/>
      <c r="P171" s="215">
        <f>O171*H171</f>
        <v>0</v>
      </c>
      <c r="Q171" s="215">
        <v>0.00472</v>
      </c>
      <c r="R171" s="215">
        <f>Q171*H171</f>
        <v>0.08496000000000001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178</v>
      </c>
      <c r="AT171" s="217" t="s">
        <v>224</v>
      </c>
      <c r="AU171" s="217" t="s">
        <v>79</v>
      </c>
      <c r="AY171" s="19" t="s">
        <v>126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77</v>
      </c>
      <c r="BK171" s="218">
        <f>ROUND(I171*H171,2)</f>
        <v>0</v>
      </c>
      <c r="BL171" s="19" t="s">
        <v>134</v>
      </c>
      <c r="BM171" s="217" t="s">
        <v>1278</v>
      </c>
    </row>
    <row r="172" spans="1:51" s="13" customFormat="1" ht="12">
      <c r="A172" s="13"/>
      <c r="B172" s="224"/>
      <c r="C172" s="225"/>
      <c r="D172" s="226" t="s">
        <v>138</v>
      </c>
      <c r="E172" s="227" t="s">
        <v>19</v>
      </c>
      <c r="F172" s="228" t="s">
        <v>1279</v>
      </c>
      <c r="G172" s="225"/>
      <c r="H172" s="229">
        <v>18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138</v>
      </c>
      <c r="AU172" s="235" t="s">
        <v>79</v>
      </c>
      <c r="AV172" s="13" t="s">
        <v>79</v>
      </c>
      <c r="AW172" s="13" t="s">
        <v>31</v>
      </c>
      <c r="AX172" s="13" t="s">
        <v>77</v>
      </c>
      <c r="AY172" s="235" t="s">
        <v>126</v>
      </c>
    </row>
    <row r="173" spans="1:65" s="2" customFormat="1" ht="49.05" customHeight="1">
      <c r="A173" s="40"/>
      <c r="B173" s="41"/>
      <c r="C173" s="206" t="s">
        <v>252</v>
      </c>
      <c r="D173" s="206" t="s">
        <v>129</v>
      </c>
      <c r="E173" s="207" t="s">
        <v>1280</v>
      </c>
      <c r="F173" s="208" t="s">
        <v>1281</v>
      </c>
      <c r="G173" s="209" t="s">
        <v>132</v>
      </c>
      <c r="H173" s="210">
        <v>108</v>
      </c>
      <c r="I173" s="211"/>
      <c r="J173" s="212">
        <f>ROUND(I173*H173,2)</f>
        <v>0</v>
      </c>
      <c r="K173" s="208" t="s">
        <v>133</v>
      </c>
      <c r="L173" s="46"/>
      <c r="M173" s="213" t="s">
        <v>19</v>
      </c>
      <c r="N173" s="214" t="s">
        <v>40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134</v>
      </c>
      <c r="AT173" s="217" t="s">
        <v>129</v>
      </c>
      <c r="AU173" s="217" t="s">
        <v>79</v>
      </c>
      <c r="AY173" s="19" t="s">
        <v>126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77</v>
      </c>
      <c r="BK173" s="218">
        <f>ROUND(I173*H173,2)</f>
        <v>0</v>
      </c>
      <c r="BL173" s="19" t="s">
        <v>134</v>
      </c>
      <c r="BM173" s="217" t="s">
        <v>1282</v>
      </c>
    </row>
    <row r="174" spans="1:47" s="2" customFormat="1" ht="12">
      <c r="A174" s="40"/>
      <c r="B174" s="41"/>
      <c r="C174" s="42"/>
      <c r="D174" s="219" t="s">
        <v>136</v>
      </c>
      <c r="E174" s="42"/>
      <c r="F174" s="220" t="s">
        <v>1283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136</v>
      </c>
      <c r="AU174" s="19" t="s">
        <v>79</v>
      </c>
    </row>
    <row r="175" spans="1:65" s="2" customFormat="1" ht="24.15" customHeight="1">
      <c r="A175" s="40"/>
      <c r="B175" s="41"/>
      <c r="C175" s="206" t="s">
        <v>7</v>
      </c>
      <c r="D175" s="206" t="s">
        <v>129</v>
      </c>
      <c r="E175" s="207" t="s">
        <v>1284</v>
      </c>
      <c r="F175" s="208" t="s">
        <v>1285</v>
      </c>
      <c r="G175" s="209" t="s">
        <v>132</v>
      </c>
      <c r="H175" s="210">
        <v>108</v>
      </c>
      <c r="I175" s="211"/>
      <c r="J175" s="212">
        <f>ROUND(I175*H175,2)</f>
        <v>0</v>
      </c>
      <c r="K175" s="208" t="s">
        <v>133</v>
      </c>
      <c r="L175" s="46"/>
      <c r="M175" s="213" t="s">
        <v>19</v>
      </c>
      <c r="N175" s="214" t="s">
        <v>40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134</v>
      </c>
      <c r="AT175" s="217" t="s">
        <v>129</v>
      </c>
      <c r="AU175" s="217" t="s">
        <v>79</v>
      </c>
      <c r="AY175" s="19" t="s">
        <v>126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77</v>
      </c>
      <c r="BK175" s="218">
        <f>ROUND(I175*H175,2)</f>
        <v>0</v>
      </c>
      <c r="BL175" s="19" t="s">
        <v>134</v>
      </c>
      <c r="BM175" s="217" t="s">
        <v>1286</v>
      </c>
    </row>
    <row r="176" spans="1:47" s="2" customFormat="1" ht="12">
      <c r="A176" s="40"/>
      <c r="B176" s="41"/>
      <c r="C176" s="42"/>
      <c r="D176" s="219" t="s">
        <v>136</v>
      </c>
      <c r="E176" s="42"/>
      <c r="F176" s="220" t="s">
        <v>1287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136</v>
      </c>
      <c r="AU176" s="19" t="s">
        <v>79</v>
      </c>
    </row>
    <row r="177" spans="1:65" s="2" customFormat="1" ht="21.75" customHeight="1">
      <c r="A177" s="40"/>
      <c r="B177" s="41"/>
      <c r="C177" s="206" t="s">
        <v>1288</v>
      </c>
      <c r="D177" s="206" t="s">
        <v>129</v>
      </c>
      <c r="E177" s="207" t="s">
        <v>1289</v>
      </c>
      <c r="F177" s="208" t="s">
        <v>1290</v>
      </c>
      <c r="G177" s="209" t="s">
        <v>275</v>
      </c>
      <c r="H177" s="210">
        <v>4.32</v>
      </c>
      <c r="I177" s="211"/>
      <c r="J177" s="212">
        <f>ROUND(I177*H177,2)</f>
        <v>0</v>
      </c>
      <c r="K177" s="208" t="s">
        <v>133</v>
      </c>
      <c r="L177" s="46"/>
      <c r="M177" s="213" t="s">
        <v>19</v>
      </c>
      <c r="N177" s="214" t="s">
        <v>40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134</v>
      </c>
      <c r="AT177" s="217" t="s">
        <v>129</v>
      </c>
      <c r="AU177" s="217" t="s">
        <v>79</v>
      </c>
      <c r="AY177" s="19" t="s">
        <v>126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77</v>
      </c>
      <c r="BK177" s="218">
        <f>ROUND(I177*H177,2)</f>
        <v>0</v>
      </c>
      <c r="BL177" s="19" t="s">
        <v>134</v>
      </c>
      <c r="BM177" s="217" t="s">
        <v>1291</v>
      </c>
    </row>
    <row r="178" spans="1:47" s="2" customFormat="1" ht="12">
      <c r="A178" s="40"/>
      <c r="B178" s="41"/>
      <c r="C178" s="42"/>
      <c r="D178" s="219" t="s">
        <v>136</v>
      </c>
      <c r="E178" s="42"/>
      <c r="F178" s="220" t="s">
        <v>1292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136</v>
      </c>
      <c r="AU178" s="19" t="s">
        <v>79</v>
      </c>
    </row>
    <row r="179" spans="1:51" s="13" customFormat="1" ht="12">
      <c r="A179" s="13"/>
      <c r="B179" s="224"/>
      <c r="C179" s="225"/>
      <c r="D179" s="226" t="s">
        <v>138</v>
      </c>
      <c r="E179" s="227" t="s">
        <v>19</v>
      </c>
      <c r="F179" s="228" t="s">
        <v>1293</v>
      </c>
      <c r="G179" s="225"/>
      <c r="H179" s="229">
        <v>4.32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138</v>
      </c>
      <c r="AU179" s="235" t="s">
        <v>79</v>
      </c>
      <c r="AV179" s="13" t="s">
        <v>79</v>
      </c>
      <c r="AW179" s="13" t="s">
        <v>31</v>
      </c>
      <c r="AX179" s="13" t="s">
        <v>77</v>
      </c>
      <c r="AY179" s="235" t="s">
        <v>126</v>
      </c>
    </row>
    <row r="180" spans="1:63" s="12" customFormat="1" ht="22.8" customHeight="1">
      <c r="A180" s="12"/>
      <c r="B180" s="190"/>
      <c r="C180" s="191"/>
      <c r="D180" s="192" t="s">
        <v>68</v>
      </c>
      <c r="E180" s="204" t="s">
        <v>150</v>
      </c>
      <c r="F180" s="204" t="s">
        <v>1294</v>
      </c>
      <c r="G180" s="191"/>
      <c r="H180" s="191"/>
      <c r="I180" s="194"/>
      <c r="J180" s="205">
        <f>BK180</f>
        <v>0</v>
      </c>
      <c r="K180" s="191"/>
      <c r="L180" s="196"/>
      <c r="M180" s="197"/>
      <c r="N180" s="198"/>
      <c r="O180" s="198"/>
      <c r="P180" s="199">
        <f>SUM(P181:P185)</f>
        <v>0</v>
      </c>
      <c r="Q180" s="198"/>
      <c r="R180" s="199">
        <f>SUM(R181:R185)</f>
        <v>2.2670115</v>
      </c>
      <c r="S180" s="198"/>
      <c r="T180" s="200">
        <f>SUM(T181:T185)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1" t="s">
        <v>77</v>
      </c>
      <c r="AT180" s="202" t="s">
        <v>68</v>
      </c>
      <c r="AU180" s="202" t="s">
        <v>77</v>
      </c>
      <c r="AY180" s="201" t="s">
        <v>126</v>
      </c>
      <c r="BK180" s="203">
        <f>SUM(BK181:BK185)</f>
        <v>0</v>
      </c>
    </row>
    <row r="181" spans="1:65" s="2" customFormat="1" ht="33" customHeight="1">
      <c r="A181" s="40"/>
      <c r="B181" s="41"/>
      <c r="C181" s="206" t="s">
        <v>260</v>
      </c>
      <c r="D181" s="206" t="s">
        <v>129</v>
      </c>
      <c r="E181" s="207" t="s">
        <v>1295</v>
      </c>
      <c r="F181" s="208" t="s">
        <v>1296</v>
      </c>
      <c r="G181" s="209" t="s">
        <v>168</v>
      </c>
      <c r="H181" s="210">
        <v>2.6</v>
      </c>
      <c r="I181" s="211"/>
      <c r="J181" s="212">
        <f>ROUND(I181*H181,2)</f>
        <v>0</v>
      </c>
      <c r="K181" s="208" t="s">
        <v>133</v>
      </c>
      <c r="L181" s="46"/>
      <c r="M181" s="213" t="s">
        <v>19</v>
      </c>
      <c r="N181" s="214" t="s">
        <v>40</v>
      </c>
      <c r="O181" s="86"/>
      <c r="P181" s="215">
        <f>O181*H181</f>
        <v>0</v>
      </c>
      <c r="Q181" s="215">
        <v>0.29757</v>
      </c>
      <c r="R181" s="215">
        <f>Q181*H181</f>
        <v>0.773682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134</v>
      </c>
      <c r="AT181" s="217" t="s">
        <v>129</v>
      </c>
      <c r="AU181" s="217" t="s">
        <v>79</v>
      </c>
      <c r="AY181" s="19" t="s">
        <v>126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77</v>
      </c>
      <c r="BK181" s="218">
        <f>ROUND(I181*H181,2)</f>
        <v>0</v>
      </c>
      <c r="BL181" s="19" t="s">
        <v>134</v>
      </c>
      <c r="BM181" s="217" t="s">
        <v>1297</v>
      </c>
    </row>
    <row r="182" spans="1:47" s="2" customFormat="1" ht="12">
      <c r="A182" s="40"/>
      <c r="B182" s="41"/>
      <c r="C182" s="42"/>
      <c r="D182" s="219" t="s">
        <v>136</v>
      </c>
      <c r="E182" s="42"/>
      <c r="F182" s="220" t="s">
        <v>1298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136</v>
      </c>
      <c r="AU182" s="19" t="s">
        <v>79</v>
      </c>
    </row>
    <row r="183" spans="1:51" s="13" customFormat="1" ht="12">
      <c r="A183" s="13"/>
      <c r="B183" s="224"/>
      <c r="C183" s="225"/>
      <c r="D183" s="226" t="s">
        <v>138</v>
      </c>
      <c r="E183" s="227" t="s">
        <v>19</v>
      </c>
      <c r="F183" s="228" t="s">
        <v>1299</v>
      </c>
      <c r="G183" s="225"/>
      <c r="H183" s="229">
        <v>2.6</v>
      </c>
      <c r="I183" s="230"/>
      <c r="J183" s="225"/>
      <c r="K183" s="225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138</v>
      </c>
      <c r="AU183" s="235" t="s">
        <v>79</v>
      </c>
      <c r="AV183" s="13" t="s">
        <v>79</v>
      </c>
      <c r="AW183" s="13" t="s">
        <v>31</v>
      </c>
      <c r="AX183" s="13" t="s">
        <v>77</v>
      </c>
      <c r="AY183" s="235" t="s">
        <v>126</v>
      </c>
    </row>
    <row r="184" spans="1:65" s="2" customFormat="1" ht="21.75" customHeight="1">
      <c r="A184" s="40"/>
      <c r="B184" s="41"/>
      <c r="C184" s="247" t="s">
        <v>265</v>
      </c>
      <c r="D184" s="247" t="s">
        <v>224</v>
      </c>
      <c r="E184" s="248" t="s">
        <v>1300</v>
      </c>
      <c r="F184" s="249" t="s">
        <v>1301</v>
      </c>
      <c r="G184" s="250" t="s">
        <v>158</v>
      </c>
      <c r="H184" s="251">
        <v>14.859</v>
      </c>
      <c r="I184" s="252"/>
      <c r="J184" s="253">
        <f>ROUND(I184*H184,2)</f>
        <v>0</v>
      </c>
      <c r="K184" s="249" t="s">
        <v>133</v>
      </c>
      <c r="L184" s="254"/>
      <c r="M184" s="255" t="s">
        <v>19</v>
      </c>
      <c r="N184" s="256" t="s">
        <v>40</v>
      </c>
      <c r="O184" s="86"/>
      <c r="P184" s="215">
        <f>O184*H184</f>
        <v>0</v>
      </c>
      <c r="Q184" s="215">
        <v>0.1005</v>
      </c>
      <c r="R184" s="215">
        <f>Q184*H184</f>
        <v>1.4933295000000002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178</v>
      </c>
      <c r="AT184" s="217" t="s">
        <v>224</v>
      </c>
      <c r="AU184" s="217" t="s">
        <v>79</v>
      </c>
      <c r="AY184" s="19" t="s">
        <v>126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77</v>
      </c>
      <c r="BK184" s="218">
        <f>ROUND(I184*H184,2)</f>
        <v>0</v>
      </c>
      <c r="BL184" s="19" t="s">
        <v>134</v>
      </c>
      <c r="BM184" s="217" t="s">
        <v>1302</v>
      </c>
    </row>
    <row r="185" spans="1:51" s="13" customFormat="1" ht="12">
      <c r="A185" s="13"/>
      <c r="B185" s="224"/>
      <c r="C185" s="225"/>
      <c r="D185" s="226" t="s">
        <v>138</v>
      </c>
      <c r="E185" s="225"/>
      <c r="F185" s="228" t="s">
        <v>1303</v>
      </c>
      <c r="G185" s="225"/>
      <c r="H185" s="229">
        <v>14.859</v>
      </c>
      <c r="I185" s="230"/>
      <c r="J185" s="225"/>
      <c r="K185" s="225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138</v>
      </c>
      <c r="AU185" s="235" t="s">
        <v>79</v>
      </c>
      <c r="AV185" s="13" t="s">
        <v>79</v>
      </c>
      <c r="AW185" s="13" t="s">
        <v>4</v>
      </c>
      <c r="AX185" s="13" t="s">
        <v>77</v>
      </c>
      <c r="AY185" s="235" t="s">
        <v>126</v>
      </c>
    </row>
    <row r="186" spans="1:63" s="12" customFormat="1" ht="22.8" customHeight="1">
      <c r="A186" s="12"/>
      <c r="B186" s="190"/>
      <c r="C186" s="191"/>
      <c r="D186" s="192" t="s">
        <v>68</v>
      </c>
      <c r="E186" s="204" t="s">
        <v>134</v>
      </c>
      <c r="F186" s="204" t="s">
        <v>1304</v>
      </c>
      <c r="G186" s="191"/>
      <c r="H186" s="191"/>
      <c r="I186" s="194"/>
      <c r="J186" s="205">
        <f>BK186</f>
        <v>0</v>
      </c>
      <c r="K186" s="191"/>
      <c r="L186" s="196"/>
      <c r="M186" s="197"/>
      <c r="N186" s="198"/>
      <c r="O186" s="198"/>
      <c r="P186" s="199">
        <f>SUM(P187:P200)</f>
        <v>0</v>
      </c>
      <c r="Q186" s="198"/>
      <c r="R186" s="199">
        <f>SUM(R187:R200)</f>
        <v>16.7131356</v>
      </c>
      <c r="S186" s="198"/>
      <c r="T186" s="200">
        <f>SUM(T187:T200)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1" t="s">
        <v>77</v>
      </c>
      <c r="AT186" s="202" t="s">
        <v>68</v>
      </c>
      <c r="AU186" s="202" t="s">
        <v>77</v>
      </c>
      <c r="AY186" s="201" t="s">
        <v>126</v>
      </c>
      <c r="BK186" s="203">
        <f>SUM(BK187:BK200)</f>
        <v>0</v>
      </c>
    </row>
    <row r="187" spans="1:65" s="2" customFormat="1" ht="49.05" customHeight="1">
      <c r="A187" s="40"/>
      <c r="B187" s="41"/>
      <c r="C187" s="206" t="s">
        <v>272</v>
      </c>
      <c r="D187" s="206" t="s">
        <v>129</v>
      </c>
      <c r="E187" s="207" t="s">
        <v>1305</v>
      </c>
      <c r="F187" s="208" t="s">
        <v>1306</v>
      </c>
      <c r="G187" s="209" t="s">
        <v>168</v>
      </c>
      <c r="H187" s="210">
        <v>58.8</v>
      </c>
      <c r="I187" s="211"/>
      <c r="J187" s="212">
        <f>ROUND(I187*H187,2)</f>
        <v>0</v>
      </c>
      <c r="K187" s="208" t="s">
        <v>133</v>
      </c>
      <c r="L187" s="46"/>
      <c r="M187" s="213" t="s">
        <v>19</v>
      </c>
      <c r="N187" s="214" t="s">
        <v>40</v>
      </c>
      <c r="O187" s="86"/>
      <c r="P187" s="215">
        <f>O187*H187</f>
        <v>0</v>
      </c>
      <c r="Q187" s="215">
        <v>0.03465</v>
      </c>
      <c r="R187" s="215">
        <f>Q187*H187</f>
        <v>2.03742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134</v>
      </c>
      <c r="AT187" s="217" t="s">
        <v>129</v>
      </c>
      <c r="AU187" s="217" t="s">
        <v>79</v>
      </c>
      <c r="AY187" s="19" t="s">
        <v>126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77</v>
      </c>
      <c r="BK187" s="218">
        <f>ROUND(I187*H187,2)</f>
        <v>0</v>
      </c>
      <c r="BL187" s="19" t="s">
        <v>134</v>
      </c>
      <c r="BM187" s="217" t="s">
        <v>1307</v>
      </c>
    </row>
    <row r="188" spans="1:47" s="2" customFormat="1" ht="12">
      <c r="A188" s="40"/>
      <c r="B188" s="41"/>
      <c r="C188" s="42"/>
      <c r="D188" s="219" t="s">
        <v>136</v>
      </c>
      <c r="E188" s="42"/>
      <c r="F188" s="220" t="s">
        <v>1308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136</v>
      </c>
      <c r="AU188" s="19" t="s">
        <v>79</v>
      </c>
    </row>
    <row r="189" spans="1:65" s="2" customFormat="1" ht="21.75" customHeight="1">
      <c r="A189" s="40"/>
      <c r="B189" s="41"/>
      <c r="C189" s="247" t="s">
        <v>279</v>
      </c>
      <c r="D189" s="247" t="s">
        <v>224</v>
      </c>
      <c r="E189" s="248" t="s">
        <v>1309</v>
      </c>
      <c r="F189" s="249" t="s">
        <v>1310</v>
      </c>
      <c r="G189" s="250" t="s">
        <v>158</v>
      </c>
      <c r="H189" s="251">
        <v>58.8</v>
      </c>
      <c r="I189" s="252"/>
      <c r="J189" s="253">
        <f>ROUND(I189*H189,2)</f>
        <v>0</v>
      </c>
      <c r="K189" s="249" t="s">
        <v>133</v>
      </c>
      <c r="L189" s="254"/>
      <c r="M189" s="255" t="s">
        <v>19</v>
      </c>
      <c r="N189" s="256" t="s">
        <v>40</v>
      </c>
      <c r="O189" s="86"/>
      <c r="P189" s="215">
        <f>O189*H189</f>
        <v>0</v>
      </c>
      <c r="Q189" s="215">
        <v>0.147</v>
      </c>
      <c r="R189" s="215">
        <f>Q189*H189</f>
        <v>8.6436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178</v>
      </c>
      <c r="AT189" s="217" t="s">
        <v>224</v>
      </c>
      <c r="AU189" s="217" t="s">
        <v>79</v>
      </c>
      <c r="AY189" s="19" t="s">
        <v>126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77</v>
      </c>
      <c r="BK189" s="218">
        <f>ROUND(I189*H189,2)</f>
        <v>0</v>
      </c>
      <c r="BL189" s="19" t="s">
        <v>134</v>
      </c>
      <c r="BM189" s="217" t="s">
        <v>1311</v>
      </c>
    </row>
    <row r="190" spans="1:65" s="2" customFormat="1" ht="44.25" customHeight="1">
      <c r="A190" s="40"/>
      <c r="B190" s="41"/>
      <c r="C190" s="206" t="s">
        <v>292</v>
      </c>
      <c r="D190" s="206" t="s">
        <v>129</v>
      </c>
      <c r="E190" s="207" t="s">
        <v>1312</v>
      </c>
      <c r="F190" s="208" t="s">
        <v>1313</v>
      </c>
      <c r="G190" s="209" t="s">
        <v>168</v>
      </c>
      <c r="H190" s="210">
        <v>58.8</v>
      </c>
      <c r="I190" s="211"/>
      <c r="J190" s="212">
        <f>ROUND(I190*H190,2)</f>
        <v>0</v>
      </c>
      <c r="K190" s="208" t="s">
        <v>133</v>
      </c>
      <c r="L190" s="46"/>
      <c r="M190" s="213" t="s">
        <v>19</v>
      </c>
      <c r="N190" s="214" t="s">
        <v>40</v>
      </c>
      <c r="O190" s="86"/>
      <c r="P190" s="215">
        <f>O190*H190</f>
        <v>0</v>
      </c>
      <c r="Q190" s="215">
        <v>0.1016</v>
      </c>
      <c r="R190" s="215">
        <f>Q190*H190</f>
        <v>5.97408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134</v>
      </c>
      <c r="AT190" s="217" t="s">
        <v>129</v>
      </c>
      <c r="AU190" s="217" t="s">
        <v>79</v>
      </c>
      <c r="AY190" s="19" t="s">
        <v>126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77</v>
      </c>
      <c r="BK190" s="218">
        <f>ROUND(I190*H190,2)</f>
        <v>0</v>
      </c>
      <c r="BL190" s="19" t="s">
        <v>134</v>
      </c>
      <c r="BM190" s="217" t="s">
        <v>1314</v>
      </c>
    </row>
    <row r="191" spans="1:47" s="2" customFormat="1" ht="12">
      <c r="A191" s="40"/>
      <c r="B191" s="41"/>
      <c r="C191" s="42"/>
      <c r="D191" s="219" t="s">
        <v>136</v>
      </c>
      <c r="E191" s="42"/>
      <c r="F191" s="220" t="s">
        <v>1315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136</v>
      </c>
      <c r="AU191" s="19" t="s">
        <v>79</v>
      </c>
    </row>
    <row r="192" spans="1:51" s="13" customFormat="1" ht="12">
      <c r="A192" s="13"/>
      <c r="B192" s="224"/>
      <c r="C192" s="225"/>
      <c r="D192" s="226" t="s">
        <v>138</v>
      </c>
      <c r="E192" s="227" t="s">
        <v>19</v>
      </c>
      <c r="F192" s="228" t="s">
        <v>1316</v>
      </c>
      <c r="G192" s="225"/>
      <c r="H192" s="229">
        <v>15.6</v>
      </c>
      <c r="I192" s="230"/>
      <c r="J192" s="225"/>
      <c r="K192" s="225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138</v>
      </c>
      <c r="AU192" s="235" t="s">
        <v>79</v>
      </c>
      <c r="AV192" s="13" t="s">
        <v>79</v>
      </c>
      <c r="AW192" s="13" t="s">
        <v>31</v>
      </c>
      <c r="AX192" s="13" t="s">
        <v>69</v>
      </c>
      <c r="AY192" s="235" t="s">
        <v>126</v>
      </c>
    </row>
    <row r="193" spans="1:51" s="13" customFormat="1" ht="12">
      <c r="A193" s="13"/>
      <c r="B193" s="224"/>
      <c r="C193" s="225"/>
      <c r="D193" s="226" t="s">
        <v>138</v>
      </c>
      <c r="E193" s="227" t="s">
        <v>19</v>
      </c>
      <c r="F193" s="228" t="s">
        <v>1317</v>
      </c>
      <c r="G193" s="225"/>
      <c r="H193" s="229">
        <v>26.1</v>
      </c>
      <c r="I193" s="230"/>
      <c r="J193" s="225"/>
      <c r="K193" s="225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138</v>
      </c>
      <c r="AU193" s="235" t="s">
        <v>79</v>
      </c>
      <c r="AV193" s="13" t="s">
        <v>79</v>
      </c>
      <c r="AW193" s="13" t="s">
        <v>31</v>
      </c>
      <c r="AX193" s="13" t="s">
        <v>69</v>
      </c>
      <c r="AY193" s="235" t="s">
        <v>126</v>
      </c>
    </row>
    <row r="194" spans="1:51" s="13" customFormat="1" ht="12">
      <c r="A194" s="13"/>
      <c r="B194" s="224"/>
      <c r="C194" s="225"/>
      <c r="D194" s="226" t="s">
        <v>138</v>
      </c>
      <c r="E194" s="227" t="s">
        <v>19</v>
      </c>
      <c r="F194" s="228" t="s">
        <v>1318</v>
      </c>
      <c r="G194" s="225"/>
      <c r="H194" s="229">
        <v>17.1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138</v>
      </c>
      <c r="AU194" s="235" t="s">
        <v>79</v>
      </c>
      <c r="AV194" s="13" t="s">
        <v>79</v>
      </c>
      <c r="AW194" s="13" t="s">
        <v>31</v>
      </c>
      <c r="AX194" s="13" t="s">
        <v>69</v>
      </c>
      <c r="AY194" s="235" t="s">
        <v>126</v>
      </c>
    </row>
    <row r="195" spans="1:51" s="14" customFormat="1" ht="12">
      <c r="A195" s="14"/>
      <c r="B195" s="236"/>
      <c r="C195" s="237"/>
      <c r="D195" s="226" t="s">
        <v>138</v>
      </c>
      <c r="E195" s="238" t="s">
        <v>19</v>
      </c>
      <c r="F195" s="239" t="s">
        <v>141</v>
      </c>
      <c r="G195" s="237"/>
      <c r="H195" s="240">
        <v>58.800000000000004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138</v>
      </c>
      <c r="AU195" s="246" t="s">
        <v>79</v>
      </c>
      <c r="AV195" s="14" t="s">
        <v>134</v>
      </c>
      <c r="AW195" s="14" t="s">
        <v>31</v>
      </c>
      <c r="AX195" s="14" t="s">
        <v>77</v>
      </c>
      <c r="AY195" s="246" t="s">
        <v>126</v>
      </c>
    </row>
    <row r="196" spans="1:65" s="2" customFormat="1" ht="33" customHeight="1">
      <c r="A196" s="40"/>
      <c r="B196" s="41"/>
      <c r="C196" s="206" t="s">
        <v>305</v>
      </c>
      <c r="D196" s="206" t="s">
        <v>129</v>
      </c>
      <c r="E196" s="207" t="s">
        <v>1319</v>
      </c>
      <c r="F196" s="208" t="s">
        <v>1320</v>
      </c>
      <c r="G196" s="209" t="s">
        <v>132</v>
      </c>
      <c r="H196" s="210">
        <v>8.82</v>
      </c>
      <c r="I196" s="211"/>
      <c r="J196" s="212">
        <f>ROUND(I196*H196,2)</f>
        <v>0</v>
      </c>
      <c r="K196" s="208" t="s">
        <v>133</v>
      </c>
      <c r="L196" s="46"/>
      <c r="M196" s="213" t="s">
        <v>19</v>
      </c>
      <c r="N196" s="214" t="s">
        <v>40</v>
      </c>
      <c r="O196" s="86"/>
      <c r="P196" s="215">
        <f>O196*H196</f>
        <v>0</v>
      </c>
      <c r="Q196" s="215">
        <v>0.00658</v>
      </c>
      <c r="R196" s="215">
        <f>Q196*H196</f>
        <v>0.0580356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134</v>
      </c>
      <c r="AT196" s="217" t="s">
        <v>129</v>
      </c>
      <c r="AU196" s="217" t="s">
        <v>79</v>
      </c>
      <c r="AY196" s="19" t="s">
        <v>126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77</v>
      </c>
      <c r="BK196" s="218">
        <f>ROUND(I196*H196,2)</f>
        <v>0</v>
      </c>
      <c r="BL196" s="19" t="s">
        <v>134</v>
      </c>
      <c r="BM196" s="217" t="s">
        <v>1321</v>
      </c>
    </row>
    <row r="197" spans="1:47" s="2" customFormat="1" ht="12">
      <c r="A197" s="40"/>
      <c r="B197" s="41"/>
      <c r="C197" s="42"/>
      <c r="D197" s="219" t="s">
        <v>136</v>
      </c>
      <c r="E197" s="42"/>
      <c r="F197" s="220" t="s">
        <v>1322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136</v>
      </c>
      <c r="AU197" s="19" t="s">
        <v>79</v>
      </c>
    </row>
    <row r="198" spans="1:51" s="13" customFormat="1" ht="12">
      <c r="A198" s="13"/>
      <c r="B198" s="224"/>
      <c r="C198" s="225"/>
      <c r="D198" s="226" t="s">
        <v>138</v>
      </c>
      <c r="E198" s="227" t="s">
        <v>19</v>
      </c>
      <c r="F198" s="228" t="s">
        <v>1323</v>
      </c>
      <c r="G198" s="225"/>
      <c r="H198" s="229">
        <v>8.82</v>
      </c>
      <c r="I198" s="230"/>
      <c r="J198" s="225"/>
      <c r="K198" s="225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138</v>
      </c>
      <c r="AU198" s="235" t="s">
        <v>79</v>
      </c>
      <c r="AV198" s="13" t="s">
        <v>79</v>
      </c>
      <c r="AW198" s="13" t="s">
        <v>31</v>
      </c>
      <c r="AX198" s="13" t="s">
        <v>77</v>
      </c>
      <c r="AY198" s="235" t="s">
        <v>126</v>
      </c>
    </row>
    <row r="199" spans="1:65" s="2" customFormat="1" ht="33" customHeight="1">
      <c r="A199" s="40"/>
      <c r="B199" s="41"/>
      <c r="C199" s="206" t="s">
        <v>315</v>
      </c>
      <c r="D199" s="206" t="s">
        <v>129</v>
      </c>
      <c r="E199" s="207" t="s">
        <v>1324</v>
      </c>
      <c r="F199" s="208" t="s">
        <v>1325</v>
      </c>
      <c r="G199" s="209" t="s">
        <v>132</v>
      </c>
      <c r="H199" s="210">
        <v>8.82</v>
      </c>
      <c r="I199" s="211"/>
      <c r="J199" s="212">
        <f>ROUND(I199*H199,2)</f>
        <v>0</v>
      </c>
      <c r="K199" s="208" t="s">
        <v>133</v>
      </c>
      <c r="L199" s="46"/>
      <c r="M199" s="213" t="s">
        <v>19</v>
      </c>
      <c r="N199" s="214" t="s">
        <v>40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134</v>
      </c>
      <c r="AT199" s="217" t="s">
        <v>129</v>
      </c>
      <c r="AU199" s="217" t="s">
        <v>79</v>
      </c>
      <c r="AY199" s="19" t="s">
        <v>126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77</v>
      </c>
      <c r="BK199" s="218">
        <f>ROUND(I199*H199,2)</f>
        <v>0</v>
      </c>
      <c r="BL199" s="19" t="s">
        <v>134</v>
      </c>
      <c r="BM199" s="217" t="s">
        <v>1326</v>
      </c>
    </row>
    <row r="200" spans="1:47" s="2" customFormat="1" ht="12">
      <c r="A200" s="40"/>
      <c r="B200" s="41"/>
      <c r="C200" s="42"/>
      <c r="D200" s="219" t="s">
        <v>136</v>
      </c>
      <c r="E200" s="42"/>
      <c r="F200" s="220" t="s">
        <v>1327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136</v>
      </c>
      <c r="AU200" s="19" t="s">
        <v>79</v>
      </c>
    </row>
    <row r="201" spans="1:63" s="12" customFormat="1" ht="22.8" customHeight="1">
      <c r="A201" s="12"/>
      <c r="B201" s="190"/>
      <c r="C201" s="191"/>
      <c r="D201" s="192" t="s">
        <v>68</v>
      </c>
      <c r="E201" s="204" t="s">
        <v>161</v>
      </c>
      <c r="F201" s="204" t="s">
        <v>1328</v>
      </c>
      <c r="G201" s="191"/>
      <c r="H201" s="191"/>
      <c r="I201" s="194"/>
      <c r="J201" s="205">
        <f>BK201</f>
        <v>0</v>
      </c>
      <c r="K201" s="191"/>
      <c r="L201" s="196"/>
      <c r="M201" s="197"/>
      <c r="N201" s="198"/>
      <c r="O201" s="198"/>
      <c r="P201" s="199">
        <f>SUM(P202:P227)</f>
        <v>0</v>
      </c>
      <c r="Q201" s="198"/>
      <c r="R201" s="199">
        <f>SUM(R202:R227)</f>
        <v>161.13725999999997</v>
      </c>
      <c r="S201" s="198"/>
      <c r="T201" s="200">
        <f>SUM(T202:T227)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1" t="s">
        <v>77</v>
      </c>
      <c r="AT201" s="202" t="s">
        <v>68</v>
      </c>
      <c r="AU201" s="202" t="s">
        <v>77</v>
      </c>
      <c r="AY201" s="201" t="s">
        <v>126</v>
      </c>
      <c r="BK201" s="203">
        <f>SUM(BK202:BK227)</f>
        <v>0</v>
      </c>
    </row>
    <row r="202" spans="1:65" s="2" customFormat="1" ht="33" customHeight="1">
      <c r="A202" s="40"/>
      <c r="B202" s="41"/>
      <c r="C202" s="206" t="s">
        <v>325</v>
      </c>
      <c r="D202" s="206" t="s">
        <v>129</v>
      </c>
      <c r="E202" s="207" t="s">
        <v>1329</v>
      </c>
      <c r="F202" s="208" t="s">
        <v>1330</v>
      </c>
      <c r="G202" s="209" t="s">
        <v>132</v>
      </c>
      <c r="H202" s="210">
        <v>416</v>
      </c>
      <c r="I202" s="211"/>
      <c r="J202" s="212">
        <f>ROUND(I202*H202,2)</f>
        <v>0</v>
      </c>
      <c r="K202" s="208" t="s">
        <v>133</v>
      </c>
      <c r="L202" s="46"/>
      <c r="M202" s="213" t="s">
        <v>19</v>
      </c>
      <c r="N202" s="214" t="s">
        <v>40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134</v>
      </c>
      <c r="AT202" s="217" t="s">
        <v>129</v>
      </c>
      <c r="AU202" s="217" t="s">
        <v>79</v>
      </c>
      <c r="AY202" s="19" t="s">
        <v>126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77</v>
      </c>
      <c r="BK202" s="218">
        <f>ROUND(I202*H202,2)</f>
        <v>0</v>
      </c>
      <c r="BL202" s="19" t="s">
        <v>134</v>
      </c>
      <c r="BM202" s="217" t="s">
        <v>1331</v>
      </c>
    </row>
    <row r="203" spans="1:47" s="2" customFormat="1" ht="12">
      <c r="A203" s="40"/>
      <c r="B203" s="41"/>
      <c r="C203" s="42"/>
      <c r="D203" s="219" t="s">
        <v>136</v>
      </c>
      <c r="E203" s="42"/>
      <c r="F203" s="220" t="s">
        <v>1332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136</v>
      </c>
      <c r="AU203" s="19" t="s">
        <v>79</v>
      </c>
    </row>
    <row r="204" spans="1:51" s="13" customFormat="1" ht="12">
      <c r="A204" s="13"/>
      <c r="B204" s="224"/>
      <c r="C204" s="225"/>
      <c r="D204" s="226" t="s">
        <v>138</v>
      </c>
      <c r="E204" s="227" t="s">
        <v>19</v>
      </c>
      <c r="F204" s="228" t="s">
        <v>1167</v>
      </c>
      <c r="G204" s="225"/>
      <c r="H204" s="229">
        <v>374</v>
      </c>
      <c r="I204" s="230"/>
      <c r="J204" s="225"/>
      <c r="K204" s="225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138</v>
      </c>
      <c r="AU204" s="235" t="s">
        <v>79</v>
      </c>
      <c r="AV204" s="13" t="s">
        <v>79</v>
      </c>
      <c r="AW204" s="13" t="s">
        <v>31</v>
      </c>
      <c r="AX204" s="13" t="s">
        <v>69</v>
      </c>
      <c r="AY204" s="235" t="s">
        <v>126</v>
      </c>
    </row>
    <row r="205" spans="1:51" s="13" customFormat="1" ht="12">
      <c r="A205" s="13"/>
      <c r="B205" s="224"/>
      <c r="C205" s="225"/>
      <c r="D205" s="226" t="s">
        <v>138</v>
      </c>
      <c r="E205" s="227" t="s">
        <v>19</v>
      </c>
      <c r="F205" s="228" t="s">
        <v>1162</v>
      </c>
      <c r="G205" s="225"/>
      <c r="H205" s="229">
        <v>42</v>
      </c>
      <c r="I205" s="230"/>
      <c r="J205" s="225"/>
      <c r="K205" s="225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138</v>
      </c>
      <c r="AU205" s="235" t="s">
        <v>79</v>
      </c>
      <c r="AV205" s="13" t="s">
        <v>79</v>
      </c>
      <c r="AW205" s="13" t="s">
        <v>31</v>
      </c>
      <c r="AX205" s="13" t="s">
        <v>69</v>
      </c>
      <c r="AY205" s="235" t="s">
        <v>126</v>
      </c>
    </row>
    <row r="206" spans="1:51" s="14" customFormat="1" ht="12">
      <c r="A206" s="14"/>
      <c r="B206" s="236"/>
      <c r="C206" s="237"/>
      <c r="D206" s="226" t="s">
        <v>138</v>
      </c>
      <c r="E206" s="238" t="s">
        <v>19</v>
      </c>
      <c r="F206" s="239" t="s">
        <v>141</v>
      </c>
      <c r="G206" s="237"/>
      <c r="H206" s="240">
        <v>416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6" t="s">
        <v>138</v>
      </c>
      <c r="AU206" s="246" t="s">
        <v>79</v>
      </c>
      <c r="AV206" s="14" t="s">
        <v>134</v>
      </c>
      <c r="AW206" s="14" t="s">
        <v>31</v>
      </c>
      <c r="AX206" s="14" t="s">
        <v>77</v>
      </c>
      <c r="AY206" s="246" t="s">
        <v>126</v>
      </c>
    </row>
    <row r="207" spans="1:65" s="2" customFormat="1" ht="33" customHeight="1">
      <c r="A207" s="40"/>
      <c r="B207" s="41"/>
      <c r="C207" s="206" t="s">
        <v>336</v>
      </c>
      <c r="D207" s="206" t="s">
        <v>129</v>
      </c>
      <c r="E207" s="207" t="s">
        <v>1333</v>
      </c>
      <c r="F207" s="208" t="s">
        <v>1334</v>
      </c>
      <c r="G207" s="209" t="s">
        <v>132</v>
      </c>
      <c r="H207" s="210">
        <v>241</v>
      </c>
      <c r="I207" s="211"/>
      <c r="J207" s="212">
        <f>ROUND(I207*H207,2)</f>
        <v>0</v>
      </c>
      <c r="K207" s="208" t="s">
        <v>133</v>
      </c>
      <c r="L207" s="46"/>
      <c r="M207" s="213" t="s">
        <v>19</v>
      </c>
      <c r="N207" s="214" t="s">
        <v>40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134</v>
      </c>
      <c r="AT207" s="217" t="s">
        <v>129</v>
      </c>
      <c r="AU207" s="217" t="s">
        <v>79</v>
      </c>
      <c r="AY207" s="19" t="s">
        <v>126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77</v>
      </c>
      <c r="BK207" s="218">
        <f>ROUND(I207*H207,2)</f>
        <v>0</v>
      </c>
      <c r="BL207" s="19" t="s">
        <v>134</v>
      </c>
      <c r="BM207" s="217" t="s">
        <v>1335</v>
      </c>
    </row>
    <row r="208" spans="1:47" s="2" customFormat="1" ht="12">
      <c r="A208" s="40"/>
      <c r="B208" s="41"/>
      <c r="C208" s="42"/>
      <c r="D208" s="219" t="s">
        <v>136</v>
      </c>
      <c r="E208" s="42"/>
      <c r="F208" s="220" t="s">
        <v>1336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136</v>
      </c>
      <c r="AU208" s="19" t="s">
        <v>79</v>
      </c>
    </row>
    <row r="209" spans="1:51" s="13" customFormat="1" ht="12">
      <c r="A209" s="13"/>
      <c r="B209" s="224"/>
      <c r="C209" s="225"/>
      <c r="D209" s="226" t="s">
        <v>138</v>
      </c>
      <c r="E209" s="227" t="s">
        <v>19</v>
      </c>
      <c r="F209" s="228" t="s">
        <v>1173</v>
      </c>
      <c r="G209" s="225"/>
      <c r="H209" s="229">
        <v>241</v>
      </c>
      <c r="I209" s="230"/>
      <c r="J209" s="225"/>
      <c r="K209" s="225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138</v>
      </c>
      <c r="AU209" s="235" t="s">
        <v>79</v>
      </c>
      <c r="AV209" s="13" t="s">
        <v>79</v>
      </c>
      <c r="AW209" s="13" t="s">
        <v>31</v>
      </c>
      <c r="AX209" s="13" t="s">
        <v>77</v>
      </c>
      <c r="AY209" s="235" t="s">
        <v>126</v>
      </c>
    </row>
    <row r="210" spans="1:65" s="2" customFormat="1" ht="33" customHeight="1">
      <c r="A210" s="40"/>
      <c r="B210" s="41"/>
      <c r="C210" s="206" t="s">
        <v>342</v>
      </c>
      <c r="D210" s="206" t="s">
        <v>129</v>
      </c>
      <c r="E210" s="207" t="s">
        <v>1337</v>
      </c>
      <c r="F210" s="208" t="s">
        <v>1338</v>
      </c>
      <c r="G210" s="209" t="s">
        <v>132</v>
      </c>
      <c r="H210" s="210">
        <v>16</v>
      </c>
      <c r="I210" s="211"/>
      <c r="J210" s="212">
        <f>ROUND(I210*H210,2)</f>
        <v>0</v>
      </c>
      <c r="K210" s="208" t="s">
        <v>133</v>
      </c>
      <c r="L210" s="46"/>
      <c r="M210" s="213" t="s">
        <v>19</v>
      </c>
      <c r="N210" s="214" t="s">
        <v>40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134</v>
      </c>
      <c r="AT210" s="217" t="s">
        <v>129</v>
      </c>
      <c r="AU210" s="217" t="s">
        <v>79</v>
      </c>
      <c r="AY210" s="19" t="s">
        <v>126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77</v>
      </c>
      <c r="BK210" s="218">
        <f>ROUND(I210*H210,2)</f>
        <v>0</v>
      </c>
      <c r="BL210" s="19" t="s">
        <v>134</v>
      </c>
      <c r="BM210" s="217" t="s">
        <v>1339</v>
      </c>
    </row>
    <row r="211" spans="1:47" s="2" customFormat="1" ht="12">
      <c r="A211" s="40"/>
      <c r="B211" s="41"/>
      <c r="C211" s="42"/>
      <c r="D211" s="219" t="s">
        <v>136</v>
      </c>
      <c r="E211" s="42"/>
      <c r="F211" s="220" t="s">
        <v>1340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136</v>
      </c>
      <c r="AU211" s="19" t="s">
        <v>79</v>
      </c>
    </row>
    <row r="212" spans="1:51" s="13" customFormat="1" ht="12">
      <c r="A212" s="13"/>
      <c r="B212" s="224"/>
      <c r="C212" s="225"/>
      <c r="D212" s="226" t="s">
        <v>138</v>
      </c>
      <c r="E212" s="227" t="s">
        <v>19</v>
      </c>
      <c r="F212" s="228" t="s">
        <v>1168</v>
      </c>
      <c r="G212" s="225"/>
      <c r="H212" s="229">
        <v>16</v>
      </c>
      <c r="I212" s="230"/>
      <c r="J212" s="225"/>
      <c r="K212" s="225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138</v>
      </c>
      <c r="AU212" s="235" t="s">
        <v>79</v>
      </c>
      <c r="AV212" s="13" t="s">
        <v>79</v>
      </c>
      <c r="AW212" s="13" t="s">
        <v>31</v>
      </c>
      <c r="AX212" s="13" t="s">
        <v>77</v>
      </c>
      <c r="AY212" s="235" t="s">
        <v>126</v>
      </c>
    </row>
    <row r="213" spans="1:65" s="2" customFormat="1" ht="78" customHeight="1">
      <c r="A213" s="40"/>
      <c r="B213" s="41"/>
      <c r="C213" s="206" t="s">
        <v>227</v>
      </c>
      <c r="D213" s="206" t="s">
        <v>129</v>
      </c>
      <c r="E213" s="207" t="s">
        <v>1341</v>
      </c>
      <c r="F213" s="208" t="s">
        <v>1342</v>
      </c>
      <c r="G213" s="209" t="s">
        <v>132</v>
      </c>
      <c r="H213" s="210">
        <v>374</v>
      </c>
      <c r="I213" s="211"/>
      <c r="J213" s="212">
        <f>ROUND(I213*H213,2)</f>
        <v>0</v>
      </c>
      <c r="K213" s="208" t="s">
        <v>133</v>
      </c>
      <c r="L213" s="46"/>
      <c r="M213" s="213" t="s">
        <v>19</v>
      </c>
      <c r="N213" s="214" t="s">
        <v>40</v>
      </c>
      <c r="O213" s="86"/>
      <c r="P213" s="215">
        <f>O213*H213</f>
        <v>0</v>
      </c>
      <c r="Q213" s="215">
        <v>0.08922</v>
      </c>
      <c r="R213" s="215">
        <f>Q213*H213</f>
        <v>33.36828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134</v>
      </c>
      <c r="AT213" s="217" t="s">
        <v>129</v>
      </c>
      <c r="AU213" s="217" t="s">
        <v>79</v>
      </c>
      <c r="AY213" s="19" t="s">
        <v>126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77</v>
      </c>
      <c r="BK213" s="218">
        <f>ROUND(I213*H213,2)</f>
        <v>0</v>
      </c>
      <c r="BL213" s="19" t="s">
        <v>134</v>
      </c>
      <c r="BM213" s="217" t="s">
        <v>1343</v>
      </c>
    </row>
    <row r="214" spans="1:47" s="2" customFormat="1" ht="12">
      <c r="A214" s="40"/>
      <c r="B214" s="41"/>
      <c r="C214" s="42"/>
      <c r="D214" s="219" t="s">
        <v>136</v>
      </c>
      <c r="E214" s="42"/>
      <c r="F214" s="220" t="s">
        <v>1344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136</v>
      </c>
      <c r="AU214" s="19" t="s">
        <v>79</v>
      </c>
    </row>
    <row r="215" spans="1:51" s="13" customFormat="1" ht="12">
      <c r="A215" s="13"/>
      <c r="B215" s="224"/>
      <c r="C215" s="225"/>
      <c r="D215" s="226" t="s">
        <v>138</v>
      </c>
      <c r="E215" s="227" t="s">
        <v>19</v>
      </c>
      <c r="F215" s="228" t="s">
        <v>1167</v>
      </c>
      <c r="G215" s="225"/>
      <c r="H215" s="229">
        <v>374</v>
      </c>
      <c r="I215" s="230"/>
      <c r="J215" s="225"/>
      <c r="K215" s="225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138</v>
      </c>
      <c r="AU215" s="235" t="s">
        <v>79</v>
      </c>
      <c r="AV215" s="13" t="s">
        <v>79</v>
      </c>
      <c r="AW215" s="13" t="s">
        <v>31</v>
      </c>
      <c r="AX215" s="13" t="s">
        <v>77</v>
      </c>
      <c r="AY215" s="235" t="s">
        <v>126</v>
      </c>
    </row>
    <row r="216" spans="1:65" s="2" customFormat="1" ht="21.75" customHeight="1">
      <c r="A216" s="40"/>
      <c r="B216" s="41"/>
      <c r="C216" s="247" t="s">
        <v>353</v>
      </c>
      <c r="D216" s="247" t="s">
        <v>224</v>
      </c>
      <c r="E216" s="248" t="s">
        <v>1345</v>
      </c>
      <c r="F216" s="249" t="s">
        <v>1346</v>
      </c>
      <c r="G216" s="250" t="s">
        <v>132</v>
      </c>
      <c r="H216" s="251">
        <v>385.22</v>
      </c>
      <c r="I216" s="252"/>
      <c r="J216" s="253">
        <f>ROUND(I216*H216,2)</f>
        <v>0</v>
      </c>
      <c r="K216" s="249" t="s">
        <v>133</v>
      </c>
      <c r="L216" s="254"/>
      <c r="M216" s="255" t="s">
        <v>19</v>
      </c>
      <c r="N216" s="256" t="s">
        <v>40</v>
      </c>
      <c r="O216" s="86"/>
      <c r="P216" s="215">
        <f>O216*H216</f>
        <v>0</v>
      </c>
      <c r="Q216" s="215">
        <v>0.131</v>
      </c>
      <c r="R216" s="215">
        <f>Q216*H216</f>
        <v>50.463820000000005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178</v>
      </c>
      <c r="AT216" s="217" t="s">
        <v>224</v>
      </c>
      <c r="AU216" s="217" t="s">
        <v>79</v>
      </c>
      <c r="AY216" s="19" t="s">
        <v>126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77</v>
      </c>
      <c r="BK216" s="218">
        <f>ROUND(I216*H216,2)</f>
        <v>0</v>
      </c>
      <c r="BL216" s="19" t="s">
        <v>134</v>
      </c>
      <c r="BM216" s="217" t="s">
        <v>1347</v>
      </c>
    </row>
    <row r="217" spans="1:51" s="13" customFormat="1" ht="12">
      <c r="A217" s="13"/>
      <c r="B217" s="224"/>
      <c r="C217" s="225"/>
      <c r="D217" s="226" t="s">
        <v>138</v>
      </c>
      <c r="E217" s="225"/>
      <c r="F217" s="228" t="s">
        <v>1348</v>
      </c>
      <c r="G217" s="225"/>
      <c r="H217" s="229">
        <v>385.22</v>
      </c>
      <c r="I217" s="230"/>
      <c r="J217" s="225"/>
      <c r="K217" s="225"/>
      <c r="L217" s="231"/>
      <c r="M217" s="232"/>
      <c r="N217" s="233"/>
      <c r="O217" s="233"/>
      <c r="P217" s="233"/>
      <c r="Q217" s="233"/>
      <c r="R217" s="233"/>
      <c r="S217" s="233"/>
      <c r="T217" s="23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5" t="s">
        <v>138</v>
      </c>
      <c r="AU217" s="235" t="s">
        <v>79</v>
      </c>
      <c r="AV217" s="13" t="s">
        <v>79</v>
      </c>
      <c r="AW217" s="13" t="s">
        <v>4</v>
      </c>
      <c r="AX217" s="13" t="s">
        <v>77</v>
      </c>
      <c r="AY217" s="235" t="s">
        <v>126</v>
      </c>
    </row>
    <row r="218" spans="1:65" s="2" customFormat="1" ht="78" customHeight="1">
      <c r="A218" s="40"/>
      <c r="B218" s="41"/>
      <c r="C218" s="206" t="s">
        <v>360</v>
      </c>
      <c r="D218" s="206" t="s">
        <v>129</v>
      </c>
      <c r="E218" s="207" t="s">
        <v>1349</v>
      </c>
      <c r="F218" s="208" t="s">
        <v>1350</v>
      </c>
      <c r="G218" s="209" t="s">
        <v>132</v>
      </c>
      <c r="H218" s="210">
        <v>241</v>
      </c>
      <c r="I218" s="211"/>
      <c r="J218" s="212">
        <f>ROUND(I218*H218,2)</f>
        <v>0</v>
      </c>
      <c r="K218" s="208" t="s">
        <v>133</v>
      </c>
      <c r="L218" s="46"/>
      <c r="M218" s="213" t="s">
        <v>19</v>
      </c>
      <c r="N218" s="214" t="s">
        <v>40</v>
      </c>
      <c r="O218" s="86"/>
      <c r="P218" s="215">
        <f>O218*H218</f>
        <v>0</v>
      </c>
      <c r="Q218" s="215">
        <v>0.11162</v>
      </c>
      <c r="R218" s="215">
        <f>Q218*H218</f>
        <v>26.90042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134</v>
      </c>
      <c r="AT218" s="217" t="s">
        <v>129</v>
      </c>
      <c r="AU218" s="217" t="s">
        <v>79</v>
      </c>
      <c r="AY218" s="19" t="s">
        <v>126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77</v>
      </c>
      <c r="BK218" s="218">
        <f>ROUND(I218*H218,2)</f>
        <v>0</v>
      </c>
      <c r="BL218" s="19" t="s">
        <v>134</v>
      </c>
      <c r="BM218" s="217" t="s">
        <v>1351</v>
      </c>
    </row>
    <row r="219" spans="1:47" s="2" customFormat="1" ht="12">
      <c r="A219" s="40"/>
      <c r="B219" s="41"/>
      <c r="C219" s="42"/>
      <c r="D219" s="219" t="s">
        <v>136</v>
      </c>
      <c r="E219" s="42"/>
      <c r="F219" s="220" t="s">
        <v>1352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136</v>
      </c>
      <c r="AU219" s="19" t="s">
        <v>79</v>
      </c>
    </row>
    <row r="220" spans="1:51" s="13" customFormat="1" ht="12">
      <c r="A220" s="13"/>
      <c r="B220" s="224"/>
      <c r="C220" s="225"/>
      <c r="D220" s="226" t="s">
        <v>138</v>
      </c>
      <c r="E220" s="227" t="s">
        <v>19</v>
      </c>
      <c r="F220" s="228" t="s">
        <v>1173</v>
      </c>
      <c r="G220" s="225"/>
      <c r="H220" s="229">
        <v>241</v>
      </c>
      <c r="I220" s="230"/>
      <c r="J220" s="225"/>
      <c r="K220" s="225"/>
      <c r="L220" s="231"/>
      <c r="M220" s="232"/>
      <c r="N220" s="233"/>
      <c r="O220" s="233"/>
      <c r="P220" s="233"/>
      <c r="Q220" s="233"/>
      <c r="R220" s="233"/>
      <c r="S220" s="233"/>
      <c r="T220" s="23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5" t="s">
        <v>138</v>
      </c>
      <c r="AU220" s="235" t="s">
        <v>79</v>
      </c>
      <c r="AV220" s="13" t="s">
        <v>79</v>
      </c>
      <c r="AW220" s="13" t="s">
        <v>31</v>
      </c>
      <c r="AX220" s="13" t="s">
        <v>77</v>
      </c>
      <c r="AY220" s="235" t="s">
        <v>126</v>
      </c>
    </row>
    <row r="221" spans="1:65" s="2" customFormat="1" ht="21.75" customHeight="1">
      <c r="A221" s="40"/>
      <c r="B221" s="41"/>
      <c r="C221" s="247" t="s">
        <v>366</v>
      </c>
      <c r="D221" s="247" t="s">
        <v>224</v>
      </c>
      <c r="E221" s="248" t="s">
        <v>1353</v>
      </c>
      <c r="F221" s="249" t="s">
        <v>1354</v>
      </c>
      <c r="G221" s="250" t="s">
        <v>132</v>
      </c>
      <c r="H221" s="251">
        <v>245.82</v>
      </c>
      <c r="I221" s="252"/>
      <c r="J221" s="253">
        <f>ROUND(I221*H221,2)</f>
        <v>0</v>
      </c>
      <c r="K221" s="249" t="s">
        <v>133</v>
      </c>
      <c r="L221" s="254"/>
      <c r="M221" s="255" t="s">
        <v>19</v>
      </c>
      <c r="N221" s="256" t="s">
        <v>40</v>
      </c>
      <c r="O221" s="86"/>
      <c r="P221" s="215">
        <f>O221*H221</f>
        <v>0</v>
      </c>
      <c r="Q221" s="215">
        <v>0.176</v>
      </c>
      <c r="R221" s="215">
        <f>Q221*H221</f>
        <v>43.26432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178</v>
      </c>
      <c r="AT221" s="217" t="s">
        <v>224</v>
      </c>
      <c r="AU221" s="217" t="s">
        <v>79</v>
      </c>
      <c r="AY221" s="19" t="s">
        <v>126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77</v>
      </c>
      <c r="BK221" s="218">
        <f>ROUND(I221*H221,2)</f>
        <v>0</v>
      </c>
      <c r="BL221" s="19" t="s">
        <v>134</v>
      </c>
      <c r="BM221" s="217" t="s">
        <v>1355</v>
      </c>
    </row>
    <row r="222" spans="1:51" s="13" customFormat="1" ht="12">
      <c r="A222" s="13"/>
      <c r="B222" s="224"/>
      <c r="C222" s="225"/>
      <c r="D222" s="226" t="s">
        <v>138</v>
      </c>
      <c r="E222" s="225"/>
      <c r="F222" s="228" t="s">
        <v>1356</v>
      </c>
      <c r="G222" s="225"/>
      <c r="H222" s="229">
        <v>245.82</v>
      </c>
      <c r="I222" s="230"/>
      <c r="J222" s="225"/>
      <c r="K222" s="225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138</v>
      </c>
      <c r="AU222" s="235" t="s">
        <v>79</v>
      </c>
      <c r="AV222" s="13" t="s">
        <v>79</v>
      </c>
      <c r="AW222" s="13" t="s">
        <v>4</v>
      </c>
      <c r="AX222" s="13" t="s">
        <v>77</v>
      </c>
      <c r="AY222" s="235" t="s">
        <v>126</v>
      </c>
    </row>
    <row r="223" spans="1:65" s="2" customFormat="1" ht="66.75" customHeight="1">
      <c r="A223" s="40"/>
      <c r="B223" s="41"/>
      <c r="C223" s="206" t="s">
        <v>372</v>
      </c>
      <c r="D223" s="206" t="s">
        <v>129</v>
      </c>
      <c r="E223" s="207" t="s">
        <v>1357</v>
      </c>
      <c r="F223" s="208" t="s">
        <v>1358</v>
      </c>
      <c r="G223" s="209" t="s">
        <v>132</v>
      </c>
      <c r="H223" s="210">
        <v>42</v>
      </c>
      <c r="I223" s="211"/>
      <c r="J223" s="212">
        <f>ROUND(I223*H223,2)</f>
        <v>0</v>
      </c>
      <c r="K223" s="208" t="s">
        <v>133</v>
      </c>
      <c r="L223" s="46"/>
      <c r="M223" s="213" t="s">
        <v>19</v>
      </c>
      <c r="N223" s="214" t="s">
        <v>40</v>
      </c>
      <c r="O223" s="86"/>
      <c r="P223" s="215">
        <f>O223*H223</f>
        <v>0</v>
      </c>
      <c r="Q223" s="215">
        <v>0.101</v>
      </c>
      <c r="R223" s="215">
        <f>Q223*H223</f>
        <v>4.242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134</v>
      </c>
      <c r="AT223" s="217" t="s">
        <v>129</v>
      </c>
      <c r="AU223" s="217" t="s">
        <v>79</v>
      </c>
      <c r="AY223" s="19" t="s">
        <v>126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77</v>
      </c>
      <c r="BK223" s="218">
        <f>ROUND(I223*H223,2)</f>
        <v>0</v>
      </c>
      <c r="BL223" s="19" t="s">
        <v>134</v>
      </c>
      <c r="BM223" s="217" t="s">
        <v>1359</v>
      </c>
    </row>
    <row r="224" spans="1:47" s="2" customFormat="1" ht="12">
      <c r="A224" s="40"/>
      <c r="B224" s="41"/>
      <c r="C224" s="42"/>
      <c r="D224" s="219" t="s">
        <v>136</v>
      </c>
      <c r="E224" s="42"/>
      <c r="F224" s="220" t="s">
        <v>1360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136</v>
      </c>
      <c r="AU224" s="19" t="s">
        <v>79</v>
      </c>
    </row>
    <row r="225" spans="1:51" s="13" customFormat="1" ht="12">
      <c r="A225" s="13"/>
      <c r="B225" s="224"/>
      <c r="C225" s="225"/>
      <c r="D225" s="226" t="s">
        <v>138</v>
      </c>
      <c r="E225" s="227" t="s">
        <v>19</v>
      </c>
      <c r="F225" s="228" t="s">
        <v>1162</v>
      </c>
      <c r="G225" s="225"/>
      <c r="H225" s="229">
        <v>42</v>
      </c>
      <c r="I225" s="230"/>
      <c r="J225" s="225"/>
      <c r="K225" s="225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138</v>
      </c>
      <c r="AU225" s="235" t="s">
        <v>79</v>
      </c>
      <c r="AV225" s="13" t="s">
        <v>79</v>
      </c>
      <c r="AW225" s="13" t="s">
        <v>31</v>
      </c>
      <c r="AX225" s="13" t="s">
        <v>77</v>
      </c>
      <c r="AY225" s="235" t="s">
        <v>126</v>
      </c>
    </row>
    <row r="226" spans="1:65" s="2" customFormat="1" ht="21.75" customHeight="1">
      <c r="A226" s="40"/>
      <c r="B226" s="41"/>
      <c r="C226" s="247" t="s">
        <v>379</v>
      </c>
      <c r="D226" s="247" t="s">
        <v>224</v>
      </c>
      <c r="E226" s="248" t="s">
        <v>1361</v>
      </c>
      <c r="F226" s="249" t="s">
        <v>1362</v>
      </c>
      <c r="G226" s="250" t="s">
        <v>132</v>
      </c>
      <c r="H226" s="251">
        <v>43.26</v>
      </c>
      <c r="I226" s="252"/>
      <c r="J226" s="253">
        <f>ROUND(I226*H226,2)</f>
        <v>0</v>
      </c>
      <c r="K226" s="249" t="s">
        <v>133</v>
      </c>
      <c r="L226" s="254"/>
      <c r="M226" s="255" t="s">
        <v>19</v>
      </c>
      <c r="N226" s="256" t="s">
        <v>40</v>
      </c>
      <c r="O226" s="86"/>
      <c r="P226" s="215">
        <f>O226*H226</f>
        <v>0</v>
      </c>
      <c r="Q226" s="215">
        <v>0.067</v>
      </c>
      <c r="R226" s="215">
        <f>Q226*H226</f>
        <v>2.89842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178</v>
      </c>
      <c r="AT226" s="217" t="s">
        <v>224</v>
      </c>
      <c r="AU226" s="217" t="s">
        <v>79</v>
      </c>
      <c r="AY226" s="19" t="s">
        <v>126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77</v>
      </c>
      <c r="BK226" s="218">
        <f>ROUND(I226*H226,2)</f>
        <v>0</v>
      </c>
      <c r="BL226" s="19" t="s">
        <v>134</v>
      </c>
      <c r="BM226" s="217" t="s">
        <v>1363</v>
      </c>
    </row>
    <row r="227" spans="1:51" s="13" customFormat="1" ht="12">
      <c r="A227" s="13"/>
      <c r="B227" s="224"/>
      <c r="C227" s="225"/>
      <c r="D227" s="226" t="s">
        <v>138</v>
      </c>
      <c r="E227" s="225"/>
      <c r="F227" s="228" t="s">
        <v>1364</v>
      </c>
      <c r="G227" s="225"/>
      <c r="H227" s="229">
        <v>43.26</v>
      </c>
      <c r="I227" s="230"/>
      <c r="J227" s="225"/>
      <c r="K227" s="225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138</v>
      </c>
      <c r="AU227" s="235" t="s">
        <v>79</v>
      </c>
      <c r="AV227" s="13" t="s">
        <v>79</v>
      </c>
      <c r="AW227" s="13" t="s">
        <v>4</v>
      </c>
      <c r="AX227" s="13" t="s">
        <v>77</v>
      </c>
      <c r="AY227" s="235" t="s">
        <v>126</v>
      </c>
    </row>
    <row r="228" spans="1:63" s="12" customFormat="1" ht="22.8" customHeight="1">
      <c r="A228" s="12"/>
      <c r="B228" s="190"/>
      <c r="C228" s="191"/>
      <c r="D228" s="192" t="s">
        <v>68</v>
      </c>
      <c r="E228" s="204" t="s">
        <v>142</v>
      </c>
      <c r="F228" s="204" t="s">
        <v>143</v>
      </c>
      <c r="G228" s="191"/>
      <c r="H228" s="191"/>
      <c r="I228" s="194"/>
      <c r="J228" s="205">
        <f>BK228</f>
        <v>0</v>
      </c>
      <c r="K228" s="191"/>
      <c r="L228" s="196"/>
      <c r="M228" s="197"/>
      <c r="N228" s="198"/>
      <c r="O228" s="198"/>
      <c r="P228" s="199">
        <f>SUM(P229:P257)</f>
        <v>0</v>
      </c>
      <c r="Q228" s="198"/>
      <c r="R228" s="199">
        <f>SUM(R229:R257)</f>
        <v>36.07206548</v>
      </c>
      <c r="S228" s="198"/>
      <c r="T228" s="200">
        <f>SUM(T229:T257)</f>
        <v>0.9839999999999999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1" t="s">
        <v>77</v>
      </c>
      <c r="AT228" s="202" t="s">
        <v>68</v>
      </c>
      <c r="AU228" s="202" t="s">
        <v>77</v>
      </c>
      <c r="AY228" s="201" t="s">
        <v>126</v>
      </c>
      <c r="BK228" s="203">
        <f>SUM(BK229:BK257)</f>
        <v>0</v>
      </c>
    </row>
    <row r="229" spans="1:65" s="2" customFormat="1" ht="55.5" customHeight="1">
      <c r="A229" s="40"/>
      <c r="B229" s="41"/>
      <c r="C229" s="206" t="s">
        <v>386</v>
      </c>
      <c r="D229" s="206" t="s">
        <v>129</v>
      </c>
      <c r="E229" s="207" t="s">
        <v>1365</v>
      </c>
      <c r="F229" s="208" t="s">
        <v>1366</v>
      </c>
      <c r="G229" s="209" t="s">
        <v>168</v>
      </c>
      <c r="H229" s="210">
        <v>46.6</v>
      </c>
      <c r="I229" s="211"/>
      <c r="J229" s="212">
        <f>ROUND(I229*H229,2)</f>
        <v>0</v>
      </c>
      <c r="K229" s="208" t="s">
        <v>133</v>
      </c>
      <c r="L229" s="46"/>
      <c r="M229" s="213" t="s">
        <v>19</v>
      </c>
      <c r="N229" s="214" t="s">
        <v>40</v>
      </c>
      <c r="O229" s="86"/>
      <c r="P229" s="215">
        <f>O229*H229</f>
        <v>0</v>
      </c>
      <c r="Q229" s="215">
        <v>0.0719</v>
      </c>
      <c r="R229" s="215">
        <f>Q229*H229</f>
        <v>3.3505400000000005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134</v>
      </c>
      <c r="AT229" s="217" t="s">
        <v>129</v>
      </c>
      <c r="AU229" s="217" t="s">
        <v>79</v>
      </c>
      <c r="AY229" s="19" t="s">
        <v>126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77</v>
      </c>
      <c r="BK229" s="218">
        <f>ROUND(I229*H229,2)</f>
        <v>0</v>
      </c>
      <c r="BL229" s="19" t="s">
        <v>134</v>
      </c>
      <c r="BM229" s="217" t="s">
        <v>1367</v>
      </c>
    </row>
    <row r="230" spans="1:47" s="2" customFormat="1" ht="12">
      <c r="A230" s="40"/>
      <c r="B230" s="41"/>
      <c r="C230" s="42"/>
      <c r="D230" s="219" t="s">
        <v>136</v>
      </c>
      <c r="E230" s="42"/>
      <c r="F230" s="220" t="s">
        <v>1368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136</v>
      </c>
      <c r="AU230" s="19" t="s">
        <v>79</v>
      </c>
    </row>
    <row r="231" spans="1:51" s="13" customFormat="1" ht="12">
      <c r="A231" s="13"/>
      <c r="B231" s="224"/>
      <c r="C231" s="225"/>
      <c r="D231" s="226" t="s">
        <v>138</v>
      </c>
      <c r="E231" s="227" t="s">
        <v>19</v>
      </c>
      <c r="F231" s="228" t="s">
        <v>1369</v>
      </c>
      <c r="G231" s="225"/>
      <c r="H231" s="229">
        <v>46.6</v>
      </c>
      <c r="I231" s="230"/>
      <c r="J231" s="225"/>
      <c r="K231" s="225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138</v>
      </c>
      <c r="AU231" s="235" t="s">
        <v>79</v>
      </c>
      <c r="AV231" s="13" t="s">
        <v>79</v>
      </c>
      <c r="AW231" s="13" t="s">
        <v>31</v>
      </c>
      <c r="AX231" s="13" t="s">
        <v>77</v>
      </c>
      <c r="AY231" s="235" t="s">
        <v>126</v>
      </c>
    </row>
    <row r="232" spans="1:65" s="2" customFormat="1" ht="16.5" customHeight="1">
      <c r="A232" s="40"/>
      <c r="B232" s="41"/>
      <c r="C232" s="247" t="s">
        <v>393</v>
      </c>
      <c r="D232" s="247" t="s">
        <v>224</v>
      </c>
      <c r="E232" s="248" t="s">
        <v>1370</v>
      </c>
      <c r="F232" s="249" t="s">
        <v>1371</v>
      </c>
      <c r="G232" s="250" t="s">
        <v>132</v>
      </c>
      <c r="H232" s="251">
        <v>4.66</v>
      </c>
      <c r="I232" s="252"/>
      <c r="J232" s="253">
        <f>ROUND(I232*H232,2)</f>
        <v>0</v>
      </c>
      <c r="K232" s="249" t="s">
        <v>133</v>
      </c>
      <c r="L232" s="254"/>
      <c r="M232" s="255" t="s">
        <v>19</v>
      </c>
      <c r="N232" s="256" t="s">
        <v>40</v>
      </c>
      <c r="O232" s="86"/>
      <c r="P232" s="215">
        <f>O232*H232</f>
        <v>0</v>
      </c>
      <c r="Q232" s="215">
        <v>0.228</v>
      </c>
      <c r="R232" s="215">
        <f>Q232*H232</f>
        <v>1.06248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178</v>
      </c>
      <c r="AT232" s="217" t="s">
        <v>224</v>
      </c>
      <c r="AU232" s="217" t="s">
        <v>79</v>
      </c>
      <c r="AY232" s="19" t="s">
        <v>126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77</v>
      </c>
      <c r="BK232" s="218">
        <f>ROUND(I232*H232,2)</f>
        <v>0</v>
      </c>
      <c r="BL232" s="19" t="s">
        <v>134</v>
      </c>
      <c r="BM232" s="217" t="s">
        <v>1372</v>
      </c>
    </row>
    <row r="233" spans="1:51" s="13" customFormat="1" ht="12">
      <c r="A233" s="13"/>
      <c r="B233" s="224"/>
      <c r="C233" s="225"/>
      <c r="D233" s="226" t="s">
        <v>138</v>
      </c>
      <c r="E233" s="225"/>
      <c r="F233" s="228" t="s">
        <v>1373</v>
      </c>
      <c r="G233" s="225"/>
      <c r="H233" s="229">
        <v>4.66</v>
      </c>
      <c r="I233" s="230"/>
      <c r="J233" s="225"/>
      <c r="K233" s="225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138</v>
      </c>
      <c r="AU233" s="235" t="s">
        <v>79</v>
      </c>
      <c r="AV233" s="13" t="s">
        <v>79</v>
      </c>
      <c r="AW233" s="13" t="s">
        <v>4</v>
      </c>
      <c r="AX233" s="13" t="s">
        <v>77</v>
      </c>
      <c r="AY233" s="235" t="s">
        <v>126</v>
      </c>
    </row>
    <row r="234" spans="1:65" s="2" customFormat="1" ht="49.05" customHeight="1">
      <c r="A234" s="40"/>
      <c r="B234" s="41"/>
      <c r="C234" s="206" t="s">
        <v>399</v>
      </c>
      <c r="D234" s="206" t="s">
        <v>129</v>
      </c>
      <c r="E234" s="207" t="s">
        <v>1374</v>
      </c>
      <c r="F234" s="208" t="s">
        <v>1375</v>
      </c>
      <c r="G234" s="209" t="s">
        <v>168</v>
      </c>
      <c r="H234" s="210">
        <v>36.3</v>
      </c>
      <c r="I234" s="211"/>
      <c r="J234" s="212">
        <f>ROUND(I234*H234,2)</f>
        <v>0</v>
      </c>
      <c r="K234" s="208" t="s">
        <v>133</v>
      </c>
      <c r="L234" s="46"/>
      <c r="M234" s="213" t="s">
        <v>19</v>
      </c>
      <c r="N234" s="214" t="s">
        <v>40</v>
      </c>
      <c r="O234" s="86"/>
      <c r="P234" s="215">
        <f>O234*H234</f>
        <v>0</v>
      </c>
      <c r="Q234" s="215">
        <v>0.1554</v>
      </c>
      <c r="R234" s="215">
        <f>Q234*H234</f>
        <v>5.64102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134</v>
      </c>
      <c r="AT234" s="217" t="s">
        <v>129</v>
      </c>
      <c r="AU234" s="217" t="s">
        <v>79</v>
      </c>
      <c r="AY234" s="19" t="s">
        <v>126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77</v>
      </c>
      <c r="BK234" s="218">
        <f>ROUND(I234*H234,2)</f>
        <v>0</v>
      </c>
      <c r="BL234" s="19" t="s">
        <v>134</v>
      </c>
      <c r="BM234" s="217" t="s">
        <v>1376</v>
      </c>
    </row>
    <row r="235" spans="1:47" s="2" customFormat="1" ht="12">
      <c r="A235" s="40"/>
      <c r="B235" s="41"/>
      <c r="C235" s="42"/>
      <c r="D235" s="219" t="s">
        <v>136</v>
      </c>
      <c r="E235" s="42"/>
      <c r="F235" s="220" t="s">
        <v>1377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136</v>
      </c>
      <c r="AU235" s="19" t="s">
        <v>79</v>
      </c>
    </row>
    <row r="236" spans="1:51" s="13" customFormat="1" ht="12">
      <c r="A236" s="13"/>
      <c r="B236" s="224"/>
      <c r="C236" s="225"/>
      <c r="D236" s="226" t="s">
        <v>138</v>
      </c>
      <c r="E236" s="227" t="s">
        <v>19</v>
      </c>
      <c r="F236" s="228" t="s">
        <v>1378</v>
      </c>
      <c r="G236" s="225"/>
      <c r="H236" s="229">
        <v>36.3</v>
      </c>
      <c r="I236" s="230"/>
      <c r="J236" s="225"/>
      <c r="K236" s="225"/>
      <c r="L236" s="231"/>
      <c r="M236" s="232"/>
      <c r="N236" s="233"/>
      <c r="O236" s="233"/>
      <c r="P236" s="233"/>
      <c r="Q236" s="233"/>
      <c r="R236" s="233"/>
      <c r="S236" s="233"/>
      <c r="T236" s="23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5" t="s">
        <v>138</v>
      </c>
      <c r="AU236" s="235" t="s">
        <v>79</v>
      </c>
      <c r="AV236" s="13" t="s">
        <v>79</v>
      </c>
      <c r="AW236" s="13" t="s">
        <v>31</v>
      </c>
      <c r="AX236" s="13" t="s">
        <v>77</v>
      </c>
      <c r="AY236" s="235" t="s">
        <v>126</v>
      </c>
    </row>
    <row r="237" spans="1:65" s="2" customFormat="1" ht="24.15" customHeight="1">
      <c r="A237" s="40"/>
      <c r="B237" s="41"/>
      <c r="C237" s="247" t="s">
        <v>405</v>
      </c>
      <c r="D237" s="247" t="s">
        <v>224</v>
      </c>
      <c r="E237" s="248" t="s">
        <v>1379</v>
      </c>
      <c r="F237" s="249" t="s">
        <v>1380</v>
      </c>
      <c r="G237" s="250" t="s">
        <v>168</v>
      </c>
      <c r="H237" s="251">
        <v>31.926</v>
      </c>
      <c r="I237" s="252"/>
      <c r="J237" s="253">
        <f>ROUND(I237*H237,2)</f>
        <v>0</v>
      </c>
      <c r="K237" s="249" t="s">
        <v>133</v>
      </c>
      <c r="L237" s="254"/>
      <c r="M237" s="255" t="s">
        <v>19</v>
      </c>
      <c r="N237" s="256" t="s">
        <v>40</v>
      </c>
      <c r="O237" s="86"/>
      <c r="P237" s="215">
        <f>O237*H237</f>
        <v>0</v>
      </c>
      <c r="Q237" s="215">
        <v>0.0483</v>
      </c>
      <c r="R237" s="215">
        <f>Q237*H237</f>
        <v>1.5420258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178</v>
      </c>
      <c r="AT237" s="217" t="s">
        <v>224</v>
      </c>
      <c r="AU237" s="217" t="s">
        <v>79</v>
      </c>
      <c r="AY237" s="19" t="s">
        <v>126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77</v>
      </c>
      <c r="BK237" s="218">
        <f>ROUND(I237*H237,2)</f>
        <v>0</v>
      </c>
      <c r="BL237" s="19" t="s">
        <v>134</v>
      </c>
      <c r="BM237" s="217" t="s">
        <v>1381</v>
      </c>
    </row>
    <row r="238" spans="1:51" s="13" customFormat="1" ht="12">
      <c r="A238" s="13"/>
      <c r="B238" s="224"/>
      <c r="C238" s="225"/>
      <c r="D238" s="226" t="s">
        <v>138</v>
      </c>
      <c r="E238" s="225"/>
      <c r="F238" s="228" t="s">
        <v>1382</v>
      </c>
      <c r="G238" s="225"/>
      <c r="H238" s="229">
        <v>31.926</v>
      </c>
      <c r="I238" s="230"/>
      <c r="J238" s="225"/>
      <c r="K238" s="225"/>
      <c r="L238" s="231"/>
      <c r="M238" s="232"/>
      <c r="N238" s="233"/>
      <c r="O238" s="233"/>
      <c r="P238" s="233"/>
      <c r="Q238" s="233"/>
      <c r="R238" s="233"/>
      <c r="S238" s="233"/>
      <c r="T238" s="23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5" t="s">
        <v>138</v>
      </c>
      <c r="AU238" s="235" t="s">
        <v>79</v>
      </c>
      <c r="AV238" s="13" t="s">
        <v>79</v>
      </c>
      <c r="AW238" s="13" t="s">
        <v>4</v>
      </c>
      <c r="AX238" s="13" t="s">
        <v>77</v>
      </c>
      <c r="AY238" s="235" t="s">
        <v>126</v>
      </c>
    </row>
    <row r="239" spans="1:65" s="2" customFormat="1" ht="16.5" customHeight="1">
      <c r="A239" s="40"/>
      <c r="B239" s="41"/>
      <c r="C239" s="247" t="s">
        <v>411</v>
      </c>
      <c r="D239" s="247" t="s">
        <v>224</v>
      </c>
      <c r="E239" s="248" t="s">
        <v>1383</v>
      </c>
      <c r="F239" s="249" t="s">
        <v>1384</v>
      </c>
      <c r="G239" s="250" t="s">
        <v>168</v>
      </c>
      <c r="H239" s="251">
        <v>4</v>
      </c>
      <c r="I239" s="252"/>
      <c r="J239" s="253">
        <f>ROUND(I239*H239,2)</f>
        <v>0</v>
      </c>
      <c r="K239" s="249" t="s">
        <v>133</v>
      </c>
      <c r="L239" s="254"/>
      <c r="M239" s="255" t="s">
        <v>19</v>
      </c>
      <c r="N239" s="256" t="s">
        <v>40</v>
      </c>
      <c r="O239" s="86"/>
      <c r="P239" s="215">
        <f>O239*H239</f>
        <v>0</v>
      </c>
      <c r="Q239" s="215">
        <v>0.08</v>
      </c>
      <c r="R239" s="215">
        <f>Q239*H239</f>
        <v>0.32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178</v>
      </c>
      <c r="AT239" s="217" t="s">
        <v>224</v>
      </c>
      <c r="AU239" s="217" t="s">
        <v>79</v>
      </c>
      <c r="AY239" s="19" t="s">
        <v>126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77</v>
      </c>
      <c r="BK239" s="218">
        <f>ROUND(I239*H239,2)</f>
        <v>0</v>
      </c>
      <c r="BL239" s="19" t="s">
        <v>134</v>
      </c>
      <c r="BM239" s="217" t="s">
        <v>1385</v>
      </c>
    </row>
    <row r="240" spans="1:65" s="2" customFormat="1" ht="24.15" customHeight="1">
      <c r="A240" s="40"/>
      <c r="B240" s="41"/>
      <c r="C240" s="247" t="s">
        <v>422</v>
      </c>
      <c r="D240" s="247" t="s">
        <v>224</v>
      </c>
      <c r="E240" s="248" t="s">
        <v>1386</v>
      </c>
      <c r="F240" s="249" t="s">
        <v>1387</v>
      </c>
      <c r="G240" s="250" t="s">
        <v>168</v>
      </c>
      <c r="H240" s="251">
        <v>1</v>
      </c>
      <c r="I240" s="252"/>
      <c r="J240" s="253">
        <f>ROUND(I240*H240,2)</f>
        <v>0</v>
      </c>
      <c r="K240" s="249" t="s">
        <v>133</v>
      </c>
      <c r="L240" s="254"/>
      <c r="M240" s="255" t="s">
        <v>19</v>
      </c>
      <c r="N240" s="256" t="s">
        <v>40</v>
      </c>
      <c r="O240" s="86"/>
      <c r="P240" s="215">
        <f>O240*H240</f>
        <v>0</v>
      </c>
      <c r="Q240" s="215">
        <v>0.06567</v>
      </c>
      <c r="R240" s="215">
        <f>Q240*H240</f>
        <v>0.06567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178</v>
      </c>
      <c r="AT240" s="217" t="s">
        <v>224</v>
      </c>
      <c r="AU240" s="217" t="s">
        <v>79</v>
      </c>
      <c r="AY240" s="19" t="s">
        <v>126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77</v>
      </c>
      <c r="BK240" s="218">
        <f>ROUND(I240*H240,2)</f>
        <v>0</v>
      </c>
      <c r="BL240" s="19" t="s">
        <v>134</v>
      </c>
      <c r="BM240" s="217" t="s">
        <v>1388</v>
      </c>
    </row>
    <row r="241" spans="1:65" s="2" customFormat="1" ht="49.05" customHeight="1">
      <c r="A241" s="40"/>
      <c r="B241" s="41"/>
      <c r="C241" s="206" t="s">
        <v>428</v>
      </c>
      <c r="D241" s="206" t="s">
        <v>129</v>
      </c>
      <c r="E241" s="207" t="s">
        <v>1389</v>
      </c>
      <c r="F241" s="208" t="s">
        <v>1390</v>
      </c>
      <c r="G241" s="209" t="s">
        <v>168</v>
      </c>
      <c r="H241" s="210">
        <v>135.5</v>
      </c>
      <c r="I241" s="211"/>
      <c r="J241" s="212">
        <f>ROUND(I241*H241,2)</f>
        <v>0</v>
      </c>
      <c r="K241" s="208" t="s">
        <v>133</v>
      </c>
      <c r="L241" s="46"/>
      <c r="M241" s="213" t="s">
        <v>19</v>
      </c>
      <c r="N241" s="214" t="s">
        <v>40</v>
      </c>
      <c r="O241" s="86"/>
      <c r="P241" s="215">
        <f>O241*H241</f>
        <v>0</v>
      </c>
      <c r="Q241" s="215">
        <v>0.1295</v>
      </c>
      <c r="R241" s="215">
        <f>Q241*H241</f>
        <v>17.547250000000002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134</v>
      </c>
      <c r="AT241" s="217" t="s">
        <v>129</v>
      </c>
      <c r="AU241" s="217" t="s">
        <v>79</v>
      </c>
      <c r="AY241" s="19" t="s">
        <v>126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77</v>
      </c>
      <c r="BK241" s="218">
        <f>ROUND(I241*H241,2)</f>
        <v>0</v>
      </c>
      <c r="BL241" s="19" t="s">
        <v>134</v>
      </c>
      <c r="BM241" s="217" t="s">
        <v>1391</v>
      </c>
    </row>
    <row r="242" spans="1:47" s="2" customFormat="1" ht="12">
      <c r="A242" s="40"/>
      <c r="B242" s="41"/>
      <c r="C242" s="42"/>
      <c r="D242" s="219" t="s">
        <v>136</v>
      </c>
      <c r="E242" s="42"/>
      <c r="F242" s="220" t="s">
        <v>1392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136</v>
      </c>
      <c r="AU242" s="19" t="s">
        <v>79</v>
      </c>
    </row>
    <row r="243" spans="1:51" s="13" customFormat="1" ht="12">
      <c r="A243" s="13"/>
      <c r="B243" s="224"/>
      <c r="C243" s="225"/>
      <c r="D243" s="226" t="s">
        <v>138</v>
      </c>
      <c r="E243" s="227" t="s">
        <v>19</v>
      </c>
      <c r="F243" s="228" t="s">
        <v>1393</v>
      </c>
      <c r="G243" s="225"/>
      <c r="H243" s="229">
        <v>42.3</v>
      </c>
      <c r="I243" s="230"/>
      <c r="J243" s="225"/>
      <c r="K243" s="225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138</v>
      </c>
      <c r="AU243" s="235" t="s">
        <v>79</v>
      </c>
      <c r="AV243" s="13" t="s">
        <v>79</v>
      </c>
      <c r="AW243" s="13" t="s">
        <v>31</v>
      </c>
      <c r="AX243" s="13" t="s">
        <v>69</v>
      </c>
      <c r="AY243" s="235" t="s">
        <v>126</v>
      </c>
    </row>
    <row r="244" spans="1:51" s="13" customFormat="1" ht="12">
      <c r="A244" s="13"/>
      <c r="B244" s="224"/>
      <c r="C244" s="225"/>
      <c r="D244" s="226" t="s">
        <v>138</v>
      </c>
      <c r="E244" s="227" t="s">
        <v>19</v>
      </c>
      <c r="F244" s="228" t="s">
        <v>1394</v>
      </c>
      <c r="G244" s="225"/>
      <c r="H244" s="229">
        <v>93.2</v>
      </c>
      <c r="I244" s="230"/>
      <c r="J244" s="225"/>
      <c r="K244" s="225"/>
      <c r="L244" s="231"/>
      <c r="M244" s="232"/>
      <c r="N244" s="233"/>
      <c r="O244" s="233"/>
      <c r="P244" s="233"/>
      <c r="Q244" s="233"/>
      <c r="R244" s="233"/>
      <c r="S244" s="233"/>
      <c r="T244" s="23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5" t="s">
        <v>138</v>
      </c>
      <c r="AU244" s="235" t="s">
        <v>79</v>
      </c>
      <c r="AV244" s="13" t="s">
        <v>79</v>
      </c>
      <c r="AW244" s="13" t="s">
        <v>31</v>
      </c>
      <c r="AX244" s="13" t="s">
        <v>69</v>
      </c>
      <c r="AY244" s="235" t="s">
        <v>126</v>
      </c>
    </row>
    <row r="245" spans="1:51" s="14" customFormat="1" ht="12">
      <c r="A245" s="14"/>
      <c r="B245" s="236"/>
      <c r="C245" s="237"/>
      <c r="D245" s="226" t="s">
        <v>138</v>
      </c>
      <c r="E245" s="238" t="s">
        <v>19</v>
      </c>
      <c r="F245" s="239" t="s">
        <v>141</v>
      </c>
      <c r="G245" s="237"/>
      <c r="H245" s="240">
        <v>135.5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6" t="s">
        <v>138</v>
      </c>
      <c r="AU245" s="246" t="s">
        <v>79</v>
      </c>
      <c r="AV245" s="14" t="s">
        <v>134</v>
      </c>
      <c r="AW245" s="14" t="s">
        <v>31</v>
      </c>
      <c r="AX245" s="14" t="s">
        <v>77</v>
      </c>
      <c r="AY245" s="246" t="s">
        <v>126</v>
      </c>
    </row>
    <row r="246" spans="1:65" s="2" customFormat="1" ht="16.5" customHeight="1">
      <c r="A246" s="40"/>
      <c r="B246" s="41"/>
      <c r="C246" s="247" t="s">
        <v>433</v>
      </c>
      <c r="D246" s="247" t="s">
        <v>224</v>
      </c>
      <c r="E246" s="248" t="s">
        <v>1395</v>
      </c>
      <c r="F246" s="249" t="s">
        <v>1396</v>
      </c>
      <c r="G246" s="250" t="s">
        <v>168</v>
      </c>
      <c r="H246" s="251">
        <v>95.064</v>
      </c>
      <c r="I246" s="252"/>
      <c r="J246" s="253">
        <f>ROUND(I246*H246,2)</f>
        <v>0</v>
      </c>
      <c r="K246" s="249" t="s">
        <v>133</v>
      </c>
      <c r="L246" s="254"/>
      <c r="M246" s="255" t="s">
        <v>19</v>
      </c>
      <c r="N246" s="256" t="s">
        <v>40</v>
      </c>
      <c r="O246" s="86"/>
      <c r="P246" s="215">
        <f>O246*H246</f>
        <v>0</v>
      </c>
      <c r="Q246" s="215">
        <v>0.05612</v>
      </c>
      <c r="R246" s="215">
        <f>Q246*H246</f>
        <v>5.33499168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178</v>
      </c>
      <c r="AT246" s="217" t="s">
        <v>224</v>
      </c>
      <c r="AU246" s="217" t="s">
        <v>79</v>
      </c>
      <c r="AY246" s="19" t="s">
        <v>126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77</v>
      </c>
      <c r="BK246" s="218">
        <f>ROUND(I246*H246,2)</f>
        <v>0</v>
      </c>
      <c r="BL246" s="19" t="s">
        <v>134</v>
      </c>
      <c r="BM246" s="217" t="s">
        <v>1397</v>
      </c>
    </row>
    <row r="247" spans="1:51" s="13" customFormat="1" ht="12">
      <c r="A247" s="13"/>
      <c r="B247" s="224"/>
      <c r="C247" s="225"/>
      <c r="D247" s="226" t="s">
        <v>138</v>
      </c>
      <c r="E247" s="225"/>
      <c r="F247" s="228" t="s">
        <v>1398</v>
      </c>
      <c r="G247" s="225"/>
      <c r="H247" s="229">
        <v>95.064</v>
      </c>
      <c r="I247" s="230"/>
      <c r="J247" s="225"/>
      <c r="K247" s="225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138</v>
      </c>
      <c r="AU247" s="235" t="s">
        <v>79</v>
      </c>
      <c r="AV247" s="13" t="s">
        <v>79</v>
      </c>
      <c r="AW247" s="13" t="s">
        <v>4</v>
      </c>
      <c r="AX247" s="13" t="s">
        <v>77</v>
      </c>
      <c r="AY247" s="235" t="s">
        <v>126</v>
      </c>
    </row>
    <row r="248" spans="1:65" s="2" customFormat="1" ht="16.5" customHeight="1">
      <c r="A248" s="40"/>
      <c r="B248" s="41"/>
      <c r="C248" s="247" t="s">
        <v>438</v>
      </c>
      <c r="D248" s="247" t="s">
        <v>224</v>
      </c>
      <c r="E248" s="248" t="s">
        <v>1399</v>
      </c>
      <c r="F248" s="249" t="s">
        <v>1400</v>
      </c>
      <c r="G248" s="250" t="s">
        <v>168</v>
      </c>
      <c r="H248" s="251">
        <v>43.146</v>
      </c>
      <c r="I248" s="252"/>
      <c r="J248" s="253">
        <f>ROUND(I248*H248,2)</f>
        <v>0</v>
      </c>
      <c r="K248" s="249" t="s">
        <v>133</v>
      </c>
      <c r="L248" s="254"/>
      <c r="M248" s="255" t="s">
        <v>19</v>
      </c>
      <c r="N248" s="256" t="s">
        <v>40</v>
      </c>
      <c r="O248" s="86"/>
      <c r="P248" s="215">
        <f>O248*H248</f>
        <v>0</v>
      </c>
      <c r="Q248" s="215">
        <v>0.028</v>
      </c>
      <c r="R248" s="215">
        <f>Q248*H248</f>
        <v>1.208088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178</v>
      </c>
      <c r="AT248" s="217" t="s">
        <v>224</v>
      </c>
      <c r="AU248" s="217" t="s">
        <v>79</v>
      </c>
      <c r="AY248" s="19" t="s">
        <v>126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77</v>
      </c>
      <c r="BK248" s="218">
        <f>ROUND(I248*H248,2)</f>
        <v>0</v>
      </c>
      <c r="BL248" s="19" t="s">
        <v>134</v>
      </c>
      <c r="BM248" s="217" t="s">
        <v>1401</v>
      </c>
    </row>
    <row r="249" spans="1:51" s="13" customFormat="1" ht="12">
      <c r="A249" s="13"/>
      <c r="B249" s="224"/>
      <c r="C249" s="225"/>
      <c r="D249" s="226" t="s">
        <v>138</v>
      </c>
      <c r="E249" s="225"/>
      <c r="F249" s="228" t="s">
        <v>1402</v>
      </c>
      <c r="G249" s="225"/>
      <c r="H249" s="229">
        <v>43.146</v>
      </c>
      <c r="I249" s="230"/>
      <c r="J249" s="225"/>
      <c r="K249" s="225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138</v>
      </c>
      <c r="AU249" s="235" t="s">
        <v>79</v>
      </c>
      <c r="AV249" s="13" t="s">
        <v>79</v>
      </c>
      <c r="AW249" s="13" t="s">
        <v>4</v>
      </c>
      <c r="AX249" s="13" t="s">
        <v>77</v>
      </c>
      <c r="AY249" s="235" t="s">
        <v>126</v>
      </c>
    </row>
    <row r="250" spans="1:65" s="2" customFormat="1" ht="24.15" customHeight="1">
      <c r="A250" s="40"/>
      <c r="B250" s="41"/>
      <c r="C250" s="206" t="s">
        <v>443</v>
      </c>
      <c r="D250" s="206" t="s">
        <v>129</v>
      </c>
      <c r="E250" s="207" t="s">
        <v>1403</v>
      </c>
      <c r="F250" s="208" t="s">
        <v>1404</v>
      </c>
      <c r="G250" s="209" t="s">
        <v>168</v>
      </c>
      <c r="H250" s="210">
        <v>23.3</v>
      </c>
      <c r="I250" s="211"/>
      <c r="J250" s="212">
        <f>ROUND(I250*H250,2)</f>
        <v>0</v>
      </c>
      <c r="K250" s="208" t="s">
        <v>133</v>
      </c>
      <c r="L250" s="46"/>
      <c r="M250" s="213" t="s">
        <v>19</v>
      </c>
      <c r="N250" s="214" t="s">
        <v>40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134</v>
      </c>
      <c r="AT250" s="217" t="s">
        <v>129</v>
      </c>
      <c r="AU250" s="217" t="s">
        <v>79</v>
      </c>
      <c r="AY250" s="19" t="s">
        <v>126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77</v>
      </c>
      <c r="BK250" s="218">
        <f>ROUND(I250*H250,2)</f>
        <v>0</v>
      </c>
      <c r="BL250" s="19" t="s">
        <v>134</v>
      </c>
      <c r="BM250" s="217" t="s">
        <v>1405</v>
      </c>
    </row>
    <row r="251" spans="1:47" s="2" customFormat="1" ht="12">
      <c r="A251" s="40"/>
      <c r="B251" s="41"/>
      <c r="C251" s="42"/>
      <c r="D251" s="219" t="s">
        <v>136</v>
      </c>
      <c r="E251" s="42"/>
      <c r="F251" s="220" t="s">
        <v>1406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136</v>
      </c>
      <c r="AU251" s="19" t="s">
        <v>79</v>
      </c>
    </row>
    <row r="252" spans="1:51" s="13" customFormat="1" ht="12">
      <c r="A252" s="13"/>
      <c r="B252" s="224"/>
      <c r="C252" s="225"/>
      <c r="D252" s="226" t="s">
        <v>138</v>
      </c>
      <c r="E252" s="227" t="s">
        <v>19</v>
      </c>
      <c r="F252" s="228" t="s">
        <v>1407</v>
      </c>
      <c r="G252" s="225"/>
      <c r="H252" s="229">
        <v>23.3</v>
      </c>
      <c r="I252" s="230"/>
      <c r="J252" s="225"/>
      <c r="K252" s="225"/>
      <c r="L252" s="231"/>
      <c r="M252" s="232"/>
      <c r="N252" s="233"/>
      <c r="O252" s="233"/>
      <c r="P252" s="233"/>
      <c r="Q252" s="233"/>
      <c r="R252" s="233"/>
      <c r="S252" s="233"/>
      <c r="T252" s="23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5" t="s">
        <v>138</v>
      </c>
      <c r="AU252" s="235" t="s">
        <v>79</v>
      </c>
      <c r="AV252" s="13" t="s">
        <v>79</v>
      </c>
      <c r="AW252" s="13" t="s">
        <v>31</v>
      </c>
      <c r="AX252" s="13" t="s">
        <v>77</v>
      </c>
      <c r="AY252" s="235" t="s">
        <v>126</v>
      </c>
    </row>
    <row r="253" spans="1:65" s="2" customFormat="1" ht="16.5" customHeight="1">
      <c r="A253" s="40"/>
      <c r="B253" s="41"/>
      <c r="C253" s="206" t="s">
        <v>448</v>
      </c>
      <c r="D253" s="206" t="s">
        <v>129</v>
      </c>
      <c r="E253" s="207" t="s">
        <v>1408</v>
      </c>
      <c r="F253" s="208" t="s">
        <v>1409</v>
      </c>
      <c r="G253" s="209" t="s">
        <v>275</v>
      </c>
      <c r="H253" s="210">
        <v>0.41</v>
      </c>
      <c r="I253" s="211"/>
      <c r="J253" s="212">
        <f>ROUND(I253*H253,2)</f>
        <v>0</v>
      </c>
      <c r="K253" s="208" t="s">
        <v>133</v>
      </c>
      <c r="L253" s="46"/>
      <c r="M253" s="213" t="s">
        <v>19</v>
      </c>
      <c r="N253" s="214" t="s">
        <v>40</v>
      </c>
      <c r="O253" s="86"/>
      <c r="P253" s="215">
        <f>O253*H253</f>
        <v>0</v>
      </c>
      <c r="Q253" s="215">
        <v>0</v>
      </c>
      <c r="R253" s="215">
        <f>Q253*H253</f>
        <v>0</v>
      </c>
      <c r="S253" s="215">
        <v>2.4</v>
      </c>
      <c r="T253" s="216">
        <f>S253*H253</f>
        <v>0.9839999999999999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134</v>
      </c>
      <c r="AT253" s="217" t="s">
        <v>129</v>
      </c>
      <c r="AU253" s="217" t="s">
        <v>79</v>
      </c>
      <c r="AY253" s="19" t="s">
        <v>126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77</v>
      </c>
      <c r="BK253" s="218">
        <f>ROUND(I253*H253,2)</f>
        <v>0</v>
      </c>
      <c r="BL253" s="19" t="s">
        <v>134</v>
      </c>
      <c r="BM253" s="217" t="s">
        <v>1410</v>
      </c>
    </row>
    <row r="254" spans="1:47" s="2" customFormat="1" ht="12">
      <c r="A254" s="40"/>
      <c r="B254" s="41"/>
      <c r="C254" s="42"/>
      <c r="D254" s="219" t="s">
        <v>136</v>
      </c>
      <c r="E254" s="42"/>
      <c r="F254" s="220" t="s">
        <v>1411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136</v>
      </c>
      <c r="AU254" s="19" t="s">
        <v>79</v>
      </c>
    </row>
    <row r="255" spans="1:51" s="13" customFormat="1" ht="12">
      <c r="A255" s="13"/>
      <c r="B255" s="224"/>
      <c r="C255" s="225"/>
      <c r="D255" s="226" t="s">
        <v>138</v>
      </c>
      <c r="E255" s="227" t="s">
        <v>19</v>
      </c>
      <c r="F255" s="228" t="s">
        <v>1412</v>
      </c>
      <c r="G255" s="225"/>
      <c r="H255" s="229">
        <v>0.09</v>
      </c>
      <c r="I255" s="230"/>
      <c r="J255" s="225"/>
      <c r="K255" s="225"/>
      <c r="L255" s="231"/>
      <c r="M255" s="232"/>
      <c r="N255" s="233"/>
      <c r="O255" s="233"/>
      <c r="P255" s="233"/>
      <c r="Q255" s="233"/>
      <c r="R255" s="233"/>
      <c r="S255" s="233"/>
      <c r="T255" s="23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5" t="s">
        <v>138</v>
      </c>
      <c r="AU255" s="235" t="s">
        <v>79</v>
      </c>
      <c r="AV255" s="13" t="s">
        <v>79</v>
      </c>
      <c r="AW255" s="13" t="s">
        <v>31</v>
      </c>
      <c r="AX255" s="13" t="s">
        <v>69</v>
      </c>
      <c r="AY255" s="235" t="s">
        <v>126</v>
      </c>
    </row>
    <row r="256" spans="1:51" s="13" customFormat="1" ht="12">
      <c r="A256" s="13"/>
      <c r="B256" s="224"/>
      <c r="C256" s="225"/>
      <c r="D256" s="226" t="s">
        <v>138</v>
      </c>
      <c r="E256" s="227" t="s">
        <v>19</v>
      </c>
      <c r="F256" s="228" t="s">
        <v>1413</v>
      </c>
      <c r="G256" s="225"/>
      <c r="H256" s="229">
        <v>0.32</v>
      </c>
      <c r="I256" s="230"/>
      <c r="J256" s="225"/>
      <c r="K256" s="225"/>
      <c r="L256" s="231"/>
      <c r="M256" s="232"/>
      <c r="N256" s="233"/>
      <c r="O256" s="233"/>
      <c r="P256" s="233"/>
      <c r="Q256" s="233"/>
      <c r="R256" s="233"/>
      <c r="S256" s="233"/>
      <c r="T256" s="23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5" t="s">
        <v>138</v>
      </c>
      <c r="AU256" s="235" t="s">
        <v>79</v>
      </c>
      <c r="AV256" s="13" t="s">
        <v>79</v>
      </c>
      <c r="AW256" s="13" t="s">
        <v>31</v>
      </c>
      <c r="AX256" s="13" t="s">
        <v>69</v>
      </c>
      <c r="AY256" s="235" t="s">
        <v>126</v>
      </c>
    </row>
    <row r="257" spans="1:51" s="14" customFormat="1" ht="12">
      <c r="A257" s="14"/>
      <c r="B257" s="236"/>
      <c r="C257" s="237"/>
      <c r="D257" s="226" t="s">
        <v>138</v>
      </c>
      <c r="E257" s="238" t="s">
        <v>19</v>
      </c>
      <c r="F257" s="239" t="s">
        <v>141</v>
      </c>
      <c r="G257" s="237"/>
      <c r="H257" s="240">
        <v>0.41000000000000003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6" t="s">
        <v>138</v>
      </c>
      <c r="AU257" s="246" t="s">
        <v>79</v>
      </c>
      <c r="AV257" s="14" t="s">
        <v>134</v>
      </c>
      <c r="AW257" s="14" t="s">
        <v>31</v>
      </c>
      <c r="AX257" s="14" t="s">
        <v>77</v>
      </c>
      <c r="AY257" s="246" t="s">
        <v>126</v>
      </c>
    </row>
    <row r="258" spans="1:63" s="12" customFormat="1" ht="22.8" customHeight="1">
      <c r="A258" s="12"/>
      <c r="B258" s="190"/>
      <c r="C258" s="191"/>
      <c r="D258" s="192" t="s">
        <v>68</v>
      </c>
      <c r="E258" s="204" t="s">
        <v>183</v>
      </c>
      <c r="F258" s="204" t="s">
        <v>184</v>
      </c>
      <c r="G258" s="191"/>
      <c r="H258" s="191"/>
      <c r="I258" s="194"/>
      <c r="J258" s="205">
        <f>BK258</f>
        <v>0</v>
      </c>
      <c r="K258" s="191"/>
      <c r="L258" s="196"/>
      <c r="M258" s="197"/>
      <c r="N258" s="198"/>
      <c r="O258" s="198"/>
      <c r="P258" s="199">
        <f>SUM(P259:P276)</f>
        <v>0</v>
      </c>
      <c r="Q258" s="198"/>
      <c r="R258" s="199">
        <f>SUM(R259:R276)</f>
        <v>0</v>
      </c>
      <c r="S258" s="198"/>
      <c r="T258" s="200">
        <f>SUM(T259:T276)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1" t="s">
        <v>77</v>
      </c>
      <c r="AT258" s="202" t="s">
        <v>68</v>
      </c>
      <c r="AU258" s="202" t="s">
        <v>77</v>
      </c>
      <c r="AY258" s="201" t="s">
        <v>126</v>
      </c>
      <c r="BK258" s="203">
        <f>SUM(BK259:BK276)</f>
        <v>0</v>
      </c>
    </row>
    <row r="259" spans="1:65" s="2" customFormat="1" ht="37.8" customHeight="1">
      <c r="A259" s="40"/>
      <c r="B259" s="41"/>
      <c r="C259" s="206" t="s">
        <v>453</v>
      </c>
      <c r="D259" s="206" t="s">
        <v>129</v>
      </c>
      <c r="E259" s="207" t="s">
        <v>1414</v>
      </c>
      <c r="F259" s="208" t="s">
        <v>1415</v>
      </c>
      <c r="G259" s="209" t="s">
        <v>187</v>
      </c>
      <c r="H259" s="210">
        <v>591.383</v>
      </c>
      <c r="I259" s="211"/>
      <c r="J259" s="212">
        <f>ROUND(I259*H259,2)</f>
        <v>0</v>
      </c>
      <c r="K259" s="208" t="s">
        <v>133</v>
      </c>
      <c r="L259" s="46"/>
      <c r="M259" s="213" t="s">
        <v>19</v>
      </c>
      <c r="N259" s="214" t="s">
        <v>40</v>
      </c>
      <c r="O259" s="86"/>
      <c r="P259" s="215">
        <f>O259*H259</f>
        <v>0</v>
      </c>
      <c r="Q259" s="215">
        <v>0</v>
      </c>
      <c r="R259" s="215">
        <f>Q259*H259</f>
        <v>0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134</v>
      </c>
      <c r="AT259" s="217" t="s">
        <v>129</v>
      </c>
      <c r="AU259" s="217" t="s">
        <v>79</v>
      </c>
      <c r="AY259" s="19" t="s">
        <v>126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77</v>
      </c>
      <c r="BK259" s="218">
        <f>ROUND(I259*H259,2)</f>
        <v>0</v>
      </c>
      <c r="BL259" s="19" t="s">
        <v>134</v>
      </c>
      <c r="BM259" s="217" t="s">
        <v>1416</v>
      </c>
    </row>
    <row r="260" spans="1:47" s="2" customFormat="1" ht="12">
      <c r="A260" s="40"/>
      <c r="B260" s="41"/>
      <c r="C260" s="42"/>
      <c r="D260" s="219" t="s">
        <v>136</v>
      </c>
      <c r="E260" s="42"/>
      <c r="F260" s="220" t="s">
        <v>1417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136</v>
      </c>
      <c r="AU260" s="19" t="s">
        <v>79</v>
      </c>
    </row>
    <row r="261" spans="1:65" s="2" customFormat="1" ht="37.8" customHeight="1">
      <c r="A261" s="40"/>
      <c r="B261" s="41"/>
      <c r="C261" s="206" t="s">
        <v>458</v>
      </c>
      <c r="D261" s="206" t="s">
        <v>129</v>
      </c>
      <c r="E261" s="207" t="s">
        <v>1418</v>
      </c>
      <c r="F261" s="208" t="s">
        <v>1419</v>
      </c>
      <c r="G261" s="209" t="s">
        <v>187</v>
      </c>
      <c r="H261" s="210">
        <v>11827.66</v>
      </c>
      <c r="I261" s="211"/>
      <c r="J261" s="212">
        <f>ROUND(I261*H261,2)</f>
        <v>0</v>
      </c>
      <c r="K261" s="208" t="s">
        <v>133</v>
      </c>
      <c r="L261" s="46"/>
      <c r="M261" s="213" t="s">
        <v>19</v>
      </c>
      <c r="N261" s="214" t="s">
        <v>40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134</v>
      </c>
      <c r="AT261" s="217" t="s">
        <v>129</v>
      </c>
      <c r="AU261" s="217" t="s">
        <v>79</v>
      </c>
      <c r="AY261" s="19" t="s">
        <v>126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77</v>
      </c>
      <c r="BK261" s="218">
        <f>ROUND(I261*H261,2)</f>
        <v>0</v>
      </c>
      <c r="BL261" s="19" t="s">
        <v>134</v>
      </c>
      <c r="BM261" s="217" t="s">
        <v>1420</v>
      </c>
    </row>
    <row r="262" spans="1:47" s="2" customFormat="1" ht="12">
      <c r="A262" s="40"/>
      <c r="B262" s="41"/>
      <c r="C262" s="42"/>
      <c r="D262" s="219" t="s">
        <v>136</v>
      </c>
      <c r="E262" s="42"/>
      <c r="F262" s="220" t="s">
        <v>1421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136</v>
      </c>
      <c r="AU262" s="19" t="s">
        <v>79</v>
      </c>
    </row>
    <row r="263" spans="1:51" s="13" customFormat="1" ht="12">
      <c r="A263" s="13"/>
      <c r="B263" s="224"/>
      <c r="C263" s="225"/>
      <c r="D263" s="226" t="s">
        <v>138</v>
      </c>
      <c r="E263" s="225"/>
      <c r="F263" s="228" t="s">
        <v>1422</v>
      </c>
      <c r="G263" s="225"/>
      <c r="H263" s="229">
        <v>11827.66</v>
      </c>
      <c r="I263" s="230"/>
      <c r="J263" s="225"/>
      <c r="K263" s="225"/>
      <c r="L263" s="231"/>
      <c r="M263" s="232"/>
      <c r="N263" s="233"/>
      <c r="O263" s="233"/>
      <c r="P263" s="233"/>
      <c r="Q263" s="233"/>
      <c r="R263" s="233"/>
      <c r="S263" s="233"/>
      <c r="T263" s="23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5" t="s">
        <v>138</v>
      </c>
      <c r="AU263" s="235" t="s">
        <v>79</v>
      </c>
      <c r="AV263" s="13" t="s">
        <v>79</v>
      </c>
      <c r="AW263" s="13" t="s">
        <v>4</v>
      </c>
      <c r="AX263" s="13" t="s">
        <v>77</v>
      </c>
      <c r="AY263" s="235" t="s">
        <v>126</v>
      </c>
    </row>
    <row r="264" spans="1:65" s="2" customFormat="1" ht="44.25" customHeight="1">
      <c r="A264" s="40"/>
      <c r="B264" s="41"/>
      <c r="C264" s="206" t="s">
        <v>464</v>
      </c>
      <c r="D264" s="206" t="s">
        <v>129</v>
      </c>
      <c r="E264" s="207" t="s">
        <v>1423</v>
      </c>
      <c r="F264" s="208" t="s">
        <v>1424</v>
      </c>
      <c r="G264" s="209" t="s">
        <v>187</v>
      </c>
      <c r="H264" s="210">
        <v>295.99</v>
      </c>
      <c r="I264" s="211"/>
      <c r="J264" s="212">
        <f>ROUND(I264*H264,2)</f>
        <v>0</v>
      </c>
      <c r="K264" s="208" t="s">
        <v>133</v>
      </c>
      <c r="L264" s="46"/>
      <c r="M264" s="213" t="s">
        <v>19</v>
      </c>
      <c r="N264" s="214" t="s">
        <v>40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134</v>
      </c>
      <c r="AT264" s="217" t="s">
        <v>129</v>
      </c>
      <c r="AU264" s="217" t="s">
        <v>79</v>
      </c>
      <c r="AY264" s="19" t="s">
        <v>126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77</v>
      </c>
      <c r="BK264" s="218">
        <f>ROUND(I264*H264,2)</f>
        <v>0</v>
      </c>
      <c r="BL264" s="19" t="s">
        <v>134</v>
      </c>
      <c r="BM264" s="217" t="s">
        <v>1425</v>
      </c>
    </row>
    <row r="265" spans="1:47" s="2" customFormat="1" ht="12">
      <c r="A265" s="40"/>
      <c r="B265" s="41"/>
      <c r="C265" s="42"/>
      <c r="D265" s="219" t="s">
        <v>136</v>
      </c>
      <c r="E265" s="42"/>
      <c r="F265" s="220" t="s">
        <v>1426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136</v>
      </c>
      <c r="AU265" s="19" t="s">
        <v>79</v>
      </c>
    </row>
    <row r="266" spans="1:51" s="13" customFormat="1" ht="12">
      <c r="A266" s="13"/>
      <c r="B266" s="224"/>
      <c r="C266" s="225"/>
      <c r="D266" s="226" t="s">
        <v>138</v>
      </c>
      <c r="E266" s="227" t="s">
        <v>19</v>
      </c>
      <c r="F266" s="228" t="s">
        <v>1427</v>
      </c>
      <c r="G266" s="225"/>
      <c r="H266" s="229">
        <v>591.383</v>
      </c>
      <c r="I266" s="230"/>
      <c r="J266" s="225"/>
      <c r="K266" s="225"/>
      <c r="L266" s="231"/>
      <c r="M266" s="232"/>
      <c r="N266" s="233"/>
      <c r="O266" s="233"/>
      <c r="P266" s="233"/>
      <c r="Q266" s="233"/>
      <c r="R266" s="233"/>
      <c r="S266" s="233"/>
      <c r="T266" s="23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5" t="s">
        <v>138</v>
      </c>
      <c r="AU266" s="235" t="s">
        <v>79</v>
      </c>
      <c r="AV266" s="13" t="s">
        <v>79</v>
      </c>
      <c r="AW266" s="13" t="s">
        <v>31</v>
      </c>
      <c r="AX266" s="13" t="s">
        <v>69</v>
      </c>
      <c r="AY266" s="235" t="s">
        <v>126</v>
      </c>
    </row>
    <row r="267" spans="1:51" s="13" customFormat="1" ht="12">
      <c r="A267" s="13"/>
      <c r="B267" s="224"/>
      <c r="C267" s="225"/>
      <c r="D267" s="226" t="s">
        <v>138</v>
      </c>
      <c r="E267" s="227" t="s">
        <v>19</v>
      </c>
      <c r="F267" s="228" t="s">
        <v>1428</v>
      </c>
      <c r="G267" s="225"/>
      <c r="H267" s="229">
        <v>-291.72</v>
      </c>
      <c r="I267" s="230"/>
      <c r="J267" s="225"/>
      <c r="K267" s="225"/>
      <c r="L267" s="231"/>
      <c r="M267" s="232"/>
      <c r="N267" s="233"/>
      <c r="O267" s="233"/>
      <c r="P267" s="233"/>
      <c r="Q267" s="233"/>
      <c r="R267" s="233"/>
      <c r="S267" s="233"/>
      <c r="T267" s="23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5" t="s">
        <v>138</v>
      </c>
      <c r="AU267" s="235" t="s">
        <v>79</v>
      </c>
      <c r="AV267" s="13" t="s">
        <v>79</v>
      </c>
      <c r="AW267" s="13" t="s">
        <v>31</v>
      </c>
      <c r="AX267" s="13" t="s">
        <v>69</v>
      </c>
      <c r="AY267" s="235" t="s">
        <v>126</v>
      </c>
    </row>
    <row r="268" spans="1:51" s="13" customFormat="1" ht="12">
      <c r="A268" s="13"/>
      <c r="B268" s="224"/>
      <c r="C268" s="225"/>
      <c r="D268" s="226" t="s">
        <v>138</v>
      </c>
      <c r="E268" s="227" t="s">
        <v>19</v>
      </c>
      <c r="F268" s="228" t="s">
        <v>1429</v>
      </c>
      <c r="G268" s="225"/>
      <c r="H268" s="229">
        <v>-3.673</v>
      </c>
      <c r="I268" s="230"/>
      <c r="J268" s="225"/>
      <c r="K268" s="225"/>
      <c r="L268" s="231"/>
      <c r="M268" s="232"/>
      <c r="N268" s="233"/>
      <c r="O268" s="233"/>
      <c r="P268" s="233"/>
      <c r="Q268" s="233"/>
      <c r="R268" s="233"/>
      <c r="S268" s="233"/>
      <c r="T268" s="23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5" t="s">
        <v>138</v>
      </c>
      <c r="AU268" s="235" t="s">
        <v>79</v>
      </c>
      <c r="AV268" s="13" t="s">
        <v>79</v>
      </c>
      <c r="AW268" s="13" t="s">
        <v>31</v>
      </c>
      <c r="AX268" s="13" t="s">
        <v>69</v>
      </c>
      <c r="AY268" s="235" t="s">
        <v>126</v>
      </c>
    </row>
    <row r="269" spans="1:51" s="14" customFormat="1" ht="12">
      <c r="A269" s="14"/>
      <c r="B269" s="236"/>
      <c r="C269" s="237"/>
      <c r="D269" s="226" t="s">
        <v>138</v>
      </c>
      <c r="E269" s="238" t="s">
        <v>19</v>
      </c>
      <c r="F269" s="239" t="s">
        <v>141</v>
      </c>
      <c r="G269" s="237"/>
      <c r="H269" s="240">
        <v>295.99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6" t="s">
        <v>138</v>
      </c>
      <c r="AU269" s="246" t="s">
        <v>79</v>
      </c>
      <c r="AV269" s="14" t="s">
        <v>134</v>
      </c>
      <c r="AW269" s="14" t="s">
        <v>31</v>
      </c>
      <c r="AX269" s="14" t="s">
        <v>77</v>
      </c>
      <c r="AY269" s="246" t="s">
        <v>126</v>
      </c>
    </row>
    <row r="270" spans="1:65" s="2" customFormat="1" ht="44.25" customHeight="1">
      <c r="A270" s="40"/>
      <c r="B270" s="41"/>
      <c r="C270" s="206" t="s">
        <v>469</v>
      </c>
      <c r="D270" s="206" t="s">
        <v>129</v>
      </c>
      <c r="E270" s="207" t="s">
        <v>1430</v>
      </c>
      <c r="F270" s="208" t="s">
        <v>638</v>
      </c>
      <c r="G270" s="209" t="s">
        <v>187</v>
      </c>
      <c r="H270" s="210">
        <v>219.72</v>
      </c>
      <c r="I270" s="211"/>
      <c r="J270" s="212">
        <f>ROUND(I270*H270,2)</f>
        <v>0</v>
      </c>
      <c r="K270" s="208" t="s">
        <v>133</v>
      </c>
      <c r="L270" s="46"/>
      <c r="M270" s="213" t="s">
        <v>19</v>
      </c>
      <c r="N270" s="214" t="s">
        <v>40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134</v>
      </c>
      <c r="AT270" s="217" t="s">
        <v>129</v>
      </c>
      <c r="AU270" s="217" t="s">
        <v>79</v>
      </c>
      <c r="AY270" s="19" t="s">
        <v>126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77</v>
      </c>
      <c r="BK270" s="218">
        <f>ROUND(I270*H270,2)</f>
        <v>0</v>
      </c>
      <c r="BL270" s="19" t="s">
        <v>134</v>
      </c>
      <c r="BM270" s="217" t="s">
        <v>1431</v>
      </c>
    </row>
    <row r="271" spans="1:47" s="2" customFormat="1" ht="12">
      <c r="A271" s="40"/>
      <c r="B271" s="41"/>
      <c r="C271" s="42"/>
      <c r="D271" s="219" t="s">
        <v>136</v>
      </c>
      <c r="E271" s="42"/>
      <c r="F271" s="220" t="s">
        <v>1432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136</v>
      </c>
      <c r="AU271" s="19" t="s">
        <v>79</v>
      </c>
    </row>
    <row r="272" spans="1:65" s="2" customFormat="1" ht="44.25" customHeight="1">
      <c r="A272" s="40"/>
      <c r="B272" s="41"/>
      <c r="C272" s="206" t="s">
        <v>475</v>
      </c>
      <c r="D272" s="206" t="s">
        <v>129</v>
      </c>
      <c r="E272" s="207" t="s">
        <v>1433</v>
      </c>
      <c r="F272" s="208" t="s">
        <v>1434</v>
      </c>
      <c r="G272" s="209" t="s">
        <v>187</v>
      </c>
      <c r="H272" s="210">
        <v>3.673</v>
      </c>
      <c r="I272" s="211"/>
      <c r="J272" s="212">
        <f>ROUND(I272*H272,2)</f>
        <v>0</v>
      </c>
      <c r="K272" s="208" t="s">
        <v>133</v>
      </c>
      <c r="L272" s="46"/>
      <c r="M272" s="213" t="s">
        <v>19</v>
      </c>
      <c r="N272" s="214" t="s">
        <v>40</v>
      </c>
      <c r="O272" s="86"/>
      <c r="P272" s="215">
        <f>O272*H272</f>
        <v>0</v>
      </c>
      <c r="Q272" s="215">
        <v>0</v>
      </c>
      <c r="R272" s="215">
        <f>Q272*H272</f>
        <v>0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134</v>
      </c>
      <c r="AT272" s="217" t="s">
        <v>129</v>
      </c>
      <c r="AU272" s="217" t="s">
        <v>79</v>
      </c>
      <c r="AY272" s="19" t="s">
        <v>126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77</v>
      </c>
      <c r="BK272" s="218">
        <f>ROUND(I272*H272,2)</f>
        <v>0</v>
      </c>
      <c r="BL272" s="19" t="s">
        <v>134</v>
      </c>
      <c r="BM272" s="217" t="s">
        <v>1435</v>
      </c>
    </row>
    <row r="273" spans="1:47" s="2" customFormat="1" ht="12">
      <c r="A273" s="40"/>
      <c r="B273" s="41"/>
      <c r="C273" s="42"/>
      <c r="D273" s="219" t="s">
        <v>136</v>
      </c>
      <c r="E273" s="42"/>
      <c r="F273" s="220" t="s">
        <v>1436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136</v>
      </c>
      <c r="AU273" s="19" t="s">
        <v>79</v>
      </c>
    </row>
    <row r="274" spans="1:51" s="13" customFormat="1" ht="12">
      <c r="A274" s="13"/>
      <c r="B274" s="224"/>
      <c r="C274" s="225"/>
      <c r="D274" s="226" t="s">
        <v>138</v>
      </c>
      <c r="E274" s="227" t="s">
        <v>19</v>
      </c>
      <c r="F274" s="228" t="s">
        <v>1437</v>
      </c>
      <c r="G274" s="225"/>
      <c r="H274" s="229">
        <v>1.473</v>
      </c>
      <c r="I274" s="230"/>
      <c r="J274" s="225"/>
      <c r="K274" s="225"/>
      <c r="L274" s="231"/>
      <c r="M274" s="232"/>
      <c r="N274" s="233"/>
      <c r="O274" s="233"/>
      <c r="P274" s="233"/>
      <c r="Q274" s="233"/>
      <c r="R274" s="233"/>
      <c r="S274" s="233"/>
      <c r="T274" s="23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5" t="s">
        <v>138</v>
      </c>
      <c r="AU274" s="235" t="s">
        <v>79</v>
      </c>
      <c r="AV274" s="13" t="s">
        <v>79</v>
      </c>
      <c r="AW274" s="13" t="s">
        <v>31</v>
      </c>
      <c r="AX274" s="13" t="s">
        <v>69</v>
      </c>
      <c r="AY274" s="235" t="s">
        <v>126</v>
      </c>
    </row>
    <row r="275" spans="1:51" s="13" customFormat="1" ht="12">
      <c r="A275" s="13"/>
      <c r="B275" s="224"/>
      <c r="C275" s="225"/>
      <c r="D275" s="226" t="s">
        <v>138</v>
      </c>
      <c r="E275" s="227" t="s">
        <v>19</v>
      </c>
      <c r="F275" s="228" t="s">
        <v>1438</v>
      </c>
      <c r="G275" s="225"/>
      <c r="H275" s="229">
        <v>2.2</v>
      </c>
      <c r="I275" s="230"/>
      <c r="J275" s="225"/>
      <c r="K275" s="225"/>
      <c r="L275" s="231"/>
      <c r="M275" s="232"/>
      <c r="N275" s="233"/>
      <c r="O275" s="233"/>
      <c r="P275" s="233"/>
      <c r="Q275" s="233"/>
      <c r="R275" s="233"/>
      <c r="S275" s="233"/>
      <c r="T275" s="23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5" t="s">
        <v>138</v>
      </c>
      <c r="AU275" s="235" t="s">
        <v>79</v>
      </c>
      <c r="AV275" s="13" t="s">
        <v>79</v>
      </c>
      <c r="AW275" s="13" t="s">
        <v>31</v>
      </c>
      <c r="AX275" s="13" t="s">
        <v>69</v>
      </c>
      <c r="AY275" s="235" t="s">
        <v>126</v>
      </c>
    </row>
    <row r="276" spans="1:51" s="14" customFormat="1" ht="12">
      <c r="A276" s="14"/>
      <c r="B276" s="236"/>
      <c r="C276" s="237"/>
      <c r="D276" s="226" t="s">
        <v>138</v>
      </c>
      <c r="E276" s="238" t="s">
        <v>19</v>
      </c>
      <c r="F276" s="239" t="s">
        <v>141</v>
      </c>
      <c r="G276" s="237"/>
      <c r="H276" s="240">
        <v>3.673</v>
      </c>
      <c r="I276" s="241"/>
      <c r="J276" s="237"/>
      <c r="K276" s="237"/>
      <c r="L276" s="242"/>
      <c r="M276" s="243"/>
      <c r="N276" s="244"/>
      <c r="O276" s="244"/>
      <c r="P276" s="244"/>
      <c r="Q276" s="244"/>
      <c r="R276" s="244"/>
      <c r="S276" s="244"/>
      <c r="T276" s="24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6" t="s">
        <v>138</v>
      </c>
      <c r="AU276" s="246" t="s">
        <v>79</v>
      </c>
      <c r="AV276" s="14" t="s">
        <v>134</v>
      </c>
      <c r="AW276" s="14" t="s">
        <v>31</v>
      </c>
      <c r="AX276" s="14" t="s">
        <v>77</v>
      </c>
      <c r="AY276" s="246" t="s">
        <v>126</v>
      </c>
    </row>
    <row r="277" spans="1:63" s="12" customFormat="1" ht="22.8" customHeight="1">
      <c r="A277" s="12"/>
      <c r="B277" s="190"/>
      <c r="C277" s="191"/>
      <c r="D277" s="192" t="s">
        <v>68</v>
      </c>
      <c r="E277" s="204" t="s">
        <v>206</v>
      </c>
      <c r="F277" s="204" t="s">
        <v>207</v>
      </c>
      <c r="G277" s="191"/>
      <c r="H277" s="191"/>
      <c r="I277" s="194"/>
      <c r="J277" s="205">
        <f>BK277</f>
        <v>0</v>
      </c>
      <c r="K277" s="191"/>
      <c r="L277" s="196"/>
      <c r="M277" s="197"/>
      <c r="N277" s="198"/>
      <c r="O277" s="198"/>
      <c r="P277" s="199">
        <f>SUM(P278:P279)</f>
        <v>0</v>
      </c>
      <c r="Q277" s="198"/>
      <c r="R277" s="199">
        <f>SUM(R278:R279)</f>
        <v>0</v>
      </c>
      <c r="S277" s="198"/>
      <c r="T277" s="200">
        <f>SUM(T278:T279)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1" t="s">
        <v>77</v>
      </c>
      <c r="AT277" s="202" t="s">
        <v>68</v>
      </c>
      <c r="AU277" s="202" t="s">
        <v>77</v>
      </c>
      <c r="AY277" s="201" t="s">
        <v>126</v>
      </c>
      <c r="BK277" s="203">
        <f>SUM(BK278:BK279)</f>
        <v>0</v>
      </c>
    </row>
    <row r="278" spans="1:65" s="2" customFormat="1" ht="37.8" customHeight="1">
      <c r="A278" s="40"/>
      <c r="B278" s="41"/>
      <c r="C278" s="206" t="s">
        <v>482</v>
      </c>
      <c r="D278" s="206" t="s">
        <v>129</v>
      </c>
      <c r="E278" s="207" t="s">
        <v>1439</v>
      </c>
      <c r="F278" s="208" t="s">
        <v>1440</v>
      </c>
      <c r="G278" s="209" t="s">
        <v>187</v>
      </c>
      <c r="H278" s="210">
        <v>222.61</v>
      </c>
      <c r="I278" s="211"/>
      <c r="J278" s="212">
        <f>ROUND(I278*H278,2)</f>
        <v>0</v>
      </c>
      <c r="K278" s="208" t="s">
        <v>133</v>
      </c>
      <c r="L278" s="46"/>
      <c r="M278" s="213" t="s">
        <v>19</v>
      </c>
      <c r="N278" s="214" t="s">
        <v>40</v>
      </c>
      <c r="O278" s="86"/>
      <c r="P278" s="215">
        <f>O278*H278</f>
        <v>0</v>
      </c>
      <c r="Q278" s="215">
        <v>0</v>
      </c>
      <c r="R278" s="215">
        <f>Q278*H278</f>
        <v>0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134</v>
      </c>
      <c r="AT278" s="217" t="s">
        <v>129</v>
      </c>
      <c r="AU278" s="217" t="s">
        <v>79</v>
      </c>
      <c r="AY278" s="19" t="s">
        <v>126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77</v>
      </c>
      <c r="BK278" s="218">
        <f>ROUND(I278*H278,2)</f>
        <v>0</v>
      </c>
      <c r="BL278" s="19" t="s">
        <v>134</v>
      </c>
      <c r="BM278" s="217" t="s">
        <v>1441</v>
      </c>
    </row>
    <row r="279" spans="1:47" s="2" customFormat="1" ht="12">
      <c r="A279" s="40"/>
      <c r="B279" s="41"/>
      <c r="C279" s="42"/>
      <c r="D279" s="219" t="s">
        <v>136</v>
      </c>
      <c r="E279" s="42"/>
      <c r="F279" s="220" t="s">
        <v>1442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136</v>
      </c>
      <c r="AU279" s="19" t="s">
        <v>79</v>
      </c>
    </row>
    <row r="280" spans="1:63" s="12" customFormat="1" ht="25.9" customHeight="1">
      <c r="A280" s="12"/>
      <c r="B280" s="190"/>
      <c r="C280" s="191"/>
      <c r="D280" s="192" t="s">
        <v>68</v>
      </c>
      <c r="E280" s="193" t="s">
        <v>213</v>
      </c>
      <c r="F280" s="193" t="s">
        <v>214</v>
      </c>
      <c r="G280" s="191"/>
      <c r="H280" s="191"/>
      <c r="I280" s="194"/>
      <c r="J280" s="195">
        <f>BK280</f>
        <v>0</v>
      </c>
      <c r="K280" s="191"/>
      <c r="L280" s="196"/>
      <c r="M280" s="197"/>
      <c r="N280" s="198"/>
      <c r="O280" s="198"/>
      <c r="P280" s="199">
        <f>P281</f>
        <v>0</v>
      </c>
      <c r="Q280" s="198"/>
      <c r="R280" s="199">
        <f>R281</f>
        <v>0.086</v>
      </c>
      <c r="S280" s="198"/>
      <c r="T280" s="200">
        <f>T281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1" t="s">
        <v>79</v>
      </c>
      <c r="AT280" s="202" t="s">
        <v>68</v>
      </c>
      <c r="AU280" s="202" t="s">
        <v>69</v>
      </c>
      <c r="AY280" s="201" t="s">
        <v>126</v>
      </c>
      <c r="BK280" s="203">
        <f>BK281</f>
        <v>0</v>
      </c>
    </row>
    <row r="281" spans="1:63" s="12" customFormat="1" ht="22.8" customHeight="1">
      <c r="A281" s="12"/>
      <c r="B281" s="190"/>
      <c r="C281" s="191"/>
      <c r="D281" s="192" t="s">
        <v>68</v>
      </c>
      <c r="E281" s="204" t="s">
        <v>499</v>
      </c>
      <c r="F281" s="204" t="s">
        <v>500</v>
      </c>
      <c r="G281" s="191"/>
      <c r="H281" s="191"/>
      <c r="I281" s="194"/>
      <c r="J281" s="205">
        <f>BK281</f>
        <v>0</v>
      </c>
      <c r="K281" s="191"/>
      <c r="L281" s="196"/>
      <c r="M281" s="197"/>
      <c r="N281" s="198"/>
      <c r="O281" s="198"/>
      <c r="P281" s="199">
        <f>SUM(P282:P294)</f>
        <v>0</v>
      </c>
      <c r="Q281" s="198"/>
      <c r="R281" s="199">
        <f>SUM(R282:R294)</f>
        <v>0.086</v>
      </c>
      <c r="S281" s="198"/>
      <c r="T281" s="200">
        <f>SUM(T282:T294)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1" t="s">
        <v>79</v>
      </c>
      <c r="AT281" s="202" t="s">
        <v>68</v>
      </c>
      <c r="AU281" s="202" t="s">
        <v>77</v>
      </c>
      <c r="AY281" s="201" t="s">
        <v>126</v>
      </c>
      <c r="BK281" s="203">
        <f>SUM(BK282:BK294)</f>
        <v>0</v>
      </c>
    </row>
    <row r="282" spans="1:65" s="2" customFormat="1" ht="37.8" customHeight="1">
      <c r="A282" s="40"/>
      <c r="B282" s="41"/>
      <c r="C282" s="206" t="s">
        <v>489</v>
      </c>
      <c r="D282" s="206" t="s">
        <v>129</v>
      </c>
      <c r="E282" s="207" t="s">
        <v>1443</v>
      </c>
      <c r="F282" s="208" t="s">
        <v>1444</v>
      </c>
      <c r="G282" s="209" t="s">
        <v>168</v>
      </c>
      <c r="H282" s="210">
        <v>3.96</v>
      </c>
      <c r="I282" s="211"/>
      <c r="J282" s="212">
        <f>ROUND(I282*H282,2)</f>
        <v>0</v>
      </c>
      <c r="K282" s="208" t="s">
        <v>133</v>
      </c>
      <c r="L282" s="46"/>
      <c r="M282" s="213" t="s">
        <v>19</v>
      </c>
      <c r="N282" s="214" t="s">
        <v>40</v>
      </c>
      <c r="O282" s="86"/>
      <c r="P282" s="215">
        <f>O282*H282</f>
        <v>0</v>
      </c>
      <c r="Q282" s="215">
        <v>0</v>
      </c>
      <c r="R282" s="215">
        <f>Q282*H282</f>
        <v>0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220</v>
      </c>
      <c r="AT282" s="217" t="s">
        <v>129</v>
      </c>
      <c r="AU282" s="217" t="s">
        <v>79</v>
      </c>
      <c r="AY282" s="19" t="s">
        <v>126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77</v>
      </c>
      <c r="BK282" s="218">
        <f>ROUND(I282*H282,2)</f>
        <v>0</v>
      </c>
      <c r="BL282" s="19" t="s">
        <v>220</v>
      </c>
      <c r="BM282" s="217" t="s">
        <v>1445</v>
      </c>
    </row>
    <row r="283" spans="1:47" s="2" customFormat="1" ht="12">
      <c r="A283" s="40"/>
      <c r="B283" s="41"/>
      <c r="C283" s="42"/>
      <c r="D283" s="219" t="s">
        <v>136</v>
      </c>
      <c r="E283" s="42"/>
      <c r="F283" s="220" t="s">
        <v>1446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136</v>
      </c>
      <c r="AU283" s="19" t="s">
        <v>79</v>
      </c>
    </row>
    <row r="284" spans="1:51" s="13" customFormat="1" ht="12">
      <c r="A284" s="13"/>
      <c r="B284" s="224"/>
      <c r="C284" s="225"/>
      <c r="D284" s="226" t="s">
        <v>138</v>
      </c>
      <c r="E284" s="227" t="s">
        <v>19</v>
      </c>
      <c r="F284" s="228" t="s">
        <v>1447</v>
      </c>
      <c r="G284" s="225"/>
      <c r="H284" s="229">
        <v>3.96</v>
      </c>
      <c r="I284" s="230"/>
      <c r="J284" s="225"/>
      <c r="K284" s="225"/>
      <c r="L284" s="231"/>
      <c r="M284" s="232"/>
      <c r="N284" s="233"/>
      <c r="O284" s="233"/>
      <c r="P284" s="233"/>
      <c r="Q284" s="233"/>
      <c r="R284" s="233"/>
      <c r="S284" s="233"/>
      <c r="T284" s="23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5" t="s">
        <v>138</v>
      </c>
      <c r="AU284" s="235" t="s">
        <v>79</v>
      </c>
      <c r="AV284" s="13" t="s">
        <v>79</v>
      </c>
      <c r="AW284" s="13" t="s">
        <v>31</v>
      </c>
      <c r="AX284" s="13" t="s">
        <v>77</v>
      </c>
      <c r="AY284" s="235" t="s">
        <v>126</v>
      </c>
    </row>
    <row r="285" spans="1:65" s="2" customFormat="1" ht="16.5" customHeight="1">
      <c r="A285" s="40"/>
      <c r="B285" s="41"/>
      <c r="C285" s="247" t="s">
        <v>494</v>
      </c>
      <c r="D285" s="247" t="s">
        <v>224</v>
      </c>
      <c r="E285" s="248" t="s">
        <v>1448</v>
      </c>
      <c r="F285" s="249" t="s">
        <v>1449</v>
      </c>
      <c r="G285" s="250" t="s">
        <v>187</v>
      </c>
      <c r="H285" s="251">
        <v>0.086</v>
      </c>
      <c r="I285" s="252"/>
      <c r="J285" s="253">
        <f>ROUND(I285*H285,2)</f>
        <v>0</v>
      </c>
      <c r="K285" s="249" t="s">
        <v>19</v>
      </c>
      <c r="L285" s="254"/>
      <c r="M285" s="255" t="s">
        <v>19</v>
      </c>
      <c r="N285" s="256" t="s">
        <v>40</v>
      </c>
      <c r="O285" s="86"/>
      <c r="P285" s="215">
        <f>O285*H285</f>
        <v>0</v>
      </c>
      <c r="Q285" s="215">
        <v>1</v>
      </c>
      <c r="R285" s="215">
        <f>Q285*H285</f>
        <v>0.086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227</v>
      </c>
      <c r="AT285" s="217" t="s">
        <v>224</v>
      </c>
      <c r="AU285" s="217" t="s">
        <v>79</v>
      </c>
      <c r="AY285" s="19" t="s">
        <v>126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77</v>
      </c>
      <c r="BK285" s="218">
        <f>ROUND(I285*H285,2)</f>
        <v>0</v>
      </c>
      <c r="BL285" s="19" t="s">
        <v>220</v>
      </c>
      <c r="BM285" s="217" t="s">
        <v>1450</v>
      </c>
    </row>
    <row r="286" spans="1:51" s="13" customFormat="1" ht="12">
      <c r="A286" s="13"/>
      <c r="B286" s="224"/>
      <c r="C286" s="225"/>
      <c r="D286" s="226" t="s">
        <v>138</v>
      </c>
      <c r="E286" s="227" t="s">
        <v>19</v>
      </c>
      <c r="F286" s="228" t="s">
        <v>1451</v>
      </c>
      <c r="G286" s="225"/>
      <c r="H286" s="229">
        <v>0.017</v>
      </c>
      <c r="I286" s="230"/>
      <c r="J286" s="225"/>
      <c r="K286" s="225"/>
      <c r="L286" s="231"/>
      <c r="M286" s="232"/>
      <c r="N286" s="233"/>
      <c r="O286" s="233"/>
      <c r="P286" s="233"/>
      <c r="Q286" s="233"/>
      <c r="R286" s="233"/>
      <c r="S286" s="233"/>
      <c r="T286" s="23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5" t="s">
        <v>138</v>
      </c>
      <c r="AU286" s="235" t="s">
        <v>79</v>
      </c>
      <c r="AV286" s="13" t="s">
        <v>79</v>
      </c>
      <c r="AW286" s="13" t="s">
        <v>31</v>
      </c>
      <c r="AX286" s="13" t="s">
        <v>69</v>
      </c>
      <c r="AY286" s="235" t="s">
        <v>126</v>
      </c>
    </row>
    <row r="287" spans="1:51" s="13" customFormat="1" ht="12">
      <c r="A287" s="13"/>
      <c r="B287" s="224"/>
      <c r="C287" s="225"/>
      <c r="D287" s="226" t="s">
        <v>138</v>
      </c>
      <c r="E287" s="227" t="s">
        <v>19</v>
      </c>
      <c r="F287" s="228" t="s">
        <v>1452</v>
      </c>
      <c r="G287" s="225"/>
      <c r="H287" s="229">
        <v>0.006</v>
      </c>
      <c r="I287" s="230"/>
      <c r="J287" s="225"/>
      <c r="K287" s="225"/>
      <c r="L287" s="231"/>
      <c r="M287" s="232"/>
      <c r="N287" s="233"/>
      <c r="O287" s="233"/>
      <c r="P287" s="233"/>
      <c r="Q287" s="233"/>
      <c r="R287" s="233"/>
      <c r="S287" s="233"/>
      <c r="T287" s="23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5" t="s">
        <v>138</v>
      </c>
      <c r="AU287" s="235" t="s">
        <v>79</v>
      </c>
      <c r="AV287" s="13" t="s">
        <v>79</v>
      </c>
      <c r="AW287" s="13" t="s">
        <v>31</v>
      </c>
      <c r="AX287" s="13" t="s">
        <v>69</v>
      </c>
      <c r="AY287" s="235" t="s">
        <v>126</v>
      </c>
    </row>
    <row r="288" spans="1:51" s="13" customFormat="1" ht="12">
      <c r="A288" s="13"/>
      <c r="B288" s="224"/>
      <c r="C288" s="225"/>
      <c r="D288" s="226" t="s">
        <v>138</v>
      </c>
      <c r="E288" s="227" t="s">
        <v>19</v>
      </c>
      <c r="F288" s="228" t="s">
        <v>1453</v>
      </c>
      <c r="G288" s="225"/>
      <c r="H288" s="229">
        <v>0.023</v>
      </c>
      <c r="I288" s="230"/>
      <c r="J288" s="225"/>
      <c r="K288" s="225"/>
      <c r="L288" s="231"/>
      <c r="M288" s="232"/>
      <c r="N288" s="233"/>
      <c r="O288" s="233"/>
      <c r="P288" s="233"/>
      <c r="Q288" s="233"/>
      <c r="R288" s="233"/>
      <c r="S288" s="233"/>
      <c r="T288" s="23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5" t="s">
        <v>138</v>
      </c>
      <c r="AU288" s="235" t="s">
        <v>79</v>
      </c>
      <c r="AV288" s="13" t="s">
        <v>79</v>
      </c>
      <c r="AW288" s="13" t="s">
        <v>31</v>
      </c>
      <c r="AX288" s="13" t="s">
        <v>69</v>
      </c>
      <c r="AY288" s="235" t="s">
        <v>126</v>
      </c>
    </row>
    <row r="289" spans="1:51" s="13" customFormat="1" ht="12">
      <c r="A289" s="13"/>
      <c r="B289" s="224"/>
      <c r="C289" s="225"/>
      <c r="D289" s="226" t="s">
        <v>138</v>
      </c>
      <c r="E289" s="227" t="s">
        <v>19</v>
      </c>
      <c r="F289" s="228" t="s">
        <v>1454</v>
      </c>
      <c r="G289" s="225"/>
      <c r="H289" s="229">
        <v>0.03</v>
      </c>
      <c r="I289" s="230"/>
      <c r="J289" s="225"/>
      <c r="K289" s="225"/>
      <c r="L289" s="231"/>
      <c r="M289" s="232"/>
      <c r="N289" s="233"/>
      <c r="O289" s="233"/>
      <c r="P289" s="233"/>
      <c r="Q289" s="233"/>
      <c r="R289" s="233"/>
      <c r="S289" s="233"/>
      <c r="T289" s="23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5" t="s">
        <v>138</v>
      </c>
      <c r="AU289" s="235" t="s">
        <v>79</v>
      </c>
      <c r="AV289" s="13" t="s">
        <v>79</v>
      </c>
      <c r="AW289" s="13" t="s">
        <v>31</v>
      </c>
      <c r="AX289" s="13" t="s">
        <v>69</v>
      </c>
      <c r="AY289" s="235" t="s">
        <v>126</v>
      </c>
    </row>
    <row r="290" spans="1:51" s="13" customFormat="1" ht="12">
      <c r="A290" s="13"/>
      <c r="B290" s="224"/>
      <c r="C290" s="225"/>
      <c r="D290" s="226" t="s">
        <v>138</v>
      </c>
      <c r="E290" s="227" t="s">
        <v>19</v>
      </c>
      <c r="F290" s="228" t="s">
        <v>1455</v>
      </c>
      <c r="G290" s="225"/>
      <c r="H290" s="229">
        <v>0.01</v>
      </c>
      <c r="I290" s="230"/>
      <c r="J290" s="225"/>
      <c r="K290" s="225"/>
      <c r="L290" s="231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5" t="s">
        <v>138</v>
      </c>
      <c r="AU290" s="235" t="s">
        <v>79</v>
      </c>
      <c r="AV290" s="13" t="s">
        <v>79</v>
      </c>
      <c r="AW290" s="13" t="s">
        <v>31</v>
      </c>
      <c r="AX290" s="13" t="s">
        <v>69</v>
      </c>
      <c r="AY290" s="235" t="s">
        <v>126</v>
      </c>
    </row>
    <row r="291" spans="1:51" s="13" customFormat="1" ht="12">
      <c r="A291" s="13"/>
      <c r="B291" s="224"/>
      <c r="C291" s="225"/>
      <c r="D291" s="226" t="s">
        <v>138</v>
      </c>
      <c r="E291" s="227" t="s">
        <v>19</v>
      </c>
      <c r="F291" s="228" t="s">
        <v>1456</v>
      </c>
      <c r="G291" s="225"/>
      <c r="H291" s="229">
        <v>0</v>
      </c>
      <c r="I291" s="230"/>
      <c r="J291" s="225"/>
      <c r="K291" s="225"/>
      <c r="L291" s="231"/>
      <c r="M291" s="232"/>
      <c r="N291" s="233"/>
      <c r="O291" s="233"/>
      <c r="P291" s="233"/>
      <c r="Q291" s="233"/>
      <c r="R291" s="233"/>
      <c r="S291" s="233"/>
      <c r="T291" s="23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5" t="s">
        <v>138</v>
      </c>
      <c r="AU291" s="235" t="s">
        <v>79</v>
      </c>
      <c r="AV291" s="13" t="s">
        <v>79</v>
      </c>
      <c r="AW291" s="13" t="s">
        <v>31</v>
      </c>
      <c r="AX291" s="13" t="s">
        <v>69</v>
      </c>
      <c r="AY291" s="235" t="s">
        <v>126</v>
      </c>
    </row>
    <row r="292" spans="1:51" s="14" customFormat="1" ht="12">
      <c r="A292" s="14"/>
      <c r="B292" s="236"/>
      <c r="C292" s="237"/>
      <c r="D292" s="226" t="s">
        <v>138</v>
      </c>
      <c r="E292" s="238" t="s">
        <v>19</v>
      </c>
      <c r="F292" s="239" t="s">
        <v>141</v>
      </c>
      <c r="G292" s="237"/>
      <c r="H292" s="240">
        <v>0.086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6" t="s">
        <v>138</v>
      </c>
      <c r="AU292" s="246" t="s">
        <v>79</v>
      </c>
      <c r="AV292" s="14" t="s">
        <v>134</v>
      </c>
      <c r="AW292" s="14" t="s">
        <v>31</v>
      </c>
      <c r="AX292" s="14" t="s">
        <v>77</v>
      </c>
      <c r="AY292" s="246" t="s">
        <v>126</v>
      </c>
    </row>
    <row r="293" spans="1:65" s="2" customFormat="1" ht="44.25" customHeight="1">
      <c r="A293" s="40"/>
      <c r="B293" s="41"/>
      <c r="C293" s="206" t="s">
        <v>501</v>
      </c>
      <c r="D293" s="206" t="s">
        <v>129</v>
      </c>
      <c r="E293" s="207" t="s">
        <v>1457</v>
      </c>
      <c r="F293" s="208" t="s">
        <v>1458</v>
      </c>
      <c r="G293" s="209" t="s">
        <v>187</v>
      </c>
      <c r="H293" s="210">
        <v>0.086</v>
      </c>
      <c r="I293" s="211"/>
      <c r="J293" s="212">
        <f>ROUND(I293*H293,2)</f>
        <v>0</v>
      </c>
      <c r="K293" s="208" t="s">
        <v>133</v>
      </c>
      <c r="L293" s="46"/>
      <c r="M293" s="213" t="s">
        <v>19</v>
      </c>
      <c r="N293" s="214" t="s">
        <v>40</v>
      </c>
      <c r="O293" s="86"/>
      <c r="P293" s="215">
        <f>O293*H293</f>
        <v>0</v>
      </c>
      <c r="Q293" s="215">
        <v>0</v>
      </c>
      <c r="R293" s="215">
        <f>Q293*H293</f>
        <v>0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220</v>
      </c>
      <c r="AT293" s="217" t="s">
        <v>129</v>
      </c>
      <c r="AU293" s="217" t="s">
        <v>79</v>
      </c>
      <c r="AY293" s="19" t="s">
        <v>126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77</v>
      </c>
      <c r="BK293" s="218">
        <f>ROUND(I293*H293,2)</f>
        <v>0</v>
      </c>
      <c r="BL293" s="19" t="s">
        <v>220</v>
      </c>
      <c r="BM293" s="217" t="s">
        <v>1459</v>
      </c>
    </row>
    <row r="294" spans="1:47" s="2" customFormat="1" ht="12">
      <c r="A294" s="40"/>
      <c r="B294" s="41"/>
      <c r="C294" s="42"/>
      <c r="D294" s="219" t="s">
        <v>136</v>
      </c>
      <c r="E294" s="42"/>
      <c r="F294" s="220" t="s">
        <v>1460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136</v>
      </c>
      <c r="AU294" s="19" t="s">
        <v>79</v>
      </c>
    </row>
    <row r="295" spans="1:63" s="12" customFormat="1" ht="25.9" customHeight="1">
      <c r="A295" s="12"/>
      <c r="B295" s="190"/>
      <c r="C295" s="191"/>
      <c r="D295" s="192" t="s">
        <v>68</v>
      </c>
      <c r="E295" s="193" t="s">
        <v>550</v>
      </c>
      <c r="F295" s="193" t="s">
        <v>551</v>
      </c>
      <c r="G295" s="191"/>
      <c r="H295" s="191"/>
      <c r="I295" s="194"/>
      <c r="J295" s="195">
        <f>BK295</f>
        <v>0</v>
      </c>
      <c r="K295" s="191"/>
      <c r="L295" s="196"/>
      <c r="M295" s="197"/>
      <c r="N295" s="198"/>
      <c r="O295" s="198"/>
      <c r="P295" s="199">
        <f>P296</f>
        <v>0</v>
      </c>
      <c r="Q295" s="198"/>
      <c r="R295" s="199">
        <f>R296</f>
        <v>0</v>
      </c>
      <c r="S295" s="198"/>
      <c r="T295" s="200">
        <f>T296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1" t="s">
        <v>161</v>
      </c>
      <c r="AT295" s="202" t="s">
        <v>68</v>
      </c>
      <c r="AU295" s="202" t="s">
        <v>69</v>
      </c>
      <c r="AY295" s="201" t="s">
        <v>126</v>
      </c>
      <c r="BK295" s="203">
        <f>BK296</f>
        <v>0</v>
      </c>
    </row>
    <row r="296" spans="1:63" s="12" customFormat="1" ht="22.8" customHeight="1">
      <c r="A296" s="12"/>
      <c r="B296" s="190"/>
      <c r="C296" s="191"/>
      <c r="D296" s="192" t="s">
        <v>68</v>
      </c>
      <c r="E296" s="204" t="s">
        <v>552</v>
      </c>
      <c r="F296" s="204" t="s">
        <v>553</v>
      </c>
      <c r="G296" s="191"/>
      <c r="H296" s="191"/>
      <c r="I296" s="194"/>
      <c r="J296" s="205">
        <f>BK296</f>
        <v>0</v>
      </c>
      <c r="K296" s="191"/>
      <c r="L296" s="196"/>
      <c r="M296" s="197"/>
      <c r="N296" s="198"/>
      <c r="O296" s="198"/>
      <c r="P296" s="199">
        <f>SUM(P297:P312)</f>
        <v>0</v>
      </c>
      <c r="Q296" s="198"/>
      <c r="R296" s="199">
        <f>SUM(R297:R312)</f>
        <v>0</v>
      </c>
      <c r="S296" s="198"/>
      <c r="T296" s="200">
        <f>SUM(T297:T312)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1" t="s">
        <v>161</v>
      </c>
      <c r="AT296" s="202" t="s">
        <v>68</v>
      </c>
      <c r="AU296" s="202" t="s">
        <v>77</v>
      </c>
      <c r="AY296" s="201" t="s">
        <v>126</v>
      </c>
      <c r="BK296" s="203">
        <f>SUM(BK297:BK312)</f>
        <v>0</v>
      </c>
    </row>
    <row r="297" spans="1:65" s="2" customFormat="1" ht="16.5" customHeight="1">
      <c r="A297" s="40"/>
      <c r="B297" s="41"/>
      <c r="C297" s="206" t="s">
        <v>506</v>
      </c>
      <c r="D297" s="206" t="s">
        <v>129</v>
      </c>
      <c r="E297" s="207" t="s">
        <v>555</v>
      </c>
      <c r="F297" s="208" t="s">
        <v>556</v>
      </c>
      <c r="G297" s="209" t="s">
        <v>557</v>
      </c>
      <c r="H297" s="210">
        <v>2</v>
      </c>
      <c r="I297" s="211"/>
      <c r="J297" s="212">
        <f>ROUND(I297*H297,2)</f>
        <v>0</v>
      </c>
      <c r="K297" s="208" t="s">
        <v>133</v>
      </c>
      <c r="L297" s="46"/>
      <c r="M297" s="213" t="s">
        <v>19</v>
      </c>
      <c r="N297" s="214" t="s">
        <v>40</v>
      </c>
      <c r="O297" s="86"/>
      <c r="P297" s="215">
        <f>O297*H297</f>
        <v>0</v>
      </c>
      <c r="Q297" s="215">
        <v>0</v>
      </c>
      <c r="R297" s="215">
        <f>Q297*H297</f>
        <v>0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558</v>
      </c>
      <c r="AT297" s="217" t="s">
        <v>129</v>
      </c>
      <c r="AU297" s="217" t="s">
        <v>79</v>
      </c>
      <c r="AY297" s="19" t="s">
        <v>126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77</v>
      </c>
      <c r="BK297" s="218">
        <f>ROUND(I297*H297,2)</f>
        <v>0</v>
      </c>
      <c r="BL297" s="19" t="s">
        <v>558</v>
      </c>
      <c r="BM297" s="217" t="s">
        <v>1461</v>
      </c>
    </row>
    <row r="298" spans="1:47" s="2" customFormat="1" ht="12">
      <c r="A298" s="40"/>
      <c r="B298" s="41"/>
      <c r="C298" s="42"/>
      <c r="D298" s="219" t="s">
        <v>136</v>
      </c>
      <c r="E298" s="42"/>
      <c r="F298" s="220" t="s">
        <v>560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136</v>
      </c>
      <c r="AU298" s="19" t="s">
        <v>79</v>
      </c>
    </row>
    <row r="299" spans="1:51" s="13" customFormat="1" ht="12">
      <c r="A299" s="13"/>
      <c r="B299" s="224"/>
      <c r="C299" s="225"/>
      <c r="D299" s="226" t="s">
        <v>138</v>
      </c>
      <c r="E299" s="227" t="s">
        <v>19</v>
      </c>
      <c r="F299" s="228" t="s">
        <v>561</v>
      </c>
      <c r="G299" s="225"/>
      <c r="H299" s="229">
        <v>2</v>
      </c>
      <c r="I299" s="230"/>
      <c r="J299" s="225"/>
      <c r="K299" s="225"/>
      <c r="L299" s="231"/>
      <c r="M299" s="232"/>
      <c r="N299" s="233"/>
      <c r="O299" s="233"/>
      <c r="P299" s="233"/>
      <c r="Q299" s="233"/>
      <c r="R299" s="233"/>
      <c r="S299" s="233"/>
      <c r="T299" s="23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5" t="s">
        <v>138</v>
      </c>
      <c r="AU299" s="235" t="s">
        <v>79</v>
      </c>
      <c r="AV299" s="13" t="s">
        <v>79</v>
      </c>
      <c r="AW299" s="13" t="s">
        <v>31</v>
      </c>
      <c r="AX299" s="13" t="s">
        <v>77</v>
      </c>
      <c r="AY299" s="235" t="s">
        <v>126</v>
      </c>
    </row>
    <row r="300" spans="1:65" s="2" customFormat="1" ht="16.5" customHeight="1">
      <c r="A300" s="40"/>
      <c r="B300" s="41"/>
      <c r="C300" s="206" t="s">
        <v>510</v>
      </c>
      <c r="D300" s="206" t="s">
        <v>129</v>
      </c>
      <c r="E300" s="207" t="s">
        <v>569</v>
      </c>
      <c r="F300" s="208" t="s">
        <v>570</v>
      </c>
      <c r="G300" s="209" t="s">
        <v>565</v>
      </c>
      <c r="H300" s="210">
        <v>90</v>
      </c>
      <c r="I300" s="211"/>
      <c r="J300" s="212">
        <f>ROUND(I300*H300,2)</f>
        <v>0</v>
      </c>
      <c r="K300" s="208" t="s">
        <v>133</v>
      </c>
      <c r="L300" s="46"/>
      <c r="M300" s="213" t="s">
        <v>19</v>
      </c>
      <c r="N300" s="214" t="s">
        <v>40</v>
      </c>
      <c r="O300" s="86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558</v>
      </c>
      <c r="AT300" s="217" t="s">
        <v>129</v>
      </c>
      <c r="AU300" s="217" t="s">
        <v>79</v>
      </c>
      <c r="AY300" s="19" t="s">
        <v>126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77</v>
      </c>
      <c r="BK300" s="218">
        <f>ROUND(I300*H300,2)</f>
        <v>0</v>
      </c>
      <c r="BL300" s="19" t="s">
        <v>558</v>
      </c>
      <c r="BM300" s="217" t="s">
        <v>1462</v>
      </c>
    </row>
    <row r="301" spans="1:47" s="2" customFormat="1" ht="12">
      <c r="A301" s="40"/>
      <c r="B301" s="41"/>
      <c r="C301" s="42"/>
      <c r="D301" s="219" t="s">
        <v>136</v>
      </c>
      <c r="E301" s="42"/>
      <c r="F301" s="220" t="s">
        <v>572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136</v>
      </c>
      <c r="AU301" s="19" t="s">
        <v>79</v>
      </c>
    </row>
    <row r="302" spans="1:51" s="13" customFormat="1" ht="12">
      <c r="A302" s="13"/>
      <c r="B302" s="224"/>
      <c r="C302" s="225"/>
      <c r="D302" s="226" t="s">
        <v>138</v>
      </c>
      <c r="E302" s="227" t="s">
        <v>19</v>
      </c>
      <c r="F302" s="228" t="s">
        <v>573</v>
      </c>
      <c r="G302" s="225"/>
      <c r="H302" s="229">
        <v>90</v>
      </c>
      <c r="I302" s="230"/>
      <c r="J302" s="225"/>
      <c r="K302" s="225"/>
      <c r="L302" s="231"/>
      <c r="M302" s="232"/>
      <c r="N302" s="233"/>
      <c r="O302" s="233"/>
      <c r="P302" s="233"/>
      <c r="Q302" s="233"/>
      <c r="R302" s="233"/>
      <c r="S302" s="233"/>
      <c r="T302" s="23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5" t="s">
        <v>138</v>
      </c>
      <c r="AU302" s="235" t="s">
        <v>79</v>
      </c>
      <c r="AV302" s="13" t="s">
        <v>79</v>
      </c>
      <c r="AW302" s="13" t="s">
        <v>31</v>
      </c>
      <c r="AX302" s="13" t="s">
        <v>77</v>
      </c>
      <c r="AY302" s="235" t="s">
        <v>126</v>
      </c>
    </row>
    <row r="303" spans="1:65" s="2" customFormat="1" ht="16.5" customHeight="1">
      <c r="A303" s="40"/>
      <c r="B303" s="41"/>
      <c r="C303" s="206" t="s">
        <v>514</v>
      </c>
      <c r="D303" s="206" t="s">
        <v>129</v>
      </c>
      <c r="E303" s="207" t="s">
        <v>575</v>
      </c>
      <c r="F303" s="208" t="s">
        <v>576</v>
      </c>
      <c r="G303" s="209" t="s">
        <v>168</v>
      </c>
      <c r="H303" s="210">
        <v>220</v>
      </c>
      <c r="I303" s="211"/>
      <c r="J303" s="212">
        <f>ROUND(I303*H303,2)</f>
        <v>0</v>
      </c>
      <c r="K303" s="208" t="s">
        <v>133</v>
      </c>
      <c r="L303" s="46"/>
      <c r="M303" s="213" t="s">
        <v>19</v>
      </c>
      <c r="N303" s="214" t="s">
        <v>40</v>
      </c>
      <c r="O303" s="86"/>
      <c r="P303" s="215">
        <f>O303*H303</f>
        <v>0</v>
      </c>
      <c r="Q303" s="215">
        <v>0</v>
      </c>
      <c r="R303" s="215">
        <f>Q303*H303</f>
        <v>0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558</v>
      </c>
      <c r="AT303" s="217" t="s">
        <v>129</v>
      </c>
      <c r="AU303" s="217" t="s">
        <v>79</v>
      </c>
      <c r="AY303" s="19" t="s">
        <v>126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77</v>
      </c>
      <c r="BK303" s="218">
        <f>ROUND(I303*H303,2)</f>
        <v>0</v>
      </c>
      <c r="BL303" s="19" t="s">
        <v>558</v>
      </c>
      <c r="BM303" s="217" t="s">
        <v>1463</v>
      </c>
    </row>
    <row r="304" spans="1:47" s="2" customFormat="1" ht="12">
      <c r="A304" s="40"/>
      <c r="B304" s="41"/>
      <c r="C304" s="42"/>
      <c r="D304" s="219" t="s">
        <v>136</v>
      </c>
      <c r="E304" s="42"/>
      <c r="F304" s="220" t="s">
        <v>578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136</v>
      </c>
      <c r="AU304" s="19" t="s">
        <v>79</v>
      </c>
    </row>
    <row r="305" spans="1:51" s="13" customFormat="1" ht="12">
      <c r="A305" s="13"/>
      <c r="B305" s="224"/>
      <c r="C305" s="225"/>
      <c r="D305" s="226" t="s">
        <v>138</v>
      </c>
      <c r="E305" s="227" t="s">
        <v>19</v>
      </c>
      <c r="F305" s="228" t="s">
        <v>579</v>
      </c>
      <c r="G305" s="225"/>
      <c r="H305" s="229">
        <v>110</v>
      </c>
      <c r="I305" s="230"/>
      <c r="J305" s="225"/>
      <c r="K305" s="225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138</v>
      </c>
      <c r="AU305" s="235" t="s">
        <v>79</v>
      </c>
      <c r="AV305" s="13" t="s">
        <v>79</v>
      </c>
      <c r="AW305" s="13" t="s">
        <v>31</v>
      </c>
      <c r="AX305" s="13" t="s">
        <v>69</v>
      </c>
      <c r="AY305" s="235" t="s">
        <v>126</v>
      </c>
    </row>
    <row r="306" spans="1:51" s="13" customFormat="1" ht="12">
      <c r="A306" s="13"/>
      <c r="B306" s="224"/>
      <c r="C306" s="225"/>
      <c r="D306" s="226" t="s">
        <v>138</v>
      </c>
      <c r="E306" s="227" t="s">
        <v>19</v>
      </c>
      <c r="F306" s="228" t="s">
        <v>580</v>
      </c>
      <c r="G306" s="225"/>
      <c r="H306" s="229">
        <v>110</v>
      </c>
      <c r="I306" s="230"/>
      <c r="J306" s="225"/>
      <c r="K306" s="225"/>
      <c r="L306" s="231"/>
      <c r="M306" s="232"/>
      <c r="N306" s="233"/>
      <c r="O306" s="233"/>
      <c r="P306" s="233"/>
      <c r="Q306" s="233"/>
      <c r="R306" s="233"/>
      <c r="S306" s="233"/>
      <c r="T306" s="23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5" t="s">
        <v>138</v>
      </c>
      <c r="AU306" s="235" t="s">
        <v>79</v>
      </c>
      <c r="AV306" s="13" t="s">
        <v>79</v>
      </c>
      <c r="AW306" s="13" t="s">
        <v>31</v>
      </c>
      <c r="AX306" s="13" t="s">
        <v>69</v>
      </c>
      <c r="AY306" s="235" t="s">
        <v>126</v>
      </c>
    </row>
    <row r="307" spans="1:51" s="14" customFormat="1" ht="12">
      <c r="A307" s="14"/>
      <c r="B307" s="236"/>
      <c r="C307" s="237"/>
      <c r="D307" s="226" t="s">
        <v>138</v>
      </c>
      <c r="E307" s="238" t="s">
        <v>19</v>
      </c>
      <c r="F307" s="239" t="s">
        <v>141</v>
      </c>
      <c r="G307" s="237"/>
      <c r="H307" s="240">
        <v>220</v>
      </c>
      <c r="I307" s="241"/>
      <c r="J307" s="237"/>
      <c r="K307" s="237"/>
      <c r="L307" s="242"/>
      <c r="M307" s="243"/>
      <c r="N307" s="244"/>
      <c r="O307" s="244"/>
      <c r="P307" s="244"/>
      <c r="Q307" s="244"/>
      <c r="R307" s="244"/>
      <c r="S307" s="244"/>
      <c r="T307" s="24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6" t="s">
        <v>138</v>
      </c>
      <c r="AU307" s="246" t="s">
        <v>79</v>
      </c>
      <c r="AV307" s="14" t="s">
        <v>134</v>
      </c>
      <c r="AW307" s="14" t="s">
        <v>31</v>
      </c>
      <c r="AX307" s="14" t="s">
        <v>77</v>
      </c>
      <c r="AY307" s="246" t="s">
        <v>126</v>
      </c>
    </row>
    <row r="308" spans="1:65" s="2" customFormat="1" ht="24.15" customHeight="1">
      <c r="A308" s="40"/>
      <c r="B308" s="41"/>
      <c r="C308" s="206" t="s">
        <v>519</v>
      </c>
      <c r="D308" s="206" t="s">
        <v>129</v>
      </c>
      <c r="E308" s="207" t="s">
        <v>563</v>
      </c>
      <c r="F308" s="208" t="s">
        <v>564</v>
      </c>
      <c r="G308" s="209" t="s">
        <v>565</v>
      </c>
      <c r="H308" s="210">
        <v>180</v>
      </c>
      <c r="I308" s="211"/>
      <c r="J308" s="212">
        <f>ROUND(I308*H308,2)</f>
        <v>0</v>
      </c>
      <c r="K308" s="208" t="s">
        <v>19</v>
      </c>
      <c r="L308" s="46"/>
      <c r="M308" s="213" t="s">
        <v>19</v>
      </c>
      <c r="N308" s="214" t="s">
        <v>40</v>
      </c>
      <c r="O308" s="86"/>
      <c r="P308" s="215">
        <f>O308*H308</f>
        <v>0</v>
      </c>
      <c r="Q308" s="215">
        <v>0</v>
      </c>
      <c r="R308" s="215">
        <f>Q308*H308</f>
        <v>0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558</v>
      </c>
      <c r="AT308" s="217" t="s">
        <v>129</v>
      </c>
      <c r="AU308" s="217" t="s">
        <v>79</v>
      </c>
      <c r="AY308" s="19" t="s">
        <v>126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77</v>
      </c>
      <c r="BK308" s="218">
        <f>ROUND(I308*H308,2)</f>
        <v>0</v>
      </c>
      <c r="BL308" s="19" t="s">
        <v>558</v>
      </c>
      <c r="BM308" s="217" t="s">
        <v>1464</v>
      </c>
    </row>
    <row r="309" spans="1:51" s="13" customFormat="1" ht="12">
      <c r="A309" s="13"/>
      <c r="B309" s="224"/>
      <c r="C309" s="225"/>
      <c r="D309" s="226" t="s">
        <v>138</v>
      </c>
      <c r="E309" s="227" t="s">
        <v>19</v>
      </c>
      <c r="F309" s="228" t="s">
        <v>567</v>
      </c>
      <c r="G309" s="225"/>
      <c r="H309" s="229">
        <v>180</v>
      </c>
      <c r="I309" s="230"/>
      <c r="J309" s="225"/>
      <c r="K309" s="225"/>
      <c r="L309" s="231"/>
      <c r="M309" s="232"/>
      <c r="N309" s="233"/>
      <c r="O309" s="233"/>
      <c r="P309" s="233"/>
      <c r="Q309" s="233"/>
      <c r="R309" s="233"/>
      <c r="S309" s="233"/>
      <c r="T309" s="23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5" t="s">
        <v>138</v>
      </c>
      <c r="AU309" s="235" t="s">
        <v>79</v>
      </c>
      <c r="AV309" s="13" t="s">
        <v>79</v>
      </c>
      <c r="AW309" s="13" t="s">
        <v>31</v>
      </c>
      <c r="AX309" s="13" t="s">
        <v>77</v>
      </c>
      <c r="AY309" s="235" t="s">
        <v>126</v>
      </c>
    </row>
    <row r="310" spans="1:65" s="2" customFormat="1" ht="24.15" customHeight="1">
      <c r="A310" s="40"/>
      <c r="B310" s="41"/>
      <c r="C310" s="206" t="s">
        <v>523</v>
      </c>
      <c r="D310" s="206" t="s">
        <v>129</v>
      </c>
      <c r="E310" s="207" t="s">
        <v>582</v>
      </c>
      <c r="F310" s="208" t="s">
        <v>583</v>
      </c>
      <c r="G310" s="209" t="s">
        <v>565</v>
      </c>
      <c r="H310" s="210">
        <v>9900</v>
      </c>
      <c r="I310" s="211"/>
      <c r="J310" s="212">
        <f>ROUND(I310*H310,2)</f>
        <v>0</v>
      </c>
      <c r="K310" s="208" t="s">
        <v>133</v>
      </c>
      <c r="L310" s="46"/>
      <c r="M310" s="213" t="s">
        <v>19</v>
      </c>
      <c r="N310" s="214" t="s">
        <v>40</v>
      </c>
      <c r="O310" s="86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558</v>
      </c>
      <c r="AT310" s="217" t="s">
        <v>129</v>
      </c>
      <c r="AU310" s="217" t="s">
        <v>79</v>
      </c>
      <c r="AY310" s="19" t="s">
        <v>126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77</v>
      </c>
      <c r="BK310" s="218">
        <f>ROUND(I310*H310,2)</f>
        <v>0</v>
      </c>
      <c r="BL310" s="19" t="s">
        <v>558</v>
      </c>
      <c r="BM310" s="217" t="s">
        <v>1465</v>
      </c>
    </row>
    <row r="311" spans="1:47" s="2" customFormat="1" ht="12">
      <c r="A311" s="40"/>
      <c r="B311" s="41"/>
      <c r="C311" s="42"/>
      <c r="D311" s="219" t="s">
        <v>136</v>
      </c>
      <c r="E311" s="42"/>
      <c r="F311" s="220" t="s">
        <v>585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136</v>
      </c>
      <c r="AU311" s="19" t="s">
        <v>79</v>
      </c>
    </row>
    <row r="312" spans="1:51" s="13" customFormat="1" ht="12">
      <c r="A312" s="13"/>
      <c r="B312" s="224"/>
      <c r="C312" s="225"/>
      <c r="D312" s="226" t="s">
        <v>138</v>
      </c>
      <c r="E312" s="227" t="s">
        <v>19</v>
      </c>
      <c r="F312" s="228" t="s">
        <v>586</v>
      </c>
      <c r="G312" s="225"/>
      <c r="H312" s="229">
        <v>9900</v>
      </c>
      <c r="I312" s="230"/>
      <c r="J312" s="225"/>
      <c r="K312" s="225"/>
      <c r="L312" s="231"/>
      <c r="M312" s="267"/>
      <c r="N312" s="268"/>
      <c r="O312" s="268"/>
      <c r="P312" s="268"/>
      <c r="Q312" s="268"/>
      <c r="R312" s="268"/>
      <c r="S312" s="268"/>
      <c r="T312" s="26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5" t="s">
        <v>138</v>
      </c>
      <c r="AU312" s="235" t="s">
        <v>79</v>
      </c>
      <c r="AV312" s="13" t="s">
        <v>79</v>
      </c>
      <c r="AW312" s="13" t="s">
        <v>31</v>
      </c>
      <c r="AX312" s="13" t="s">
        <v>77</v>
      </c>
      <c r="AY312" s="235" t="s">
        <v>126</v>
      </c>
    </row>
    <row r="313" spans="1:31" s="2" customFormat="1" ht="6.95" customHeight="1">
      <c r="A313" s="40"/>
      <c r="B313" s="61"/>
      <c r="C313" s="62"/>
      <c r="D313" s="62"/>
      <c r="E313" s="62"/>
      <c r="F313" s="62"/>
      <c r="G313" s="62"/>
      <c r="H313" s="62"/>
      <c r="I313" s="62"/>
      <c r="J313" s="62"/>
      <c r="K313" s="62"/>
      <c r="L313" s="46"/>
      <c r="M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</row>
  </sheetData>
  <sheetProtection password="CC35" sheet="1" objects="1" scenarios="1" formatColumns="0" formatRows="0" autoFilter="0"/>
  <autoFilter ref="C90:K312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2_02/112101121"/>
    <hyperlink ref="F97" r:id="rId2" display="https://podminky.urs.cz/item/CS_URS_2022_02/112251101"/>
    <hyperlink ref="F99" r:id="rId3" display="https://podminky.urs.cz/item/CS_URS_2022_02/113106121"/>
    <hyperlink ref="F102" r:id="rId4" display="https://podminky.urs.cz/item/CS_URS_2022_02/113106123"/>
    <hyperlink ref="F107" r:id="rId5" display="https://podminky.urs.cz/item/CS_URS_2022_02/113106171"/>
    <hyperlink ref="F110" r:id="rId6" display="https://podminky.urs.cz/item/CS_URS_2022_02/113107143"/>
    <hyperlink ref="F113" r:id="rId7" display="https://podminky.urs.cz/item/CS_URS_2022_02/113107323"/>
    <hyperlink ref="F120" r:id="rId8" display="https://podminky.urs.cz/item/CS_URS_2022_02/113107331"/>
    <hyperlink ref="F123" r:id="rId9" display="https://podminky.urs.cz/item/CS_URS_2022_02/113107342"/>
    <hyperlink ref="F125" r:id="rId10" display="https://podminky.urs.cz/item/CS_URS_2022_02/113202111"/>
    <hyperlink ref="F128" r:id="rId11" display="https://podminky.urs.cz/item/CS_URS_2022_02/121151103"/>
    <hyperlink ref="F130" r:id="rId12" display="https://podminky.urs.cz/item/CS_URS_2022_02/132212131"/>
    <hyperlink ref="F133" r:id="rId13" display="https://podminky.urs.cz/item/CS_URS_2022_02/162751117"/>
    <hyperlink ref="F135" r:id="rId14" display="https://podminky.urs.cz/item/CS_URS_2022_02/162751119"/>
    <hyperlink ref="F137" r:id="rId15" display="https://podminky.urs.cz/item/CS_URS_2022_02/171201231"/>
    <hyperlink ref="F140" r:id="rId16" display="https://podminky.urs.cz/item/CS_URS_2022_02/181111111"/>
    <hyperlink ref="F142" r:id="rId17" display="https://podminky.urs.cz/item/CS_URS_2022_02/181311103"/>
    <hyperlink ref="F144" r:id="rId18" display="https://podminky.urs.cz/item/CS_URS_2022_02/181411151"/>
    <hyperlink ref="F148" r:id="rId19" display="https://podminky.urs.cz/item/CS_URS_2022_02/183101213"/>
    <hyperlink ref="F152" r:id="rId20" display="https://podminky.urs.cz/item/CS_URS_2022_02/183101222"/>
    <hyperlink ref="F155" r:id="rId21" display="https://podminky.urs.cz/item/CS_URS_2022_02/183106614"/>
    <hyperlink ref="F160" r:id="rId22" display="https://podminky.urs.cz/item/CS_URS_2022_02/183403153"/>
    <hyperlink ref="F162" r:id="rId23" display="https://podminky.urs.cz/item/CS_URS_2022_02/183403161"/>
    <hyperlink ref="F164" r:id="rId24" display="https://podminky.urs.cz/item/CS_URS_2022_02/184102114"/>
    <hyperlink ref="F167" r:id="rId25" display="https://podminky.urs.cz/item/CS_URS_2022_02/184102211"/>
    <hyperlink ref="F170" r:id="rId26" display="https://podminky.urs.cz/item/CS_URS_2022_02/184215132"/>
    <hyperlink ref="F174" r:id="rId27" display="https://podminky.urs.cz/item/CS_URS_2022_02/184813511"/>
    <hyperlink ref="F176" r:id="rId28" display="https://podminky.urs.cz/item/CS_URS_2022_02/185803111"/>
    <hyperlink ref="F178" r:id="rId29" display="https://podminky.urs.cz/item/CS_URS_2022_02/185804312"/>
    <hyperlink ref="F182" r:id="rId30" display="https://podminky.urs.cz/item/CS_URS_2022_02/339921133"/>
    <hyperlink ref="F188" r:id="rId31" display="https://podminky.urs.cz/item/CS_URS_2022_02/434121426"/>
    <hyperlink ref="F191" r:id="rId32" display="https://podminky.urs.cz/item/CS_URS_2022_02/434311113"/>
    <hyperlink ref="F197" r:id="rId33" display="https://podminky.urs.cz/item/CS_URS_2022_02/434351141"/>
    <hyperlink ref="F200" r:id="rId34" display="https://podminky.urs.cz/item/CS_URS_2022_02/434351142"/>
    <hyperlink ref="F203" r:id="rId35" display="https://podminky.urs.cz/item/CS_URS_2022_02/564861011"/>
    <hyperlink ref="F208" r:id="rId36" display="https://podminky.urs.cz/item/CS_URS_2022_02/564871011"/>
    <hyperlink ref="F211" r:id="rId37" display="https://podminky.urs.cz/item/CS_URS_2022_02/564871016"/>
    <hyperlink ref="F214" r:id="rId38" display="https://podminky.urs.cz/item/CS_URS_2022_02/596211110"/>
    <hyperlink ref="F219" r:id="rId39" display="https://podminky.urs.cz/item/CS_URS_2022_02/596212212"/>
    <hyperlink ref="F224" r:id="rId40" display="https://podminky.urs.cz/item/CS_URS_2022_02/596811120"/>
    <hyperlink ref="F230" r:id="rId41" display="https://podminky.urs.cz/item/CS_URS_2022_02/916111122"/>
    <hyperlink ref="F235" r:id="rId42" display="https://podminky.urs.cz/item/CS_URS_2022_02/916131213"/>
    <hyperlink ref="F242" r:id="rId43" display="https://podminky.urs.cz/item/CS_URS_2022_02/916231213"/>
    <hyperlink ref="F251" r:id="rId44" display="https://podminky.urs.cz/item/CS_URS_2022_02/919735113"/>
    <hyperlink ref="F254" r:id="rId45" display="https://podminky.urs.cz/item/CS_URS_2022_02/961055111"/>
    <hyperlink ref="F260" r:id="rId46" display="https://podminky.urs.cz/item/CS_URS_2022_02/997221551"/>
    <hyperlink ref="F262" r:id="rId47" display="https://podminky.urs.cz/item/CS_URS_2022_02/997221559"/>
    <hyperlink ref="F265" r:id="rId48" display="https://podminky.urs.cz/item/CS_URS_2022_02/997221861"/>
    <hyperlink ref="F271" r:id="rId49" display="https://podminky.urs.cz/item/CS_URS_2022_02/997221873"/>
    <hyperlink ref="F273" r:id="rId50" display="https://podminky.urs.cz/item/CS_URS_2022_02/997221875"/>
    <hyperlink ref="F279" r:id="rId51" display="https://podminky.urs.cz/item/CS_URS_2022_02/998223011"/>
    <hyperlink ref="F283" r:id="rId52" display="https://podminky.urs.cz/item/CS_URS_2022_02/767220130"/>
    <hyperlink ref="F294" r:id="rId53" display="https://podminky.urs.cz/item/CS_URS_2022_02/998767101"/>
    <hyperlink ref="F298" r:id="rId54" display="https://podminky.urs.cz/item/CS_URS_2022_02/032103000"/>
    <hyperlink ref="F301" r:id="rId55" display="https://podminky.urs.cz/item/CS_URS_2022_02/032803000"/>
    <hyperlink ref="F304" r:id="rId56" display="https://podminky.urs.cz/item/CS_URS_2022_02/034103000"/>
    <hyperlink ref="F311" r:id="rId57" display="https://podminky.urs.cz/item/CS_URS_2022_02/R34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5" customWidth="1"/>
    <col min="2" max="2" width="1.7109375" style="285" customWidth="1"/>
    <col min="3" max="4" width="5.00390625" style="285" customWidth="1"/>
    <col min="5" max="5" width="11.7109375" style="285" customWidth="1"/>
    <col min="6" max="6" width="9.140625" style="285" customWidth="1"/>
    <col min="7" max="7" width="5.00390625" style="285" customWidth="1"/>
    <col min="8" max="8" width="77.8515625" style="285" customWidth="1"/>
    <col min="9" max="10" width="20.00390625" style="285" customWidth="1"/>
    <col min="11" max="11" width="1.7109375" style="285" customWidth="1"/>
  </cols>
  <sheetData>
    <row r="1" s="1" customFormat="1" ht="37.5" customHeight="1"/>
    <row r="2" spans="2:11" s="1" customFormat="1" ht="7.5" customHeight="1">
      <c r="B2" s="286"/>
      <c r="C2" s="287"/>
      <c r="D2" s="287"/>
      <c r="E2" s="287"/>
      <c r="F2" s="287"/>
      <c r="G2" s="287"/>
      <c r="H2" s="287"/>
      <c r="I2" s="287"/>
      <c r="J2" s="287"/>
      <c r="K2" s="288"/>
    </row>
    <row r="3" spans="2:11" s="17" customFormat="1" ht="45" customHeight="1">
      <c r="B3" s="289"/>
      <c r="C3" s="290" t="s">
        <v>1466</v>
      </c>
      <c r="D3" s="290"/>
      <c r="E3" s="290"/>
      <c r="F3" s="290"/>
      <c r="G3" s="290"/>
      <c r="H3" s="290"/>
      <c r="I3" s="290"/>
      <c r="J3" s="290"/>
      <c r="K3" s="291"/>
    </row>
    <row r="4" spans="2:11" s="1" customFormat="1" ht="25.5" customHeight="1">
      <c r="B4" s="292"/>
      <c r="C4" s="293" t="s">
        <v>1467</v>
      </c>
      <c r="D4" s="293"/>
      <c r="E4" s="293"/>
      <c r="F4" s="293"/>
      <c r="G4" s="293"/>
      <c r="H4" s="293"/>
      <c r="I4" s="293"/>
      <c r="J4" s="293"/>
      <c r="K4" s="294"/>
    </row>
    <row r="5" spans="2:11" s="1" customFormat="1" ht="5.25" customHeight="1">
      <c r="B5" s="292"/>
      <c r="C5" s="295"/>
      <c r="D5" s="295"/>
      <c r="E5" s="295"/>
      <c r="F5" s="295"/>
      <c r="G5" s="295"/>
      <c r="H5" s="295"/>
      <c r="I5" s="295"/>
      <c r="J5" s="295"/>
      <c r="K5" s="294"/>
    </row>
    <row r="6" spans="2:11" s="1" customFormat="1" ht="15" customHeight="1">
      <c r="B6" s="292"/>
      <c r="C6" s="296" t="s">
        <v>1468</v>
      </c>
      <c r="D6" s="296"/>
      <c r="E6" s="296"/>
      <c r="F6" s="296"/>
      <c r="G6" s="296"/>
      <c r="H6" s="296"/>
      <c r="I6" s="296"/>
      <c r="J6" s="296"/>
      <c r="K6" s="294"/>
    </row>
    <row r="7" spans="2:11" s="1" customFormat="1" ht="15" customHeight="1">
      <c r="B7" s="297"/>
      <c r="C7" s="296" t="s">
        <v>1469</v>
      </c>
      <c r="D7" s="296"/>
      <c r="E7" s="296"/>
      <c r="F7" s="296"/>
      <c r="G7" s="296"/>
      <c r="H7" s="296"/>
      <c r="I7" s="296"/>
      <c r="J7" s="296"/>
      <c r="K7" s="294"/>
    </row>
    <row r="8" spans="2:11" s="1" customFormat="1" ht="12.75" customHeight="1">
      <c r="B8" s="297"/>
      <c r="C8" s="296"/>
      <c r="D8" s="296"/>
      <c r="E8" s="296"/>
      <c r="F8" s="296"/>
      <c r="G8" s="296"/>
      <c r="H8" s="296"/>
      <c r="I8" s="296"/>
      <c r="J8" s="296"/>
      <c r="K8" s="294"/>
    </row>
    <row r="9" spans="2:11" s="1" customFormat="1" ht="15" customHeight="1">
      <c r="B9" s="297"/>
      <c r="C9" s="296" t="s">
        <v>1470</v>
      </c>
      <c r="D9" s="296"/>
      <c r="E9" s="296"/>
      <c r="F9" s="296"/>
      <c r="G9" s="296"/>
      <c r="H9" s="296"/>
      <c r="I9" s="296"/>
      <c r="J9" s="296"/>
      <c r="K9" s="294"/>
    </row>
    <row r="10" spans="2:11" s="1" customFormat="1" ht="15" customHeight="1">
      <c r="B10" s="297"/>
      <c r="C10" s="296"/>
      <c r="D10" s="296" t="s">
        <v>1471</v>
      </c>
      <c r="E10" s="296"/>
      <c r="F10" s="296"/>
      <c r="G10" s="296"/>
      <c r="H10" s="296"/>
      <c r="I10" s="296"/>
      <c r="J10" s="296"/>
      <c r="K10" s="294"/>
    </row>
    <row r="11" spans="2:11" s="1" customFormat="1" ht="15" customHeight="1">
      <c r="B11" s="297"/>
      <c r="C11" s="298"/>
      <c r="D11" s="296" t="s">
        <v>1472</v>
      </c>
      <c r="E11" s="296"/>
      <c r="F11" s="296"/>
      <c r="G11" s="296"/>
      <c r="H11" s="296"/>
      <c r="I11" s="296"/>
      <c r="J11" s="296"/>
      <c r="K11" s="294"/>
    </row>
    <row r="12" spans="2:11" s="1" customFormat="1" ht="15" customHeight="1">
      <c r="B12" s="297"/>
      <c r="C12" s="298"/>
      <c r="D12" s="296"/>
      <c r="E12" s="296"/>
      <c r="F12" s="296"/>
      <c r="G12" s="296"/>
      <c r="H12" s="296"/>
      <c r="I12" s="296"/>
      <c r="J12" s="296"/>
      <c r="K12" s="294"/>
    </row>
    <row r="13" spans="2:11" s="1" customFormat="1" ht="15" customHeight="1">
      <c r="B13" s="297"/>
      <c r="C13" s="298"/>
      <c r="D13" s="299" t="s">
        <v>1473</v>
      </c>
      <c r="E13" s="296"/>
      <c r="F13" s="296"/>
      <c r="G13" s="296"/>
      <c r="H13" s="296"/>
      <c r="I13" s="296"/>
      <c r="J13" s="296"/>
      <c r="K13" s="294"/>
    </row>
    <row r="14" spans="2:11" s="1" customFormat="1" ht="12.75" customHeight="1">
      <c r="B14" s="297"/>
      <c r="C14" s="298"/>
      <c r="D14" s="298"/>
      <c r="E14" s="298"/>
      <c r="F14" s="298"/>
      <c r="G14" s="298"/>
      <c r="H14" s="298"/>
      <c r="I14" s="298"/>
      <c r="J14" s="298"/>
      <c r="K14" s="294"/>
    </row>
    <row r="15" spans="2:11" s="1" customFormat="1" ht="15" customHeight="1">
      <c r="B15" s="297"/>
      <c r="C15" s="298"/>
      <c r="D15" s="296" t="s">
        <v>1474</v>
      </c>
      <c r="E15" s="296"/>
      <c r="F15" s="296"/>
      <c r="G15" s="296"/>
      <c r="H15" s="296"/>
      <c r="I15" s="296"/>
      <c r="J15" s="296"/>
      <c r="K15" s="294"/>
    </row>
    <row r="16" spans="2:11" s="1" customFormat="1" ht="15" customHeight="1">
      <c r="B16" s="297"/>
      <c r="C16" s="298"/>
      <c r="D16" s="296" t="s">
        <v>1475</v>
      </c>
      <c r="E16" s="296"/>
      <c r="F16" s="296"/>
      <c r="G16" s="296"/>
      <c r="H16" s="296"/>
      <c r="I16" s="296"/>
      <c r="J16" s="296"/>
      <c r="K16" s="294"/>
    </row>
    <row r="17" spans="2:11" s="1" customFormat="1" ht="15" customHeight="1">
      <c r="B17" s="297"/>
      <c r="C17" s="298"/>
      <c r="D17" s="296" t="s">
        <v>1476</v>
      </c>
      <c r="E17" s="296"/>
      <c r="F17" s="296"/>
      <c r="G17" s="296"/>
      <c r="H17" s="296"/>
      <c r="I17" s="296"/>
      <c r="J17" s="296"/>
      <c r="K17" s="294"/>
    </row>
    <row r="18" spans="2:11" s="1" customFormat="1" ht="15" customHeight="1">
      <c r="B18" s="297"/>
      <c r="C18" s="298"/>
      <c r="D18" s="298"/>
      <c r="E18" s="300" t="s">
        <v>76</v>
      </c>
      <c r="F18" s="296" t="s">
        <v>1477</v>
      </c>
      <c r="G18" s="296"/>
      <c r="H18" s="296"/>
      <c r="I18" s="296"/>
      <c r="J18" s="296"/>
      <c r="K18" s="294"/>
    </row>
    <row r="19" spans="2:11" s="1" customFormat="1" ht="15" customHeight="1">
      <c r="B19" s="297"/>
      <c r="C19" s="298"/>
      <c r="D19" s="298"/>
      <c r="E19" s="300" t="s">
        <v>1478</v>
      </c>
      <c r="F19" s="296" t="s">
        <v>1479</v>
      </c>
      <c r="G19" s="296"/>
      <c r="H19" s="296"/>
      <c r="I19" s="296"/>
      <c r="J19" s="296"/>
      <c r="K19" s="294"/>
    </row>
    <row r="20" spans="2:11" s="1" customFormat="1" ht="15" customHeight="1">
      <c r="B20" s="297"/>
      <c r="C20" s="298"/>
      <c r="D20" s="298"/>
      <c r="E20" s="300" t="s">
        <v>1480</v>
      </c>
      <c r="F20" s="296" t="s">
        <v>1481</v>
      </c>
      <c r="G20" s="296"/>
      <c r="H20" s="296"/>
      <c r="I20" s="296"/>
      <c r="J20" s="296"/>
      <c r="K20" s="294"/>
    </row>
    <row r="21" spans="2:11" s="1" customFormat="1" ht="15" customHeight="1">
      <c r="B21" s="297"/>
      <c r="C21" s="298"/>
      <c r="D21" s="298"/>
      <c r="E21" s="300" t="s">
        <v>1482</v>
      </c>
      <c r="F21" s="296" t="s">
        <v>1483</v>
      </c>
      <c r="G21" s="296"/>
      <c r="H21" s="296"/>
      <c r="I21" s="296"/>
      <c r="J21" s="296"/>
      <c r="K21" s="294"/>
    </row>
    <row r="22" spans="2:11" s="1" customFormat="1" ht="15" customHeight="1">
      <c r="B22" s="297"/>
      <c r="C22" s="298"/>
      <c r="D22" s="298"/>
      <c r="E22" s="300" t="s">
        <v>1484</v>
      </c>
      <c r="F22" s="296" t="s">
        <v>1485</v>
      </c>
      <c r="G22" s="296"/>
      <c r="H22" s="296"/>
      <c r="I22" s="296"/>
      <c r="J22" s="296"/>
      <c r="K22" s="294"/>
    </row>
    <row r="23" spans="2:11" s="1" customFormat="1" ht="15" customHeight="1">
      <c r="B23" s="297"/>
      <c r="C23" s="298"/>
      <c r="D23" s="298"/>
      <c r="E23" s="300" t="s">
        <v>1486</v>
      </c>
      <c r="F23" s="296" t="s">
        <v>1487</v>
      </c>
      <c r="G23" s="296"/>
      <c r="H23" s="296"/>
      <c r="I23" s="296"/>
      <c r="J23" s="296"/>
      <c r="K23" s="294"/>
    </row>
    <row r="24" spans="2:11" s="1" customFormat="1" ht="12.75" customHeight="1">
      <c r="B24" s="297"/>
      <c r="C24" s="298"/>
      <c r="D24" s="298"/>
      <c r="E24" s="298"/>
      <c r="F24" s="298"/>
      <c r="G24" s="298"/>
      <c r="H24" s="298"/>
      <c r="I24" s="298"/>
      <c r="J24" s="298"/>
      <c r="K24" s="294"/>
    </row>
    <row r="25" spans="2:11" s="1" customFormat="1" ht="15" customHeight="1">
      <c r="B25" s="297"/>
      <c r="C25" s="296" t="s">
        <v>1488</v>
      </c>
      <c r="D25" s="296"/>
      <c r="E25" s="296"/>
      <c r="F25" s="296"/>
      <c r="G25" s="296"/>
      <c r="H25" s="296"/>
      <c r="I25" s="296"/>
      <c r="J25" s="296"/>
      <c r="K25" s="294"/>
    </row>
    <row r="26" spans="2:11" s="1" customFormat="1" ht="15" customHeight="1">
      <c r="B26" s="297"/>
      <c r="C26" s="296" t="s">
        <v>1489</v>
      </c>
      <c r="D26" s="296"/>
      <c r="E26" s="296"/>
      <c r="F26" s="296"/>
      <c r="G26" s="296"/>
      <c r="H26" s="296"/>
      <c r="I26" s="296"/>
      <c r="J26" s="296"/>
      <c r="K26" s="294"/>
    </row>
    <row r="27" spans="2:11" s="1" customFormat="1" ht="15" customHeight="1">
      <c r="B27" s="297"/>
      <c r="C27" s="296"/>
      <c r="D27" s="296" t="s">
        <v>1490</v>
      </c>
      <c r="E27" s="296"/>
      <c r="F27" s="296"/>
      <c r="G27" s="296"/>
      <c r="H27" s="296"/>
      <c r="I27" s="296"/>
      <c r="J27" s="296"/>
      <c r="K27" s="294"/>
    </row>
    <row r="28" spans="2:11" s="1" customFormat="1" ht="15" customHeight="1">
      <c r="B28" s="297"/>
      <c r="C28" s="298"/>
      <c r="D28" s="296" t="s">
        <v>1491</v>
      </c>
      <c r="E28" s="296"/>
      <c r="F28" s="296"/>
      <c r="G28" s="296"/>
      <c r="H28" s="296"/>
      <c r="I28" s="296"/>
      <c r="J28" s="296"/>
      <c r="K28" s="294"/>
    </row>
    <row r="29" spans="2:11" s="1" customFormat="1" ht="12.75" customHeight="1">
      <c r="B29" s="297"/>
      <c r="C29" s="298"/>
      <c r="D29" s="298"/>
      <c r="E29" s="298"/>
      <c r="F29" s="298"/>
      <c r="G29" s="298"/>
      <c r="H29" s="298"/>
      <c r="I29" s="298"/>
      <c r="J29" s="298"/>
      <c r="K29" s="294"/>
    </row>
    <row r="30" spans="2:11" s="1" customFormat="1" ht="15" customHeight="1">
      <c r="B30" s="297"/>
      <c r="C30" s="298"/>
      <c r="D30" s="296" t="s">
        <v>1492</v>
      </c>
      <c r="E30" s="296"/>
      <c r="F30" s="296"/>
      <c r="G30" s="296"/>
      <c r="H30" s="296"/>
      <c r="I30" s="296"/>
      <c r="J30" s="296"/>
      <c r="K30" s="294"/>
    </row>
    <row r="31" spans="2:11" s="1" customFormat="1" ht="15" customHeight="1">
      <c r="B31" s="297"/>
      <c r="C31" s="298"/>
      <c r="D31" s="296" t="s">
        <v>1493</v>
      </c>
      <c r="E31" s="296"/>
      <c r="F31" s="296"/>
      <c r="G31" s="296"/>
      <c r="H31" s="296"/>
      <c r="I31" s="296"/>
      <c r="J31" s="296"/>
      <c r="K31" s="294"/>
    </row>
    <row r="32" spans="2:11" s="1" customFormat="1" ht="12.75" customHeight="1">
      <c r="B32" s="297"/>
      <c r="C32" s="298"/>
      <c r="D32" s="298"/>
      <c r="E32" s="298"/>
      <c r="F32" s="298"/>
      <c r="G32" s="298"/>
      <c r="H32" s="298"/>
      <c r="I32" s="298"/>
      <c r="J32" s="298"/>
      <c r="K32" s="294"/>
    </row>
    <row r="33" spans="2:11" s="1" customFormat="1" ht="15" customHeight="1">
      <c r="B33" s="297"/>
      <c r="C33" s="298"/>
      <c r="D33" s="296" t="s">
        <v>1494</v>
      </c>
      <c r="E33" s="296"/>
      <c r="F33" s="296"/>
      <c r="G33" s="296"/>
      <c r="H33" s="296"/>
      <c r="I33" s="296"/>
      <c r="J33" s="296"/>
      <c r="K33" s="294"/>
    </row>
    <row r="34" spans="2:11" s="1" customFormat="1" ht="15" customHeight="1">
      <c r="B34" s="297"/>
      <c r="C34" s="298"/>
      <c r="D34" s="296" t="s">
        <v>1495</v>
      </c>
      <c r="E34" s="296"/>
      <c r="F34" s="296"/>
      <c r="G34" s="296"/>
      <c r="H34" s="296"/>
      <c r="I34" s="296"/>
      <c r="J34" s="296"/>
      <c r="K34" s="294"/>
    </row>
    <row r="35" spans="2:11" s="1" customFormat="1" ht="15" customHeight="1">
      <c r="B35" s="297"/>
      <c r="C35" s="298"/>
      <c r="D35" s="296" t="s">
        <v>1496</v>
      </c>
      <c r="E35" s="296"/>
      <c r="F35" s="296"/>
      <c r="G35" s="296"/>
      <c r="H35" s="296"/>
      <c r="I35" s="296"/>
      <c r="J35" s="296"/>
      <c r="K35" s="294"/>
    </row>
    <row r="36" spans="2:11" s="1" customFormat="1" ht="15" customHeight="1">
      <c r="B36" s="297"/>
      <c r="C36" s="298"/>
      <c r="D36" s="296"/>
      <c r="E36" s="299" t="s">
        <v>112</v>
      </c>
      <c r="F36" s="296"/>
      <c r="G36" s="296" t="s">
        <v>1497</v>
      </c>
      <c r="H36" s="296"/>
      <c r="I36" s="296"/>
      <c r="J36" s="296"/>
      <c r="K36" s="294"/>
    </row>
    <row r="37" spans="2:11" s="1" customFormat="1" ht="30.75" customHeight="1">
      <c r="B37" s="297"/>
      <c r="C37" s="298"/>
      <c r="D37" s="296"/>
      <c r="E37" s="299" t="s">
        <v>1498</v>
      </c>
      <c r="F37" s="296"/>
      <c r="G37" s="296" t="s">
        <v>1499</v>
      </c>
      <c r="H37" s="296"/>
      <c r="I37" s="296"/>
      <c r="J37" s="296"/>
      <c r="K37" s="294"/>
    </row>
    <row r="38" spans="2:11" s="1" customFormat="1" ht="15" customHeight="1">
      <c r="B38" s="297"/>
      <c r="C38" s="298"/>
      <c r="D38" s="296"/>
      <c r="E38" s="299" t="s">
        <v>50</v>
      </c>
      <c r="F38" s="296"/>
      <c r="G38" s="296" t="s">
        <v>1500</v>
      </c>
      <c r="H38" s="296"/>
      <c r="I38" s="296"/>
      <c r="J38" s="296"/>
      <c r="K38" s="294"/>
    </row>
    <row r="39" spans="2:11" s="1" customFormat="1" ht="15" customHeight="1">
      <c r="B39" s="297"/>
      <c r="C39" s="298"/>
      <c r="D39" s="296"/>
      <c r="E39" s="299" t="s">
        <v>51</v>
      </c>
      <c r="F39" s="296"/>
      <c r="G39" s="296" t="s">
        <v>1501</v>
      </c>
      <c r="H39" s="296"/>
      <c r="I39" s="296"/>
      <c r="J39" s="296"/>
      <c r="K39" s="294"/>
    </row>
    <row r="40" spans="2:11" s="1" customFormat="1" ht="15" customHeight="1">
      <c r="B40" s="297"/>
      <c r="C40" s="298"/>
      <c r="D40" s="296"/>
      <c r="E40" s="299" t="s">
        <v>113</v>
      </c>
      <c r="F40" s="296"/>
      <c r="G40" s="296" t="s">
        <v>1502</v>
      </c>
      <c r="H40" s="296"/>
      <c r="I40" s="296"/>
      <c r="J40" s="296"/>
      <c r="K40" s="294"/>
    </row>
    <row r="41" spans="2:11" s="1" customFormat="1" ht="15" customHeight="1">
      <c r="B41" s="297"/>
      <c r="C41" s="298"/>
      <c r="D41" s="296"/>
      <c r="E41" s="299" t="s">
        <v>114</v>
      </c>
      <c r="F41" s="296"/>
      <c r="G41" s="296" t="s">
        <v>1503</v>
      </c>
      <c r="H41" s="296"/>
      <c r="I41" s="296"/>
      <c r="J41" s="296"/>
      <c r="K41" s="294"/>
    </row>
    <row r="42" spans="2:11" s="1" customFormat="1" ht="15" customHeight="1">
      <c r="B42" s="297"/>
      <c r="C42" s="298"/>
      <c r="D42" s="296"/>
      <c r="E42" s="299" t="s">
        <v>1504</v>
      </c>
      <c r="F42" s="296"/>
      <c r="G42" s="296" t="s">
        <v>1505</v>
      </c>
      <c r="H42" s="296"/>
      <c r="I42" s="296"/>
      <c r="J42" s="296"/>
      <c r="K42" s="294"/>
    </row>
    <row r="43" spans="2:11" s="1" customFormat="1" ht="15" customHeight="1">
      <c r="B43" s="297"/>
      <c r="C43" s="298"/>
      <c r="D43" s="296"/>
      <c r="E43" s="299"/>
      <c r="F43" s="296"/>
      <c r="G43" s="296" t="s">
        <v>1506</v>
      </c>
      <c r="H43" s="296"/>
      <c r="I43" s="296"/>
      <c r="J43" s="296"/>
      <c r="K43" s="294"/>
    </row>
    <row r="44" spans="2:11" s="1" customFormat="1" ht="15" customHeight="1">
      <c r="B44" s="297"/>
      <c r="C44" s="298"/>
      <c r="D44" s="296"/>
      <c r="E44" s="299" t="s">
        <v>1507</v>
      </c>
      <c r="F44" s="296"/>
      <c r="G44" s="296" t="s">
        <v>1508</v>
      </c>
      <c r="H44" s="296"/>
      <c r="I44" s="296"/>
      <c r="J44" s="296"/>
      <c r="K44" s="294"/>
    </row>
    <row r="45" spans="2:11" s="1" customFormat="1" ht="15" customHeight="1">
      <c r="B45" s="297"/>
      <c r="C45" s="298"/>
      <c r="D45" s="296"/>
      <c r="E45" s="299" t="s">
        <v>116</v>
      </c>
      <c r="F45" s="296"/>
      <c r="G45" s="296" t="s">
        <v>1509</v>
      </c>
      <c r="H45" s="296"/>
      <c r="I45" s="296"/>
      <c r="J45" s="296"/>
      <c r="K45" s="294"/>
    </row>
    <row r="46" spans="2:11" s="1" customFormat="1" ht="12.75" customHeight="1">
      <c r="B46" s="297"/>
      <c r="C46" s="298"/>
      <c r="D46" s="296"/>
      <c r="E46" s="296"/>
      <c r="F46" s="296"/>
      <c r="G46" s="296"/>
      <c r="H46" s="296"/>
      <c r="I46" s="296"/>
      <c r="J46" s="296"/>
      <c r="K46" s="294"/>
    </row>
    <row r="47" spans="2:11" s="1" customFormat="1" ht="15" customHeight="1">
      <c r="B47" s="297"/>
      <c r="C47" s="298"/>
      <c r="D47" s="296" t="s">
        <v>1510</v>
      </c>
      <c r="E47" s="296"/>
      <c r="F47" s="296"/>
      <c r="G47" s="296"/>
      <c r="H47" s="296"/>
      <c r="I47" s="296"/>
      <c r="J47" s="296"/>
      <c r="K47" s="294"/>
    </row>
    <row r="48" spans="2:11" s="1" customFormat="1" ht="15" customHeight="1">
      <c r="B48" s="297"/>
      <c r="C48" s="298"/>
      <c r="D48" s="298"/>
      <c r="E48" s="296" t="s">
        <v>1511</v>
      </c>
      <c r="F48" s="296"/>
      <c r="G48" s="296"/>
      <c r="H48" s="296"/>
      <c r="I48" s="296"/>
      <c r="J48" s="296"/>
      <c r="K48" s="294"/>
    </row>
    <row r="49" spans="2:11" s="1" customFormat="1" ht="15" customHeight="1">
      <c r="B49" s="297"/>
      <c r="C49" s="298"/>
      <c r="D49" s="298"/>
      <c r="E49" s="296" t="s">
        <v>1512</v>
      </c>
      <c r="F49" s="296"/>
      <c r="G49" s="296"/>
      <c r="H49" s="296"/>
      <c r="I49" s="296"/>
      <c r="J49" s="296"/>
      <c r="K49" s="294"/>
    </row>
    <row r="50" spans="2:11" s="1" customFormat="1" ht="15" customHeight="1">
      <c r="B50" s="297"/>
      <c r="C50" s="298"/>
      <c r="D50" s="298"/>
      <c r="E50" s="296" t="s">
        <v>1513</v>
      </c>
      <c r="F50" s="296"/>
      <c r="G50" s="296"/>
      <c r="H50" s="296"/>
      <c r="I50" s="296"/>
      <c r="J50" s="296"/>
      <c r="K50" s="294"/>
    </row>
    <row r="51" spans="2:11" s="1" customFormat="1" ht="15" customHeight="1">
      <c r="B51" s="297"/>
      <c r="C51" s="298"/>
      <c r="D51" s="296" t="s">
        <v>1514</v>
      </c>
      <c r="E51" s="296"/>
      <c r="F51" s="296"/>
      <c r="G51" s="296"/>
      <c r="H51" s="296"/>
      <c r="I51" s="296"/>
      <c r="J51" s="296"/>
      <c r="K51" s="294"/>
    </row>
    <row r="52" spans="2:11" s="1" customFormat="1" ht="25.5" customHeight="1">
      <c r="B52" s="292"/>
      <c r="C52" s="293" t="s">
        <v>1515</v>
      </c>
      <c r="D52" s="293"/>
      <c r="E52" s="293"/>
      <c r="F52" s="293"/>
      <c r="G52" s="293"/>
      <c r="H52" s="293"/>
      <c r="I52" s="293"/>
      <c r="J52" s="293"/>
      <c r="K52" s="294"/>
    </row>
    <row r="53" spans="2:11" s="1" customFormat="1" ht="5.25" customHeight="1">
      <c r="B53" s="292"/>
      <c r="C53" s="295"/>
      <c r="D53" s="295"/>
      <c r="E53" s="295"/>
      <c r="F53" s="295"/>
      <c r="G53" s="295"/>
      <c r="H53" s="295"/>
      <c r="I53" s="295"/>
      <c r="J53" s="295"/>
      <c r="K53" s="294"/>
    </row>
    <row r="54" spans="2:11" s="1" customFormat="1" ht="15" customHeight="1">
      <c r="B54" s="292"/>
      <c r="C54" s="296" t="s">
        <v>1516</v>
      </c>
      <c r="D54" s="296"/>
      <c r="E54" s="296"/>
      <c r="F54" s="296"/>
      <c r="G54" s="296"/>
      <c r="H54" s="296"/>
      <c r="I54" s="296"/>
      <c r="J54" s="296"/>
      <c r="K54" s="294"/>
    </row>
    <row r="55" spans="2:11" s="1" customFormat="1" ht="15" customHeight="1">
      <c r="B55" s="292"/>
      <c r="C55" s="296" t="s">
        <v>1517</v>
      </c>
      <c r="D55" s="296"/>
      <c r="E55" s="296"/>
      <c r="F55" s="296"/>
      <c r="G55" s="296"/>
      <c r="H55" s="296"/>
      <c r="I55" s="296"/>
      <c r="J55" s="296"/>
      <c r="K55" s="294"/>
    </row>
    <row r="56" spans="2:11" s="1" customFormat="1" ht="12.75" customHeight="1">
      <c r="B56" s="292"/>
      <c r="C56" s="296"/>
      <c r="D56" s="296"/>
      <c r="E56" s="296"/>
      <c r="F56" s="296"/>
      <c r="G56" s="296"/>
      <c r="H56" s="296"/>
      <c r="I56" s="296"/>
      <c r="J56" s="296"/>
      <c r="K56" s="294"/>
    </row>
    <row r="57" spans="2:11" s="1" customFormat="1" ht="15" customHeight="1">
      <c r="B57" s="292"/>
      <c r="C57" s="296" t="s">
        <v>1518</v>
      </c>
      <c r="D57" s="296"/>
      <c r="E57" s="296"/>
      <c r="F57" s="296"/>
      <c r="G57" s="296"/>
      <c r="H57" s="296"/>
      <c r="I57" s="296"/>
      <c r="J57" s="296"/>
      <c r="K57" s="294"/>
    </row>
    <row r="58" spans="2:11" s="1" customFormat="1" ht="15" customHeight="1">
      <c r="B58" s="292"/>
      <c r="C58" s="298"/>
      <c r="D58" s="296" t="s">
        <v>1519</v>
      </c>
      <c r="E58" s="296"/>
      <c r="F58" s="296"/>
      <c r="G58" s="296"/>
      <c r="H58" s="296"/>
      <c r="I58" s="296"/>
      <c r="J58" s="296"/>
      <c r="K58" s="294"/>
    </row>
    <row r="59" spans="2:11" s="1" customFormat="1" ht="15" customHeight="1">
      <c r="B59" s="292"/>
      <c r="C59" s="298"/>
      <c r="D59" s="296" t="s">
        <v>1520</v>
      </c>
      <c r="E59" s="296"/>
      <c r="F59" s="296"/>
      <c r="G59" s="296"/>
      <c r="H59" s="296"/>
      <c r="I59" s="296"/>
      <c r="J59" s="296"/>
      <c r="K59" s="294"/>
    </row>
    <row r="60" spans="2:11" s="1" customFormat="1" ht="15" customHeight="1">
      <c r="B60" s="292"/>
      <c r="C60" s="298"/>
      <c r="D60" s="296" t="s">
        <v>1521</v>
      </c>
      <c r="E60" s="296"/>
      <c r="F60" s="296"/>
      <c r="G60" s="296"/>
      <c r="H60" s="296"/>
      <c r="I60" s="296"/>
      <c r="J60" s="296"/>
      <c r="K60" s="294"/>
    </row>
    <row r="61" spans="2:11" s="1" customFormat="1" ht="15" customHeight="1">
      <c r="B61" s="292"/>
      <c r="C61" s="298"/>
      <c r="D61" s="296" t="s">
        <v>1522</v>
      </c>
      <c r="E61" s="296"/>
      <c r="F61" s="296"/>
      <c r="G61" s="296"/>
      <c r="H61" s="296"/>
      <c r="I61" s="296"/>
      <c r="J61" s="296"/>
      <c r="K61" s="294"/>
    </row>
    <row r="62" spans="2:11" s="1" customFormat="1" ht="15" customHeight="1">
      <c r="B62" s="292"/>
      <c r="C62" s="298"/>
      <c r="D62" s="301" t="s">
        <v>1523</v>
      </c>
      <c r="E62" s="301"/>
      <c r="F62" s="301"/>
      <c r="G62" s="301"/>
      <c r="H62" s="301"/>
      <c r="I62" s="301"/>
      <c r="J62" s="301"/>
      <c r="K62" s="294"/>
    </row>
    <row r="63" spans="2:11" s="1" customFormat="1" ht="15" customHeight="1">
      <c r="B63" s="292"/>
      <c r="C63" s="298"/>
      <c r="D63" s="296" t="s">
        <v>1524</v>
      </c>
      <c r="E63" s="296"/>
      <c r="F63" s="296"/>
      <c r="G63" s="296"/>
      <c r="H63" s="296"/>
      <c r="I63" s="296"/>
      <c r="J63" s="296"/>
      <c r="K63" s="294"/>
    </row>
    <row r="64" spans="2:11" s="1" customFormat="1" ht="12.75" customHeight="1">
      <c r="B64" s="292"/>
      <c r="C64" s="298"/>
      <c r="D64" s="298"/>
      <c r="E64" s="302"/>
      <c r="F64" s="298"/>
      <c r="G64" s="298"/>
      <c r="H64" s="298"/>
      <c r="I64" s="298"/>
      <c r="J64" s="298"/>
      <c r="K64" s="294"/>
    </row>
    <row r="65" spans="2:11" s="1" customFormat="1" ht="15" customHeight="1">
      <c r="B65" s="292"/>
      <c r="C65" s="298"/>
      <c r="D65" s="296" t="s">
        <v>1525</v>
      </c>
      <c r="E65" s="296"/>
      <c r="F65" s="296"/>
      <c r="G65" s="296"/>
      <c r="H65" s="296"/>
      <c r="I65" s="296"/>
      <c r="J65" s="296"/>
      <c r="K65" s="294"/>
    </row>
    <row r="66" spans="2:11" s="1" customFormat="1" ht="15" customHeight="1">
      <c r="B66" s="292"/>
      <c r="C66" s="298"/>
      <c r="D66" s="301" t="s">
        <v>1526</v>
      </c>
      <c r="E66" s="301"/>
      <c r="F66" s="301"/>
      <c r="G66" s="301"/>
      <c r="H66" s="301"/>
      <c r="I66" s="301"/>
      <c r="J66" s="301"/>
      <c r="K66" s="294"/>
    </row>
    <row r="67" spans="2:11" s="1" customFormat="1" ht="15" customHeight="1">
      <c r="B67" s="292"/>
      <c r="C67" s="298"/>
      <c r="D67" s="296" t="s">
        <v>1527</v>
      </c>
      <c r="E67" s="296"/>
      <c r="F67" s="296"/>
      <c r="G67" s="296"/>
      <c r="H67" s="296"/>
      <c r="I67" s="296"/>
      <c r="J67" s="296"/>
      <c r="K67" s="294"/>
    </row>
    <row r="68" spans="2:11" s="1" customFormat="1" ht="15" customHeight="1">
      <c r="B68" s="292"/>
      <c r="C68" s="298"/>
      <c r="D68" s="296" t="s">
        <v>1528</v>
      </c>
      <c r="E68" s="296"/>
      <c r="F68" s="296"/>
      <c r="G68" s="296"/>
      <c r="H68" s="296"/>
      <c r="I68" s="296"/>
      <c r="J68" s="296"/>
      <c r="K68" s="294"/>
    </row>
    <row r="69" spans="2:11" s="1" customFormat="1" ht="15" customHeight="1">
      <c r="B69" s="292"/>
      <c r="C69" s="298"/>
      <c r="D69" s="296" t="s">
        <v>1529</v>
      </c>
      <c r="E69" s="296"/>
      <c r="F69" s="296"/>
      <c r="G69" s="296"/>
      <c r="H69" s="296"/>
      <c r="I69" s="296"/>
      <c r="J69" s="296"/>
      <c r="K69" s="294"/>
    </row>
    <row r="70" spans="2:11" s="1" customFormat="1" ht="15" customHeight="1">
      <c r="B70" s="292"/>
      <c r="C70" s="298"/>
      <c r="D70" s="296" t="s">
        <v>1530</v>
      </c>
      <c r="E70" s="296"/>
      <c r="F70" s="296"/>
      <c r="G70" s="296"/>
      <c r="H70" s="296"/>
      <c r="I70" s="296"/>
      <c r="J70" s="296"/>
      <c r="K70" s="294"/>
    </row>
    <row r="71" spans="2:11" s="1" customFormat="1" ht="12.75" customHeight="1">
      <c r="B71" s="303"/>
      <c r="C71" s="304"/>
      <c r="D71" s="304"/>
      <c r="E71" s="304"/>
      <c r="F71" s="304"/>
      <c r="G71" s="304"/>
      <c r="H71" s="304"/>
      <c r="I71" s="304"/>
      <c r="J71" s="304"/>
      <c r="K71" s="305"/>
    </row>
    <row r="72" spans="2:11" s="1" customFormat="1" ht="18.75" customHeight="1">
      <c r="B72" s="306"/>
      <c r="C72" s="306"/>
      <c r="D72" s="306"/>
      <c r="E72" s="306"/>
      <c r="F72" s="306"/>
      <c r="G72" s="306"/>
      <c r="H72" s="306"/>
      <c r="I72" s="306"/>
      <c r="J72" s="306"/>
      <c r="K72" s="307"/>
    </row>
    <row r="73" spans="2:11" s="1" customFormat="1" ht="18.75" customHeight="1">
      <c r="B73" s="307"/>
      <c r="C73" s="307"/>
      <c r="D73" s="307"/>
      <c r="E73" s="307"/>
      <c r="F73" s="307"/>
      <c r="G73" s="307"/>
      <c r="H73" s="307"/>
      <c r="I73" s="307"/>
      <c r="J73" s="307"/>
      <c r="K73" s="307"/>
    </row>
    <row r="74" spans="2:11" s="1" customFormat="1" ht="7.5" customHeight="1">
      <c r="B74" s="308"/>
      <c r="C74" s="309"/>
      <c r="D74" s="309"/>
      <c r="E74" s="309"/>
      <c r="F74" s="309"/>
      <c r="G74" s="309"/>
      <c r="H74" s="309"/>
      <c r="I74" s="309"/>
      <c r="J74" s="309"/>
      <c r="K74" s="310"/>
    </row>
    <row r="75" spans="2:11" s="1" customFormat="1" ht="45" customHeight="1">
      <c r="B75" s="311"/>
      <c r="C75" s="312" t="s">
        <v>1531</v>
      </c>
      <c r="D75" s="312"/>
      <c r="E75" s="312"/>
      <c r="F75" s="312"/>
      <c r="G75" s="312"/>
      <c r="H75" s="312"/>
      <c r="I75" s="312"/>
      <c r="J75" s="312"/>
      <c r="K75" s="313"/>
    </row>
    <row r="76" spans="2:11" s="1" customFormat="1" ht="17.25" customHeight="1">
      <c r="B76" s="311"/>
      <c r="C76" s="314" t="s">
        <v>1532</v>
      </c>
      <c r="D76" s="314"/>
      <c r="E76" s="314"/>
      <c r="F76" s="314" t="s">
        <v>1533</v>
      </c>
      <c r="G76" s="315"/>
      <c r="H76" s="314" t="s">
        <v>51</v>
      </c>
      <c r="I76" s="314" t="s">
        <v>54</v>
      </c>
      <c r="J76" s="314" t="s">
        <v>1534</v>
      </c>
      <c r="K76" s="313"/>
    </row>
    <row r="77" spans="2:11" s="1" customFormat="1" ht="17.25" customHeight="1">
      <c r="B77" s="311"/>
      <c r="C77" s="316" t="s">
        <v>1535</v>
      </c>
      <c r="D77" s="316"/>
      <c r="E77" s="316"/>
      <c r="F77" s="317" t="s">
        <v>1536</v>
      </c>
      <c r="G77" s="318"/>
      <c r="H77" s="316"/>
      <c r="I77" s="316"/>
      <c r="J77" s="316" t="s">
        <v>1537</v>
      </c>
      <c r="K77" s="313"/>
    </row>
    <row r="78" spans="2:11" s="1" customFormat="1" ht="5.25" customHeight="1">
      <c r="B78" s="311"/>
      <c r="C78" s="319"/>
      <c r="D78" s="319"/>
      <c r="E78" s="319"/>
      <c r="F78" s="319"/>
      <c r="G78" s="320"/>
      <c r="H78" s="319"/>
      <c r="I78" s="319"/>
      <c r="J78" s="319"/>
      <c r="K78" s="313"/>
    </row>
    <row r="79" spans="2:11" s="1" customFormat="1" ht="15" customHeight="1">
      <c r="B79" s="311"/>
      <c r="C79" s="299" t="s">
        <v>50</v>
      </c>
      <c r="D79" s="321"/>
      <c r="E79" s="321"/>
      <c r="F79" s="322" t="s">
        <v>1538</v>
      </c>
      <c r="G79" s="323"/>
      <c r="H79" s="299" t="s">
        <v>1539</v>
      </c>
      <c r="I79" s="299" t="s">
        <v>1540</v>
      </c>
      <c r="J79" s="299">
        <v>20</v>
      </c>
      <c r="K79" s="313"/>
    </row>
    <row r="80" spans="2:11" s="1" customFormat="1" ht="15" customHeight="1">
      <c r="B80" s="311"/>
      <c r="C80" s="299" t="s">
        <v>1541</v>
      </c>
      <c r="D80" s="299"/>
      <c r="E80" s="299"/>
      <c r="F80" s="322" t="s">
        <v>1538</v>
      </c>
      <c r="G80" s="323"/>
      <c r="H80" s="299" t="s">
        <v>1542</v>
      </c>
      <c r="I80" s="299" t="s">
        <v>1540</v>
      </c>
      <c r="J80" s="299">
        <v>120</v>
      </c>
      <c r="K80" s="313"/>
    </row>
    <row r="81" spans="2:11" s="1" customFormat="1" ht="15" customHeight="1">
      <c r="B81" s="324"/>
      <c r="C81" s="299" t="s">
        <v>1543</v>
      </c>
      <c r="D81" s="299"/>
      <c r="E81" s="299"/>
      <c r="F81" s="322" t="s">
        <v>1544</v>
      </c>
      <c r="G81" s="323"/>
      <c r="H81" s="299" t="s">
        <v>1545</v>
      </c>
      <c r="I81" s="299" t="s">
        <v>1540</v>
      </c>
      <c r="J81" s="299">
        <v>50</v>
      </c>
      <c r="K81" s="313"/>
    </row>
    <row r="82" spans="2:11" s="1" customFormat="1" ht="15" customHeight="1">
      <c r="B82" s="324"/>
      <c r="C82" s="299" t="s">
        <v>1546</v>
      </c>
      <c r="D82" s="299"/>
      <c r="E82" s="299"/>
      <c r="F82" s="322" t="s">
        <v>1538</v>
      </c>
      <c r="G82" s="323"/>
      <c r="H82" s="299" t="s">
        <v>1547</v>
      </c>
      <c r="I82" s="299" t="s">
        <v>1548</v>
      </c>
      <c r="J82" s="299"/>
      <c r="K82" s="313"/>
    </row>
    <row r="83" spans="2:11" s="1" customFormat="1" ht="15" customHeight="1">
      <c r="B83" s="324"/>
      <c r="C83" s="325" t="s">
        <v>1549</v>
      </c>
      <c r="D83" s="325"/>
      <c r="E83" s="325"/>
      <c r="F83" s="326" t="s">
        <v>1544</v>
      </c>
      <c r="G83" s="325"/>
      <c r="H83" s="325" t="s">
        <v>1550</v>
      </c>
      <c r="I83" s="325" t="s">
        <v>1540</v>
      </c>
      <c r="J83" s="325">
        <v>15</v>
      </c>
      <c r="K83" s="313"/>
    </row>
    <row r="84" spans="2:11" s="1" customFormat="1" ht="15" customHeight="1">
      <c r="B84" s="324"/>
      <c r="C84" s="325" t="s">
        <v>1551</v>
      </c>
      <c r="D84" s="325"/>
      <c r="E84" s="325"/>
      <c r="F84" s="326" t="s">
        <v>1544</v>
      </c>
      <c r="G84" s="325"/>
      <c r="H84" s="325" t="s">
        <v>1552</v>
      </c>
      <c r="I84" s="325" t="s">
        <v>1540</v>
      </c>
      <c r="J84" s="325">
        <v>15</v>
      </c>
      <c r="K84" s="313"/>
    </row>
    <row r="85" spans="2:11" s="1" customFormat="1" ht="15" customHeight="1">
      <c r="B85" s="324"/>
      <c r="C85" s="325" t="s">
        <v>1553</v>
      </c>
      <c r="D85" s="325"/>
      <c r="E85" s="325"/>
      <c r="F85" s="326" t="s">
        <v>1544</v>
      </c>
      <c r="G85" s="325"/>
      <c r="H85" s="325" t="s">
        <v>1554</v>
      </c>
      <c r="I85" s="325" t="s">
        <v>1540</v>
      </c>
      <c r="J85" s="325">
        <v>20</v>
      </c>
      <c r="K85" s="313"/>
    </row>
    <row r="86" spans="2:11" s="1" customFormat="1" ht="15" customHeight="1">
      <c r="B86" s="324"/>
      <c r="C86" s="325" t="s">
        <v>1555</v>
      </c>
      <c r="D86" s="325"/>
      <c r="E86" s="325"/>
      <c r="F86" s="326" t="s">
        <v>1544</v>
      </c>
      <c r="G86" s="325"/>
      <c r="H86" s="325" t="s">
        <v>1556</v>
      </c>
      <c r="I86" s="325" t="s">
        <v>1540</v>
      </c>
      <c r="J86" s="325">
        <v>20</v>
      </c>
      <c r="K86" s="313"/>
    </row>
    <row r="87" spans="2:11" s="1" customFormat="1" ht="15" customHeight="1">
      <c r="B87" s="324"/>
      <c r="C87" s="299" t="s">
        <v>1557</v>
      </c>
      <c r="D87" s="299"/>
      <c r="E87" s="299"/>
      <c r="F87" s="322" t="s">
        <v>1544</v>
      </c>
      <c r="G87" s="323"/>
      <c r="H87" s="299" t="s">
        <v>1558</v>
      </c>
      <c r="I87" s="299" t="s">
        <v>1540</v>
      </c>
      <c r="J87" s="299">
        <v>50</v>
      </c>
      <c r="K87" s="313"/>
    </row>
    <row r="88" spans="2:11" s="1" customFormat="1" ht="15" customHeight="1">
      <c r="B88" s="324"/>
      <c r="C88" s="299" t="s">
        <v>1559</v>
      </c>
      <c r="D88" s="299"/>
      <c r="E88" s="299"/>
      <c r="F88" s="322" t="s">
        <v>1544</v>
      </c>
      <c r="G88" s="323"/>
      <c r="H88" s="299" t="s">
        <v>1560</v>
      </c>
      <c r="I88" s="299" t="s">
        <v>1540</v>
      </c>
      <c r="J88" s="299">
        <v>20</v>
      </c>
      <c r="K88" s="313"/>
    </row>
    <row r="89" spans="2:11" s="1" customFormat="1" ht="15" customHeight="1">
      <c r="B89" s="324"/>
      <c r="C89" s="299" t="s">
        <v>1561</v>
      </c>
      <c r="D89" s="299"/>
      <c r="E89" s="299"/>
      <c r="F89" s="322" t="s">
        <v>1544</v>
      </c>
      <c r="G89" s="323"/>
      <c r="H89" s="299" t="s">
        <v>1562</v>
      </c>
      <c r="I89" s="299" t="s">
        <v>1540</v>
      </c>
      <c r="J89" s="299">
        <v>20</v>
      </c>
      <c r="K89" s="313"/>
    </row>
    <row r="90" spans="2:11" s="1" customFormat="1" ht="15" customHeight="1">
      <c r="B90" s="324"/>
      <c r="C90" s="299" t="s">
        <v>1563</v>
      </c>
      <c r="D90" s="299"/>
      <c r="E90" s="299"/>
      <c r="F90" s="322" t="s">
        <v>1544</v>
      </c>
      <c r="G90" s="323"/>
      <c r="H90" s="299" t="s">
        <v>1564</v>
      </c>
      <c r="I90" s="299" t="s">
        <v>1540</v>
      </c>
      <c r="J90" s="299">
        <v>50</v>
      </c>
      <c r="K90" s="313"/>
    </row>
    <row r="91" spans="2:11" s="1" customFormat="1" ht="15" customHeight="1">
      <c r="B91" s="324"/>
      <c r="C91" s="299" t="s">
        <v>1565</v>
      </c>
      <c r="D91" s="299"/>
      <c r="E91" s="299"/>
      <c r="F91" s="322" t="s">
        <v>1544</v>
      </c>
      <c r="G91" s="323"/>
      <c r="H91" s="299" t="s">
        <v>1565</v>
      </c>
      <c r="I91" s="299" t="s">
        <v>1540</v>
      </c>
      <c r="J91" s="299">
        <v>50</v>
      </c>
      <c r="K91" s="313"/>
    </row>
    <row r="92" spans="2:11" s="1" customFormat="1" ht="15" customHeight="1">
      <c r="B92" s="324"/>
      <c r="C92" s="299" t="s">
        <v>1566</v>
      </c>
      <c r="D92" s="299"/>
      <c r="E92" s="299"/>
      <c r="F92" s="322" t="s">
        <v>1544</v>
      </c>
      <c r="G92" s="323"/>
      <c r="H92" s="299" t="s">
        <v>1567</v>
      </c>
      <c r="I92" s="299" t="s">
        <v>1540</v>
      </c>
      <c r="J92" s="299">
        <v>255</v>
      </c>
      <c r="K92" s="313"/>
    </row>
    <row r="93" spans="2:11" s="1" customFormat="1" ht="15" customHeight="1">
      <c r="B93" s="324"/>
      <c r="C93" s="299" t="s">
        <v>1568</v>
      </c>
      <c r="D93" s="299"/>
      <c r="E93" s="299"/>
      <c r="F93" s="322" t="s">
        <v>1538</v>
      </c>
      <c r="G93" s="323"/>
      <c r="H93" s="299" t="s">
        <v>1569</v>
      </c>
      <c r="I93" s="299" t="s">
        <v>1570</v>
      </c>
      <c r="J93" s="299"/>
      <c r="K93" s="313"/>
    </row>
    <row r="94" spans="2:11" s="1" customFormat="1" ht="15" customHeight="1">
      <c r="B94" s="324"/>
      <c r="C94" s="299" t="s">
        <v>1571</v>
      </c>
      <c r="D94" s="299"/>
      <c r="E94" s="299"/>
      <c r="F94" s="322" t="s">
        <v>1538</v>
      </c>
      <c r="G94" s="323"/>
      <c r="H94" s="299" t="s">
        <v>1572</v>
      </c>
      <c r="I94" s="299" t="s">
        <v>1573</v>
      </c>
      <c r="J94" s="299"/>
      <c r="K94" s="313"/>
    </row>
    <row r="95" spans="2:11" s="1" customFormat="1" ht="15" customHeight="1">
      <c r="B95" s="324"/>
      <c r="C95" s="299" t="s">
        <v>1574</v>
      </c>
      <c r="D95" s="299"/>
      <c r="E95" s="299"/>
      <c r="F95" s="322" t="s">
        <v>1538</v>
      </c>
      <c r="G95" s="323"/>
      <c r="H95" s="299" t="s">
        <v>1574</v>
      </c>
      <c r="I95" s="299" t="s">
        <v>1573</v>
      </c>
      <c r="J95" s="299"/>
      <c r="K95" s="313"/>
    </row>
    <row r="96" spans="2:11" s="1" customFormat="1" ht="15" customHeight="1">
      <c r="B96" s="324"/>
      <c r="C96" s="299" t="s">
        <v>35</v>
      </c>
      <c r="D96" s="299"/>
      <c r="E96" s="299"/>
      <c r="F96" s="322" t="s">
        <v>1538</v>
      </c>
      <c r="G96" s="323"/>
      <c r="H96" s="299" t="s">
        <v>1575</v>
      </c>
      <c r="I96" s="299" t="s">
        <v>1573</v>
      </c>
      <c r="J96" s="299"/>
      <c r="K96" s="313"/>
    </row>
    <row r="97" spans="2:11" s="1" customFormat="1" ht="15" customHeight="1">
      <c r="B97" s="324"/>
      <c r="C97" s="299" t="s">
        <v>45</v>
      </c>
      <c r="D97" s="299"/>
      <c r="E97" s="299"/>
      <c r="F97" s="322" t="s">
        <v>1538</v>
      </c>
      <c r="G97" s="323"/>
      <c r="H97" s="299" t="s">
        <v>1576</v>
      </c>
      <c r="I97" s="299" t="s">
        <v>1573</v>
      </c>
      <c r="J97" s="299"/>
      <c r="K97" s="313"/>
    </row>
    <row r="98" spans="2:11" s="1" customFormat="1" ht="15" customHeight="1">
      <c r="B98" s="327"/>
      <c r="C98" s="328"/>
      <c r="D98" s="328"/>
      <c r="E98" s="328"/>
      <c r="F98" s="328"/>
      <c r="G98" s="328"/>
      <c r="H98" s="328"/>
      <c r="I98" s="328"/>
      <c r="J98" s="328"/>
      <c r="K98" s="329"/>
    </row>
    <row r="99" spans="2:11" s="1" customFormat="1" ht="18.75" customHeight="1">
      <c r="B99" s="330"/>
      <c r="C99" s="331"/>
      <c r="D99" s="331"/>
      <c r="E99" s="331"/>
      <c r="F99" s="331"/>
      <c r="G99" s="331"/>
      <c r="H99" s="331"/>
      <c r="I99" s="331"/>
      <c r="J99" s="331"/>
      <c r="K99" s="330"/>
    </row>
    <row r="100" spans="2:11" s="1" customFormat="1" ht="18.75" customHeight="1"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</row>
    <row r="101" spans="2:11" s="1" customFormat="1" ht="7.5" customHeight="1">
      <c r="B101" s="308"/>
      <c r="C101" s="309"/>
      <c r="D101" s="309"/>
      <c r="E101" s="309"/>
      <c r="F101" s="309"/>
      <c r="G101" s="309"/>
      <c r="H101" s="309"/>
      <c r="I101" s="309"/>
      <c r="J101" s="309"/>
      <c r="K101" s="310"/>
    </row>
    <row r="102" spans="2:11" s="1" customFormat="1" ht="45" customHeight="1">
      <c r="B102" s="311"/>
      <c r="C102" s="312" t="s">
        <v>1577</v>
      </c>
      <c r="D102" s="312"/>
      <c r="E102" s="312"/>
      <c r="F102" s="312"/>
      <c r="G102" s="312"/>
      <c r="H102" s="312"/>
      <c r="I102" s="312"/>
      <c r="J102" s="312"/>
      <c r="K102" s="313"/>
    </row>
    <row r="103" spans="2:11" s="1" customFormat="1" ht="17.25" customHeight="1">
      <c r="B103" s="311"/>
      <c r="C103" s="314" t="s">
        <v>1532</v>
      </c>
      <c r="D103" s="314"/>
      <c r="E103" s="314"/>
      <c r="F103" s="314" t="s">
        <v>1533</v>
      </c>
      <c r="G103" s="315"/>
      <c r="H103" s="314" t="s">
        <v>51</v>
      </c>
      <c r="I103" s="314" t="s">
        <v>54</v>
      </c>
      <c r="J103" s="314" t="s">
        <v>1534</v>
      </c>
      <c r="K103" s="313"/>
    </row>
    <row r="104" spans="2:11" s="1" customFormat="1" ht="17.25" customHeight="1">
      <c r="B104" s="311"/>
      <c r="C104" s="316" t="s">
        <v>1535</v>
      </c>
      <c r="D104" s="316"/>
      <c r="E104" s="316"/>
      <c r="F104" s="317" t="s">
        <v>1536</v>
      </c>
      <c r="G104" s="318"/>
      <c r="H104" s="316"/>
      <c r="I104" s="316"/>
      <c r="J104" s="316" t="s">
        <v>1537</v>
      </c>
      <c r="K104" s="313"/>
    </row>
    <row r="105" spans="2:11" s="1" customFormat="1" ht="5.25" customHeight="1">
      <c r="B105" s="311"/>
      <c r="C105" s="314"/>
      <c r="D105" s="314"/>
      <c r="E105" s="314"/>
      <c r="F105" s="314"/>
      <c r="G105" s="332"/>
      <c r="H105" s="314"/>
      <c r="I105" s="314"/>
      <c r="J105" s="314"/>
      <c r="K105" s="313"/>
    </row>
    <row r="106" spans="2:11" s="1" customFormat="1" ht="15" customHeight="1">
      <c r="B106" s="311"/>
      <c r="C106" s="299" t="s">
        <v>50</v>
      </c>
      <c r="D106" s="321"/>
      <c r="E106" s="321"/>
      <c r="F106" s="322" t="s">
        <v>1538</v>
      </c>
      <c r="G106" s="299"/>
      <c r="H106" s="299" t="s">
        <v>1578</v>
      </c>
      <c r="I106" s="299" t="s">
        <v>1540</v>
      </c>
      <c r="J106" s="299">
        <v>20</v>
      </c>
      <c r="K106" s="313"/>
    </row>
    <row r="107" spans="2:11" s="1" customFormat="1" ht="15" customHeight="1">
      <c r="B107" s="311"/>
      <c r="C107" s="299" t="s">
        <v>1541</v>
      </c>
      <c r="D107" s="299"/>
      <c r="E107" s="299"/>
      <c r="F107" s="322" t="s">
        <v>1538</v>
      </c>
      <c r="G107" s="299"/>
      <c r="H107" s="299" t="s">
        <v>1578</v>
      </c>
      <c r="I107" s="299" t="s">
        <v>1540</v>
      </c>
      <c r="J107" s="299">
        <v>120</v>
      </c>
      <c r="K107" s="313"/>
    </row>
    <row r="108" spans="2:11" s="1" customFormat="1" ht="15" customHeight="1">
      <c r="B108" s="324"/>
      <c r="C108" s="299" t="s">
        <v>1543</v>
      </c>
      <c r="D108" s="299"/>
      <c r="E108" s="299"/>
      <c r="F108" s="322" t="s">
        <v>1544</v>
      </c>
      <c r="G108" s="299"/>
      <c r="H108" s="299" t="s">
        <v>1578</v>
      </c>
      <c r="I108" s="299" t="s">
        <v>1540</v>
      </c>
      <c r="J108" s="299">
        <v>50</v>
      </c>
      <c r="K108" s="313"/>
    </row>
    <row r="109" spans="2:11" s="1" customFormat="1" ht="15" customHeight="1">
      <c r="B109" s="324"/>
      <c r="C109" s="299" t="s">
        <v>1546</v>
      </c>
      <c r="D109" s="299"/>
      <c r="E109" s="299"/>
      <c r="F109" s="322" t="s">
        <v>1538</v>
      </c>
      <c r="G109" s="299"/>
      <c r="H109" s="299" t="s">
        <v>1578</v>
      </c>
      <c r="I109" s="299" t="s">
        <v>1548</v>
      </c>
      <c r="J109" s="299"/>
      <c r="K109" s="313"/>
    </row>
    <row r="110" spans="2:11" s="1" customFormat="1" ht="15" customHeight="1">
      <c r="B110" s="324"/>
      <c r="C110" s="299" t="s">
        <v>1557</v>
      </c>
      <c r="D110" s="299"/>
      <c r="E110" s="299"/>
      <c r="F110" s="322" t="s">
        <v>1544</v>
      </c>
      <c r="G110" s="299"/>
      <c r="H110" s="299" t="s">
        <v>1578</v>
      </c>
      <c r="I110" s="299" t="s">
        <v>1540</v>
      </c>
      <c r="J110" s="299">
        <v>50</v>
      </c>
      <c r="K110" s="313"/>
    </row>
    <row r="111" spans="2:11" s="1" customFormat="1" ht="15" customHeight="1">
      <c r="B111" s="324"/>
      <c r="C111" s="299" t="s">
        <v>1565</v>
      </c>
      <c r="D111" s="299"/>
      <c r="E111" s="299"/>
      <c r="F111" s="322" t="s">
        <v>1544</v>
      </c>
      <c r="G111" s="299"/>
      <c r="H111" s="299" t="s">
        <v>1578</v>
      </c>
      <c r="I111" s="299" t="s">
        <v>1540</v>
      </c>
      <c r="J111" s="299">
        <v>50</v>
      </c>
      <c r="K111" s="313"/>
    </row>
    <row r="112" spans="2:11" s="1" customFormat="1" ht="15" customHeight="1">
      <c r="B112" s="324"/>
      <c r="C112" s="299" t="s">
        <v>1563</v>
      </c>
      <c r="D112" s="299"/>
      <c r="E112" s="299"/>
      <c r="F112" s="322" t="s">
        <v>1544</v>
      </c>
      <c r="G112" s="299"/>
      <c r="H112" s="299" t="s">
        <v>1578</v>
      </c>
      <c r="I112" s="299" t="s">
        <v>1540</v>
      </c>
      <c r="J112" s="299">
        <v>50</v>
      </c>
      <c r="K112" s="313"/>
    </row>
    <row r="113" spans="2:11" s="1" customFormat="1" ht="15" customHeight="1">
      <c r="B113" s="324"/>
      <c r="C113" s="299" t="s">
        <v>50</v>
      </c>
      <c r="D113" s="299"/>
      <c r="E113" s="299"/>
      <c r="F113" s="322" t="s">
        <v>1538</v>
      </c>
      <c r="G113" s="299"/>
      <c r="H113" s="299" t="s">
        <v>1579</v>
      </c>
      <c r="I113" s="299" t="s">
        <v>1540</v>
      </c>
      <c r="J113" s="299">
        <v>20</v>
      </c>
      <c r="K113" s="313"/>
    </row>
    <row r="114" spans="2:11" s="1" customFormat="1" ht="15" customHeight="1">
      <c r="B114" s="324"/>
      <c r="C114" s="299" t="s">
        <v>1580</v>
      </c>
      <c r="D114" s="299"/>
      <c r="E114" s="299"/>
      <c r="F114" s="322" t="s">
        <v>1538</v>
      </c>
      <c r="G114" s="299"/>
      <c r="H114" s="299" t="s">
        <v>1581</v>
      </c>
      <c r="I114" s="299" t="s">
        <v>1540</v>
      </c>
      <c r="J114" s="299">
        <v>120</v>
      </c>
      <c r="K114" s="313"/>
    </row>
    <row r="115" spans="2:11" s="1" customFormat="1" ht="15" customHeight="1">
      <c r="B115" s="324"/>
      <c r="C115" s="299" t="s">
        <v>35</v>
      </c>
      <c r="D115" s="299"/>
      <c r="E115" s="299"/>
      <c r="F115" s="322" t="s">
        <v>1538</v>
      </c>
      <c r="G115" s="299"/>
      <c r="H115" s="299" t="s">
        <v>1582</v>
      </c>
      <c r="I115" s="299" t="s">
        <v>1573</v>
      </c>
      <c r="J115" s="299"/>
      <c r="K115" s="313"/>
    </row>
    <row r="116" spans="2:11" s="1" customFormat="1" ht="15" customHeight="1">
      <c r="B116" s="324"/>
      <c r="C116" s="299" t="s">
        <v>45</v>
      </c>
      <c r="D116" s="299"/>
      <c r="E116" s="299"/>
      <c r="F116" s="322" t="s">
        <v>1538</v>
      </c>
      <c r="G116" s="299"/>
      <c r="H116" s="299" t="s">
        <v>1583</v>
      </c>
      <c r="I116" s="299" t="s">
        <v>1573</v>
      </c>
      <c r="J116" s="299"/>
      <c r="K116" s="313"/>
    </row>
    <row r="117" spans="2:11" s="1" customFormat="1" ht="15" customHeight="1">
      <c r="B117" s="324"/>
      <c r="C117" s="299" t="s">
        <v>54</v>
      </c>
      <c r="D117" s="299"/>
      <c r="E117" s="299"/>
      <c r="F117" s="322" t="s">
        <v>1538</v>
      </c>
      <c r="G117" s="299"/>
      <c r="H117" s="299" t="s">
        <v>1584</v>
      </c>
      <c r="I117" s="299" t="s">
        <v>1585</v>
      </c>
      <c r="J117" s="299"/>
      <c r="K117" s="313"/>
    </row>
    <row r="118" spans="2:11" s="1" customFormat="1" ht="15" customHeight="1">
      <c r="B118" s="327"/>
      <c r="C118" s="333"/>
      <c r="D118" s="333"/>
      <c r="E118" s="333"/>
      <c r="F118" s="333"/>
      <c r="G118" s="333"/>
      <c r="H118" s="333"/>
      <c r="I118" s="333"/>
      <c r="J118" s="333"/>
      <c r="K118" s="329"/>
    </row>
    <row r="119" spans="2:11" s="1" customFormat="1" ht="18.75" customHeight="1">
      <c r="B119" s="334"/>
      <c r="C119" s="335"/>
      <c r="D119" s="335"/>
      <c r="E119" s="335"/>
      <c r="F119" s="336"/>
      <c r="G119" s="335"/>
      <c r="H119" s="335"/>
      <c r="I119" s="335"/>
      <c r="J119" s="335"/>
      <c r="K119" s="334"/>
    </row>
    <row r="120" spans="2:11" s="1" customFormat="1" ht="18.75" customHeight="1"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</row>
    <row r="121" spans="2:11" s="1" customFormat="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spans="2:11" s="1" customFormat="1" ht="45" customHeight="1">
      <c r="B122" s="340"/>
      <c r="C122" s="290" t="s">
        <v>1586</v>
      </c>
      <c r="D122" s="290"/>
      <c r="E122" s="290"/>
      <c r="F122" s="290"/>
      <c r="G122" s="290"/>
      <c r="H122" s="290"/>
      <c r="I122" s="290"/>
      <c r="J122" s="290"/>
      <c r="K122" s="341"/>
    </row>
    <row r="123" spans="2:11" s="1" customFormat="1" ht="17.25" customHeight="1">
      <c r="B123" s="342"/>
      <c r="C123" s="314" t="s">
        <v>1532</v>
      </c>
      <c r="D123" s="314"/>
      <c r="E123" s="314"/>
      <c r="F123" s="314" t="s">
        <v>1533</v>
      </c>
      <c r="G123" s="315"/>
      <c r="H123" s="314" t="s">
        <v>51</v>
      </c>
      <c r="I123" s="314" t="s">
        <v>54</v>
      </c>
      <c r="J123" s="314" t="s">
        <v>1534</v>
      </c>
      <c r="K123" s="343"/>
    </row>
    <row r="124" spans="2:11" s="1" customFormat="1" ht="17.25" customHeight="1">
      <c r="B124" s="342"/>
      <c r="C124" s="316" t="s">
        <v>1535</v>
      </c>
      <c r="D124" s="316"/>
      <c r="E124" s="316"/>
      <c r="F124" s="317" t="s">
        <v>1536</v>
      </c>
      <c r="G124" s="318"/>
      <c r="H124" s="316"/>
      <c r="I124" s="316"/>
      <c r="J124" s="316" t="s">
        <v>1537</v>
      </c>
      <c r="K124" s="343"/>
    </row>
    <row r="125" spans="2:11" s="1" customFormat="1" ht="5.25" customHeight="1">
      <c r="B125" s="344"/>
      <c r="C125" s="319"/>
      <c r="D125" s="319"/>
      <c r="E125" s="319"/>
      <c r="F125" s="319"/>
      <c r="G125" s="345"/>
      <c r="H125" s="319"/>
      <c r="I125" s="319"/>
      <c r="J125" s="319"/>
      <c r="K125" s="346"/>
    </row>
    <row r="126" spans="2:11" s="1" customFormat="1" ht="15" customHeight="1">
      <c r="B126" s="344"/>
      <c r="C126" s="299" t="s">
        <v>1541</v>
      </c>
      <c r="D126" s="321"/>
      <c r="E126" s="321"/>
      <c r="F126" s="322" t="s">
        <v>1538</v>
      </c>
      <c r="G126" s="299"/>
      <c r="H126" s="299" t="s">
        <v>1578</v>
      </c>
      <c r="I126" s="299" t="s">
        <v>1540</v>
      </c>
      <c r="J126" s="299">
        <v>120</v>
      </c>
      <c r="K126" s="347"/>
    </row>
    <row r="127" spans="2:11" s="1" customFormat="1" ht="15" customHeight="1">
      <c r="B127" s="344"/>
      <c r="C127" s="299" t="s">
        <v>1587</v>
      </c>
      <c r="D127" s="299"/>
      <c r="E127" s="299"/>
      <c r="F127" s="322" t="s">
        <v>1538</v>
      </c>
      <c r="G127" s="299"/>
      <c r="H127" s="299" t="s">
        <v>1588</v>
      </c>
      <c r="I127" s="299" t="s">
        <v>1540</v>
      </c>
      <c r="J127" s="299" t="s">
        <v>1589</v>
      </c>
      <c r="K127" s="347"/>
    </row>
    <row r="128" spans="2:11" s="1" customFormat="1" ht="15" customHeight="1">
      <c r="B128" s="344"/>
      <c r="C128" s="299" t="s">
        <v>1486</v>
      </c>
      <c r="D128" s="299"/>
      <c r="E128" s="299"/>
      <c r="F128" s="322" t="s">
        <v>1538</v>
      </c>
      <c r="G128" s="299"/>
      <c r="H128" s="299" t="s">
        <v>1590</v>
      </c>
      <c r="I128" s="299" t="s">
        <v>1540</v>
      </c>
      <c r="J128" s="299" t="s">
        <v>1589</v>
      </c>
      <c r="K128" s="347"/>
    </row>
    <row r="129" spans="2:11" s="1" customFormat="1" ht="15" customHeight="1">
      <c r="B129" s="344"/>
      <c r="C129" s="299" t="s">
        <v>1549</v>
      </c>
      <c r="D129" s="299"/>
      <c r="E129" s="299"/>
      <c r="F129" s="322" t="s">
        <v>1544</v>
      </c>
      <c r="G129" s="299"/>
      <c r="H129" s="299" t="s">
        <v>1550</v>
      </c>
      <c r="I129" s="299" t="s">
        <v>1540</v>
      </c>
      <c r="J129" s="299">
        <v>15</v>
      </c>
      <c r="K129" s="347"/>
    </row>
    <row r="130" spans="2:11" s="1" customFormat="1" ht="15" customHeight="1">
      <c r="B130" s="344"/>
      <c r="C130" s="325" t="s">
        <v>1551</v>
      </c>
      <c r="D130" s="325"/>
      <c r="E130" s="325"/>
      <c r="F130" s="326" t="s">
        <v>1544</v>
      </c>
      <c r="G130" s="325"/>
      <c r="H130" s="325" t="s">
        <v>1552</v>
      </c>
      <c r="I130" s="325" t="s">
        <v>1540</v>
      </c>
      <c r="J130" s="325">
        <v>15</v>
      </c>
      <c r="K130" s="347"/>
    </row>
    <row r="131" spans="2:11" s="1" customFormat="1" ht="15" customHeight="1">
      <c r="B131" s="344"/>
      <c r="C131" s="325" t="s">
        <v>1553</v>
      </c>
      <c r="D131" s="325"/>
      <c r="E131" s="325"/>
      <c r="F131" s="326" t="s">
        <v>1544</v>
      </c>
      <c r="G131" s="325"/>
      <c r="H131" s="325" t="s">
        <v>1554</v>
      </c>
      <c r="I131" s="325" t="s">
        <v>1540</v>
      </c>
      <c r="J131" s="325">
        <v>20</v>
      </c>
      <c r="K131" s="347"/>
    </row>
    <row r="132" spans="2:11" s="1" customFormat="1" ht="15" customHeight="1">
      <c r="B132" s="344"/>
      <c r="C132" s="325" t="s">
        <v>1555</v>
      </c>
      <c r="D132" s="325"/>
      <c r="E132" s="325"/>
      <c r="F132" s="326" t="s">
        <v>1544</v>
      </c>
      <c r="G132" s="325"/>
      <c r="H132" s="325" t="s">
        <v>1556</v>
      </c>
      <c r="I132" s="325" t="s">
        <v>1540</v>
      </c>
      <c r="J132" s="325">
        <v>20</v>
      </c>
      <c r="K132" s="347"/>
    </row>
    <row r="133" spans="2:11" s="1" customFormat="1" ht="15" customHeight="1">
      <c r="B133" s="344"/>
      <c r="C133" s="299" t="s">
        <v>1543</v>
      </c>
      <c r="D133" s="299"/>
      <c r="E133" s="299"/>
      <c r="F133" s="322" t="s">
        <v>1544</v>
      </c>
      <c r="G133" s="299"/>
      <c r="H133" s="299" t="s">
        <v>1578</v>
      </c>
      <c r="I133" s="299" t="s">
        <v>1540</v>
      </c>
      <c r="J133" s="299">
        <v>50</v>
      </c>
      <c r="K133" s="347"/>
    </row>
    <row r="134" spans="2:11" s="1" customFormat="1" ht="15" customHeight="1">
      <c r="B134" s="344"/>
      <c r="C134" s="299" t="s">
        <v>1557</v>
      </c>
      <c r="D134" s="299"/>
      <c r="E134" s="299"/>
      <c r="F134" s="322" t="s">
        <v>1544</v>
      </c>
      <c r="G134" s="299"/>
      <c r="H134" s="299" t="s">
        <v>1578</v>
      </c>
      <c r="I134" s="299" t="s">
        <v>1540</v>
      </c>
      <c r="J134" s="299">
        <v>50</v>
      </c>
      <c r="K134" s="347"/>
    </row>
    <row r="135" spans="2:11" s="1" customFormat="1" ht="15" customHeight="1">
      <c r="B135" s="344"/>
      <c r="C135" s="299" t="s">
        <v>1563</v>
      </c>
      <c r="D135" s="299"/>
      <c r="E135" s="299"/>
      <c r="F135" s="322" t="s">
        <v>1544</v>
      </c>
      <c r="G135" s="299"/>
      <c r="H135" s="299" t="s">
        <v>1578</v>
      </c>
      <c r="I135" s="299" t="s">
        <v>1540</v>
      </c>
      <c r="J135" s="299">
        <v>50</v>
      </c>
      <c r="K135" s="347"/>
    </row>
    <row r="136" spans="2:11" s="1" customFormat="1" ht="15" customHeight="1">
      <c r="B136" s="344"/>
      <c r="C136" s="299" t="s">
        <v>1565</v>
      </c>
      <c r="D136" s="299"/>
      <c r="E136" s="299"/>
      <c r="F136" s="322" t="s">
        <v>1544</v>
      </c>
      <c r="G136" s="299"/>
      <c r="H136" s="299" t="s">
        <v>1578</v>
      </c>
      <c r="I136" s="299" t="s">
        <v>1540</v>
      </c>
      <c r="J136" s="299">
        <v>50</v>
      </c>
      <c r="K136" s="347"/>
    </row>
    <row r="137" spans="2:11" s="1" customFormat="1" ht="15" customHeight="1">
      <c r="B137" s="344"/>
      <c r="C137" s="299" t="s">
        <v>1566</v>
      </c>
      <c r="D137" s="299"/>
      <c r="E137" s="299"/>
      <c r="F137" s="322" t="s">
        <v>1544</v>
      </c>
      <c r="G137" s="299"/>
      <c r="H137" s="299" t="s">
        <v>1591</v>
      </c>
      <c r="I137" s="299" t="s">
        <v>1540</v>
      </c>
      <c r="J137" s="299">
        <v>255</v>
      </c>
      <c r="K137" s="347"/>
    </row>
    <row r="138" spans="2:11" s="1" customFormat="1" ht="15" customHeight="1">
      <c r="B138" s="344"/>
      <c r="C138" s="299" t="s">
        <v>1568</v>
      </c>
      <c r="D138" s="299"/>
      <c r="E138" s="299"/>
      <c r="F138" s="322" t="s">
        <v>1538</v>
      </c>
      <c r="G138" s="299"/>
      <c r="H138" s="299" t="s">
        <v>1592</v>
      </c>
      <c r="I138" s="299" t="s">
        <v>1570</v>
      </c>
      <c r="J138" s="299"/>
      <c r="K138" s="347"/>
    </row>
    <row r="139" spans="2:11" s="1" customFormat="1" ht="15" customHeight="1">
      <c r="B139" s="344"/>
      <c r="C139" s="299" t="s">
        <v>1571</v>
      </c>
      <c r="D139" s="299"/>
      <c r="E139" s="299"/>
      <c r="F139" s="322" t="s">
        <v>1538</v>
      </c>
      <c r="G139" s="299"/>
      <c r="H139" s="299" t="s">
        <v>1593</v>
      </c>
      <c r="I139" s="299" t="s">
        <v>1573</v>
      </c>
      <c r="J139" s="299"/>
      <c r="K139" s="347"/>
    </row>
    <row r="140" spans="2:11" s="1" customFormat="1" ht="15" customHeight="1">
      <c r="B140" s="344"/>
      <c r="C140" s="299" t="s">
        <v>1574</v>
      </c>
      <c r="D140" s="299"/>
      <c r="E140" s="299"/>
      <c r="F140" s="322" t="s">
        <v>1538</v>
      </c>
      <c r="G140" s="299"/>
      <c r="H140" s="299" t="s">
        <v>1574</v>
      </c>
      <c r="I140" s="299" t="s">
        <v>1573</v>
      </c>
      <c r="J140" s="299"/>
      <c r="K140" s="347"/>
    </row>
    <row r="141" spans="2:11" s="1" customFormat="1" ht="15" customHeight="1">
      <c r="B141" s="344"/>
      <c r="C141" s="299" t="s">
        <v>35</v>
      </c>
      <c r="D141" s="299"/>
      <c r="E141" s="299"/>
      <c r="F141" s="322" t="s">
        <v>1538</v>
      </c>
      <c r="G141" s="299"/>
      <c r="H141" s="299" t="s">
        <v>1594</v>
      </c>
      <c r="I141" s="299" t="s">
        <v>1573</v>
      </c>
      <c r="J141" s="299"/>
      <c r="K141" s="347"/>
    </row>
    <row r="142" spans="2:11" s="1" customFormat="1" ht="15" customHeight="1">
      <c r="B142" s="344"/>
      <c r="C142" s="299" t="s">
        <v>1595</v>
      </c>
      <c r="D142" s="299"/>
      <c r="E142" s="299"/>
      <c r="F142" s="322" t="s">
        <v>1538</v>
      </c>
      <c r="G142" s="299"/>
      <c r="H142" s="299" t="s">
        <v>1596</v>
      </c>
      <c r="I142" s="299" t="s">
        <v>1573</v>
      </c>
      <c r="J142" s="299"/>
      <c r="K142" s="347"/>
    </row>
    <row r="143" spans="2:11" s="1" customFormat="1" ht="15" customHeight="1">
      <c r="B143" s="348"/>
      <c r="C143" s="349"/>
      <c r="D143" s="349"/>
      <c r="E143" s="349"/>
      <c r="F143" s="349"/>
      <c r="G143" s="349"/>
      <c r="H143" s="349"/>
      <c r="I143" s="349"/>
      <c r="J143" s="349"/>
      <c r="K143" s="350"/>
    </row>
    <row r="144" spans="2:11" s="1" customFormat="1" ht="18.75" customHeight="1">
      <c r="B144" s="335"/>
      <c r="C144" s="335"/>
      <c r="D144" s="335"/>
      <c r="E144" s="335"/>
      <c r="F144" s="336"/>
      <c r="G144" s="335"/>
      <c r="H144" s="335"/>
      <c r="I144" s="335"/>
      <c r="J144" s="335"/>
      <c r="K144" s="335"/>
    </row>
    <row r="145" spans="2:11" s="1" customFormat="1" ht="18.75" customHeight="1">
      <c r="B145" s="307"/>
      <c r="C145" s="307"/>
      <c r="D145" s="307"/>
      <c r="E145" s="307"/>
      <c r="F145" s="307"/>
      <c r="G145" s="307"/>
      <c r="H145" s="307"/>
      <c r="I145" s="307"/>
      <c r="J145" s="307"/>
      <c r="K145" s="307"/>
    </row>
    <row r="146" spans="2:11" s="1" customFormat="1" ht="7.5" customHeight="1">
      <c r="B146" s="308"/>
      <c r="C146" s="309"/>
      <c r="D146" s="309"/>
      <c r="E146" s="309"/>
      <c r="F146" s="309"/>
      <c r="G146" s="309"/>
      <c r="H146" s="309"/>
      <c r="I146" s="309"/>
      <c r="J146" s="309"/>
      <c r="K146" s="310"/>
    </row>
    <row r="147" spans="2:11" s="1" customFormat="1" ht="45" customHeight="1">
      <c r="B147" s="311"/>
      <c r="C147" s="312" t="s">
        <v>1597</v>
      </c>
      <c r="D147" s="312"/>
      <c r="E147" s="312"/>
      <c r="F147" s="312"/>
      <c r="G147" s="312"/>
      <c r="H147" s="312"/>
      <c r="I147" s="312"/>
      <c r="J147" s="312"/>
      <c r="K147" s="313"/>
    </row>
    <row r="148" spans="2:11" s="1" customFormat="1" ht="17.25" customHeight="1">
      <c r="B148" s="311"/>
      <c r="C148" s="314" t="s">
        <v>1532</v>
      </c>
      <c r="D148" s="314"/>
      <c r="E148" s="314"/>
      <c r="F148" s="314" t="s">
        <v>1533</v>
      </c>
      <c r="G148" s="315"/>
      <c r="H148" s="314" t="s">
        <v>51</v>
      </c>
      <c r="I148" s="314" t="s">
        <v>54</v>
      </c>
      <c r="J148" s="314" t="s">
        <v>1534</v>
      </c>
      <c r="K148" s="313"/>
    </row>
    <row r="149" spans="2:11" s="1" customFormat="1" ht="17.25" customHeight="1">
      <c r="B149" s="311"/>
      <c r="C149" s="316" t="s">
        <v>1535</v>
      </c>
      <c r="D149" s="316"/>
      <c r="E149" s="316"/>
      <c r="F149" s="317" t="s">
        <v>1536</v>
      </c>
      <c r="G149" s="318"/>
      <c r="H149" s="316"/>
      <c r="I149" s="316"/>
      <c r="J149" s="316" t="s">
        <v>1537</v>
      </c>
      <c r="K149" s="313"/>
    </row>
    <row r="150" spans="2:11" s="1" customFormat="1" ht="5.25" customHeight="1">
      <c r="B150" s="324"/>
      <c r="C150" s="319"/>
      <c r="D150" s="319"/>
      <c r="E150" s="319"/>
      <c r="F150" s="319"/>
      <c r="G150" s="320"/>
      <c r="H150" s="319"/>
      <c r="I150" s="319"/>
      <c r="J150" s="319"/>
      <c r="K150" s="347"/>
    </row>
    <row r="151" spans="2:11" s="1" customFormat="1" ht="15" customHeight="1">
      <c r="B151" s="324"/>
      <c r="C151" s="351" t="s">
        <v>1541</v>
      </c>
      <c r="D151" s="299"/>
      <c r="E151" s="299"/>
      <c r="F151" s="352" t="s">
        <v>1538</v>
      </c>
      <c r="G151" s="299"/>
      <c r="H151" s="351" t="s">
        <v>1578</v>
      </c>
      <c r="I151" s="351" t="s">
        <v>1540</v>
      </c>
      <c r="J151" s="351">
        <v>120</v>
      </c>
      <c r="K151" s="347"/>
    </row>
    <row r="152" spans="2:11" s="1" customFormat="1" ht="15" customHeight="1">
      <c r="B152" s="324"/>
      <c r="C152" s="351" t="s">
        <v>1587</v>
      </c>
      <c r="D152" s="299"/>
      <c r="E152" s="299"/>
      <c r="F152" s="352" t="s">
        <v>1538</v>
      </c>
      <c r="G152" s="299"/>
      <c r="H152" s="351" t="s">
        <v>1598</v>
      </c>
      <c r="I152" s="351" t="s">
        <v>1540</v>
      </c>
      <c r="J152" s="351" t="s">
        <v>1589</v>
      </c>
      <c r="K152" s="347"/>
    </row>
    <row r="153" spans="2:11" s="1" customFormat="1" ht="15" customHeight="1">
      <c r="B153" s="324"/>
      <c r="C153" s="351" t="s">
        <v>1486</v>
      </c>
      <c r="D153" s="299"/>
      <c r="E153" s="299"/>
      <c r="F153" s="352" t="s">
        <v>1538</v>
      </c>
      <c r="G153" s="299"/>
      <c r="H153" s="351" t="s">
        <v>1599</v>
      </c>
      <c r="I153" s="351" t="s">
        <v>1540</v>
      </c>
      <c r="J153" s="351" t="s">
        <v>1589</v>
      </c>
      <c r="K153" s="347"/>
    </row>
    <row r="154" spans="2:11" s="1" customFormat="1" ht="15" customHeight="1">
      <c r="B154" s="324"/>
      <c r="C154" s="351" t="s">
        <v>1543</v>
      </c>
      <c r="D154" s="299"/>
      <c r="E154" s="299"/>
      <c r="F154" s="352" t="s">
        <v>1544</v>
      </c>
      <c r="G154" s="299"/>
      <c r="H154" s="351" t="s">
        <v>1578</v>
      </c>
      <c r="I154" s="351" t="s">
        <v>1540</v>
      </c>
      <c r="J154" s="351">
        <v>50</v>
      </c>
      <c r="K154" s="347"/>
    </row>
    <row r="155" spans="2:11" s="1" customFormat="1" ht="15" customHeight="1">
      <c r="B155" s="324"/>
      <c r="C155" s="351" t="s">
        <v>1546</v>
      </c>
      <c r="D155" s="299"/>
      <c r="E155" s="299"/>
      <c r="F155" s="352" t="s">
        <v>1538</v>
      </c>
      <c r="G155" s="299"/>
      <c r="H155" s="351" t="s">
        <v>1578</v>
      </c>
      <c r="I155" s="351" t="s">
        <v>1548</v>
      </c>
      <c r="J155" s="351"/>
      <c r="K155" s="347"/>
    </row>
    <row r="156" spans="2:11" s="1" customFormat="1" ht="15" customHeight="1">
      <c r="B156" s="324"/>
      <c r="C156" s="351" t="s">
        <v>1557</v>
      </c>
      <c r="D156" s="299"/>
      <c r="E156" s="299"/>
      <c r="F156" s="352" t="s">
        <v>1544</v>
      </c>
      <c r="G156" s="299"/>
      <c r="H156" s="351" t="s">
        <v>1578</v>
      </c>
      <c r="I156" s="351" t="s">
        <v>1540</v>
      </c>
      <c r="J156" s="351">
        <v>50</v>
      </c>
      <c r="K156" s="347"/>
    </row>
    <row r="157" spans="2:11" s="1" customFormat="1" ht="15" customHeight="1">
      <c r="B157" s="324"/>
      <c r="C157" s="351" t="s">
        <v>1565</v>
      </c>
      <c r="D157" s="299"/>
      <c r="E157" s="299"/>
      <c r="F157" s="352" t="s">
        <v>1544</v>
      </c>
      <c r="G157" s="299"/>
      <c r="H157" s="351" t="s">
        <v>1578</v>
      </c>
      <c r="I157" s="351" t="s">
        <v>1540</v>
      </c>
      <c r="J157" s="351">
        <v>50</v>
      </c>
      <c r="K157" s="347"/>
    </row>
    <row r="158" spans="2:11" s="1" customFormat="1" ht="15" customHeight="1">
      <c r="B158" s="324"/>
      <c r="C158" s="351" t="s">
        <v>1563</v>
      </c>
      <c r="D158" s="299"/>
      <c r="E158" s="299"/>
      <c r="F158" s="352" t="s">
        <v>1544</v>
      </c>
      <c r="G158" s="299"/>
      <c r="H158" s="351" t="s">
        <v>1578</v>
      </c>
      <c r="I158" s="351" t="s">
        <v>1540</v>
      </c>
      <c r="J158" s="351">
        <v>50</v>
      </c>
      <c r="K158" s="347"/>
    </row>
    <row r="159" spans="2:11" s="1" customFormat="1" ht="15" customHeight="1">
      <c r="B159" s="324"/>
      <c r="C159" s="351" t="s">
        <v>93</v>
      </c>
      <c r="D159" s="299"/>
      <c r="E159" s="299"/>
      <c r="F159" s="352" t="s">
        <v>1538</v>
      </c>
      <c r="G159" s="299"/>
      <c r="H159" s="351" t="s">
        <v>1600</v>
      </c>
      <c r="I159" s="351" t="s">
        <v>1540</v>
      </c>
      <c r="J159" s="351" t="s">
        <v>1601</v>
      </c>
      <c r="K159" s="347"/>
    </row>
    <row r="160" spans="2:11" s="1" customFormat="1" ht="15" customHeight="1">
      <c r="B160" s="324"/>
      <c r="C160" s="351" t="s">
        <v>1602</v>
      </c>
      <c r="D160" s="299"/>
      <c r="E160" s="299"/>
      <c r="F160" s="352" t="s">
        <v>1538</v>
      </c>
      <c r="G160" s="299"/>
      <c r="H160" s="351" t="s">
        <v>1603</v>
      </c>
      <c r="I160" s="351" t="s">
        <v>1573</v>
      </c>
      <c r="J160" s="351"/>
      <c r="K160" s="347"/>
    </row>
    <row r="161" spans="2:11" s="1" customFormat="1" ht="15" customHeight="1">
      <c r="B161" s="353"/>
      <c r="C161" s="333"/>
      <c r="D161" s="333"/>
      <c r="E161" s="333"/>
      <c r="F161" s="333"/>
      <c r="G161" s="333"/>
      <c r="H161" s="333"/>
      <c r="I161" s="333"/>
      <c r="J161" s="333"/>
      <c r="K161" s="354"/>
    </row>
    <row r="162" spans="2:11" s="1" customFormat="1" ht="18.75" customHeight="1">
      <c r="B162" s="335"/>
      <c r="C162" s="345"/>
      <c r="D162" s="345"/>
      <c r="E162" s="345"/>
      <c r="F162" s="355"/>
      <c r="G162" s="345"/>
      <c r="H162" s="345"/>
      <c r="I162" s="345"/>
      <c r="J162" s="345"/>
      <c r="K162" s="335"/>
    </row>
    <row r="163" spans="2:11" s="1" customFormat="1" ht="18.75" customHeight="1">
      <c r="B163" s="307"/>
      <c r="C163" s="307"/>
      <c r="D163" s="307"/>
      <c r="E163" s="307"/>
      <c r="F163" s="307"/>
      <c r="G163" s="307"/>
      <c r="H163" s="307"/>
      <c r="I163" s="307"/>
      <c r="J163" s="307"/>
      <c r="K163" s="307"/>
    </row>
    <row r="164" spans="2:11" s="1" customFormat="1" ht="7.5" customHeight="1">
      <c r="B164" s="286"/>
      <c r="C164" s="287"/>
      <c r="D164" s="287"/>
      <c r="E164" s="287"/>
      <c r="F164" s="287"/>
      <c r="G164" s="287"/>
      <c r="H164" s="287"/>
      <c r="I164" s="287"/>
      <c r="J164" s="287"/>
      <c r="K164" s="288"/>
    </row>
    <row r="165" spans="2:11" s="1" customFormat="1" ht="45" customHeight="1">
      <c r="B165" s="289"/>
      <c r="C165" s="290" t="s">
        <v>1604</v>
      </c>
      <c r="D165" s="290"/>
      <c r="E165" s="290"/>
      <c r="F165" s="290"/>
      <c r="G165" s="290"/>
      <c r="H165" s="290"/>
      <c r="I165" s="290"/>
      <c r="J165" s="290"/>
      <c r="K165" s="291"/>
    </row>
    <row r="166" spans="2:11" s="1" customFormat="1" ht="17.25" customHeight="1">
      <c r="B166" s="289"/>
      <c r="C166" s="314" t="s">
        <v>1532</v>
      </c>
      <c r="D166" s="314"/>
      <c r="E166" s="314"/>
      <c r="F166" s="314" t="s">
        <v>1533</v>
      </c>
      <c r="G166" s="356"/>
      <c r="H166" s="357" t="s">
        <v>51</v>
      </c>
      <c r="I166" s="357" t="s">
        <v>54</v>
      </c>
      <c r="J166" s="314" t="s">
        <v>1534</v>
      </c>
      <c r="K166" s="291"/>
    </row>
    <row r="167" spans="2:11" s="1" customFormat="1" ht="17.25" customHeight="1">
      <c r="B167" s="292"/>
      <c r="C167" s="316" t="s">
        <v>1535</v>
      </c>
      <c r="D167" s="316"/>
      <c r="E167" s="316"/>
      <c r="F167" s="317" t="s">
        <v>1536</v>
      </c>
      <c r="G167" s="358"/>
      <c r="H167" s="359"/>
      <c r="I167" s="359"/>
      <c r="J167" s="316" t="s">
        <v>1537</v>
      </c>
      <c r="K167" s="294"/>
    </row>
    <row r="168" spans="2:11" s="1" customFormat="1" ht="5.25" customHeight="1">
      <c r="B168" s="324"/>
      <c r="C168" s="319"/>
      <c r="D168" s="319"/>
      <c r="E168" s="319"/>
      <c r="F168" s="319"/>
      <c r="G168" s="320"/>
      <c r="H168" s="319"/>
      <c r="I168" s="319"/>
      <c r="J168" s="319"/>
      <c r="K168" s="347"/>
    </row>
    <row r="169" spans="2:11" s="1" customFormat="1" ht="15" customHeight="1">
      <c r="B169" s="324"/>
      <c r="C169" s="299" t="s">
        <v>1541</v>
      </c>
      <c r="D169" s="299"/>
      <c r="E169" s="299"/>
      <c r="F169" s="322" t="s">
        <v>1538</v>
      </c>
      <c r="G169" s="299"/>
      <c r="H169" s="299" t="s">
        <v>1578</v>
      </c>
      <c r="I169" s="299" t="s">
        <v>1540</v>
      </c>
      <c r="J169" s="299">
        <v>120</v>
      </c>
      <c r="K169" s="347"/>
    </row>
    <row r="170" spans="2:11" s="1" customFormat="1" ht="15" customHeight="1">
      <c r="B170" s="324"/>
      <c r="C170" s="299" t="s">
        <v>1587</v>
      </c>
      <c r="D170" s="299"/>
      <c r="E170" s="299"/>
      <c r="F170" s="322" t="s">
        <v>1538</v>
      </c>
      <c r="G170" s="299"/>
      <c r="H170" s="299" t="s">
        <v>1588</v>
      </c>
      <c r="I170" s="299" t="s">
        <v>1540</v>
      </c>
      <c r="J170" s="299" t="s">
        <v>1589</v>
      </c>
      <c r="K170" s="347"/>
    </row>
    <row r="171" spans="2:11" s="1" customFormat="1" ht="15" customHeight="1">
      <c r="B171" s="324"/>
      <c r="C171" s="299" t="s">
        <v>1486</v>
      </c>
      <c r="D171" s="299"/>
      <c r="E171" s="299"/>
      <c r="F171" s="322" t="s">
        <v>1538</v>
      </c>
      <c r="G171" s="299"/>
      <c r="H171" s="299" t="s">
        <v>1605</v>
      </c>
      <c r="I171" s="299" t="s">
        <v>1540</v>
      </c>
      <c r="J171" s="299" t="s">
        <v>1589</v>
      </c>
      <c r="K171" s="347"/>
    </row>
    <row r="172" spans="2:11" s="1" customFormat="1" ht="15" customHeight="1">
      <c r="B172" s="324"/>
      <c r="C172" s="299" t="s">
        <v>1543</v>
      </c>
      <c r="D172" s="299"/>
      <c r="E172" s="299"/>
      <c r="F172" s="322" t="s">
        <v>1544</v>
      </c>
      <c r="G172" s="299"/>
      <c r="H172" s="299" t="s">
        <v>1605</v>
      </c>
      <c r="I172" s="299" t="s">
        <v>1540</v>
      </c>
      <c r="J172" s="299">
        <v>50</v>
      </c>
      <c r="K172" s="347"/>
    </row>
    <row r="173" spans="2:11" s="1" customFormat="1" ht="15" customHeight="1">
      <c r="B173" s="324"/>
      <c r="C173" s="299" t="s">
        <v>1546</v>
      </c>
      <c r="D173" s="299"/>
      <c r="E173" s="299"/>
      <c r="F173" s="322" t="s">
        <v>1538</v>
      </c>
      <c r="G173" s="299"/>
      <c r="H173" s="299" t="s">
        <v>1605</v>
      </c>
      <c r="I173" s="299" t="s">
        <v>1548</v>
      </c>
      <c r="J173" s="299"/>
      <c r="K173" s="347"/>
    </row>
    <row r="174" spans="2:11" s="1" customFormat="1" ht="15" customHeight="1">
      <c r="B174" s="324"/>
      <c r="C174" s="299" t="s">
        <v>1557</v>
      </c>
      <c r="D174" s="299"/>
      <c r="E174" s="299"/>
      <c r="F174" s="322" t="s">
        <v>1544</v>
      </c>
      <c r="G174" s="299"/>
      <c r="H174" s="299" t="s">
        <v>1605</v>
      </c>
      <c r="I174" s="299" t="s">
        <v>1540</v>
      </c>
      <c r="J174" s="299">
        <v>50</v>
      </c>
      <c r="K174" s="347"/>
    </row>
    <row r="175" spans="2:11" s="1" customFormat="1" ht="15" customHeight="1">
      <c r="B175" s="324"/>
      <c r="C175" s="299" t="s">
        <v>1565</v>
      </c>
      <c r="D175" s="299"/>
      <c r="E175" s="299"/>
      <c r="F175" s="322" t="s">
        <v>1544</v>
      </c>
      <c r="G175" s="299"/>
      <c r="H175" s="299" t="s">
        <v>1605</v>
      </c>
      <c r="I175" s="299" t="s">
        <v>1540</v>
      </c>
      <c r="J175" s="299">
        <v>50</v>
      </c>
      <c r="K175" s="347"/>
    </row>
    <row r="176" spans="2:11" s="1" customFormat="1" ht="15" customHeight="1">
      <c r="B176" s="324"/>
      <c r="C176" s="299" t="s">
        <v>1563</v>
      </c>
      <c r="D176" s="299"/>
      <c r="E176" s="299"/>
      <c r="F176" s="322" t="s">
        <v>1544</v>
      </c>
      <c r="G176" s="299"/>
      <c r="H176" s="299" t="s">
        <v>1605</v>
      </c>
      <c r="I176" s="299" t="s">
        <v>1540</v>
      </c>
      <c r="J176" s="299">
        <v>50</v>
      </c>
      <c r="K176" s="347"/>
    </row>
    <row r="177" spans="2:11" s="1" customFormat="1" ht="15" customHeight="1">
      <c r="B177" s="324"/>
      <c r="C177" s="299" t="s">
        <v>112</v>
      </c>
      <c r="D177" s="299"/>
      <c r="E177" s="299"/>
      <c r="F177" s="322" t="s">
        <v>1538</v>
      </c>
      <c r="G177" s="299"/>
      <c r="H177" s="299" t="s">
        <v>1606</v>
      </c>
      <c r="I177" s="299" t="s">
        <v>1607</v>
      </c>
      <c r="J177" s="299"/>
      <c r="K177" s="347"/>
    </row>
    <row r="178" spans="2:11" s="1" customFormat="1" ht="15" customHeight="1">
      <c r="B178" s="324"/>
      <c r="C178" s="299" t="s">
        <v>54</v>
      </c>
      <c r="D178" s="299"/>
      <c r="E178" s="299"/>
      <c r="F178" s="322" t="s">
        <v>1538</v>
      </c>
      <c r="G178" s="299"/>
      <c r="H178" s="299" t="s">
        <v>1608</v>
      </c>
      <c r="I178" s="299" t="s">
        <v>1609</v>
      </c>
      <c r="J178" s="299">
        <v>1</v>
      </c>
      <c r="K178" s="347"/>
    </row>
    <row r="179" spans="2:11" s="1" customFormat="1" ht="15" customHeight="1">
      <c r="B179" s="324"/>
      <c r="C179" s="299" t="s">
        <v>50</v>
      </c>
      <c r="D179" s="299"/>
      <c r="E179" s="299"/>
      <c r="F179" s="322" t="s">
        <v>1538</v>
      </c>
      <c r="G179" s="299"/>
      <c r="H179" s="299" t="s">
        <v>1610</v>
      </c>
      <c r="I179" s="299" t="s">
        <v>1540</v>
      </c>
      <c r="J179" s="299">
        <v>20</v>
      </c>
      <c r="K179" s="347"/>
    </row>
    <row r="180" spans="2:11" s="1" customFormat="1" ht="15" customHeight="1">
      <c r="B180" s="324"/>
      <c r="C180" s="299" t="s">
        <v>51</v>
      </c>
      <c r="D180" s="299"/>
      <c r="E180" s="299"/>
      <c r="F180" s="322" t="s">
        <v>1538</v>
      </c>
      <c r="G180" s="299"/>
      <c r="H180" s="299" t="s">
        <v>1611</v>
      </c>
      <c r="I180" s="299" t="s">
        <v>1540</v>
      </c>
      <c r="J180" s="299">
        <v>255</v>
      </c>
      <c r="K180" s="347"/>
    </row>
    <row r="181" spans="2:11" s="1" customFormat="1" ht="15" customHeight="1">
      <c r="B181" s="324"/>
      <c r="C181" s="299" t="s">
        <v>113</v>
      </c>
      <c r="D181" s="299"/>
      <c r="E181" s="299"/>
      <c r="F181" s="322" t="s">
        <v>1538</v>
      </c>
      <c r="G181" s="299"/>
      <c r="H181" s="299" t="s">
        <v>1502</v>
      </c>
      <c r="I181" s="299" t="s">
        <v>1540</v>
      </c>
      <c r="J181" s="299">
        <v>10</v>
      </c>
      <c r="K181" s="347"/>
    </row>
    <row r="182" spans="2:11" s="1" customFormat="1" ht="15" customHeight="1">
      <c r="B182" s="324"/>
      <c r="C182" s="299" t="s">
        <v>114</v>
      </c>
      <c r="D182" s="299"/>
      <c r="E182" s="299"/>
      <c r="F182" s="322" t="s">
        <v>1538</v>
      </c>
      <c r="G182" s="299"/>
      <c r="H182" s="299" t="s">
        <v>1612</v>
      </c>
      <c r="I182" s="299" t="s">
        <v>1573</v>
      </c>
      <c r="J182" s="299"/>
      <c r="K182" s="347"/>
    </row>
    <row r="183" spans="2:11" s="1" customFormat="1" ht="15" customHeight="1">
      <c r="B183" s="324"/>
      <c r="C183" s="299" t="s">
        <v>1613</v>
      </c>
      <c r="D183" s="299"/>
      <c r="E183" s="299"/>
      <c r="F183" s="322" t="s">
        <v>1538</v>
      </c>
      <c r="G183" s="299"/>
      <c r="H183" s="299" t="s">
        <v>1614</v>
      </c>
      <c r="I183" s="299" t="s">
        <v>1573</v>
      </c>
      <c r="J183" s="299"/>
      <c r="K183" s="347"/>
    </row>
    <row r="184" spans="2:11" s="1" customFormat="1" ht="15" customHeight="1">
      <c r="B184" s="324"/>
      <c r="C184" s="299" t="s">
        <v>1602</v>
      </c>
      <c r="D184" s="299"/>
      <c r="E184" s="299"/>
      <c r="F184" s="322" t="s">
        <v>1538</v>
      </c>
      <c r="G184" s="299"/>
      <c r="H184" s="299" t="s">
        <v>1615</v>
      </c>
      <c r="I184" s="299" t="s">
        <v>1573</v>
      </c>
      <c r="J184" s="299"/>
      <c r="K184" s="347"/>
    </row>
    <row r="185" spans="2:11" s="1" customFormat="1" ht="15" customHeight="1">
      <c r="B185" s="324"/>
      <c r="C185" s="299" t="s">
        <v>116</v>
      </c>
      <c r="D185" s="299"/>
      <c r="E185" s="299"/>
      <c r="F185" s="322" t="s">
        <v>1544</v>
      </c>
      <c r="G185" s="299"/>
      <c r="H185" s="299" t="s">
        <v>1616</v>
      </c>
      <c r="I185" s="299" t="s">
        <v>1540</v>
      </c>
      <c r="J185" s="299">
        <v>50</v>
      </c>
      <c r="K185" s="347"/>
    </row>
    <row r="186" spans="2:11" s="1" customFormat="1" ht="15" customHeight="1">
      <c r="B186" s="324"/>
      <c r="C186" s="299" t="s">
        <v>1617</v>
      </c>
      <c r="D186" s="299"/>
      <c r="E186" s="299"/>
      <c r="F186" s="322" t="s">
        <v>1544</v>
      </c>
      <c r="G186" s="299"/>
      <c r="H186" s="299" t="s">
        <v>1618</v>
      </c>
      <c r="I186" s="299" t="s">
        <v>1619</v>
      </c>
      <c r="J186" s="299"/>
      <c r="K186" s="347"/>
    </row>
    <row r="187" spans="2:11" s="1" customFormat="1" ht="15" customHeight="1">
      <c r="B187" s="324"/>
      <c r="C187" s="299" t="s">
        <v>1620</v>
      </c>
      <c r="D187" s="299"/>
      <c r="E187" s="299"/>
      <c r="F187" s="322" t="s">
        <v>1544</v>
      </c>
      <c r="G187" s="299"/>
      <c r="H187" s="299" t="s">
        <v>1621</v>
      </c>
      <c r="I187" s="299" t="s">
        <v>1619</v>
      </c>
      <c r="J187" s="299"/>
      <c r="K187" s="347"/>
    </row>
    <row r="188" spans="2:11" s="1" customFormat="1" ht="15" customHeight="1">
      <c r="B188" s="324"/>
      <c r="C188" s="299" t="s">
        <v>1622</v>
      </c>
      <c r="D188" s="299"/>
      <c r="E188" s="299"/>
      <c r="F188" s="322" t="s">
        <v>1544</v>
      </c>
      <c r="G188" s="299"/>
      <c r="H188" s="299" t="s">
        <v>1623</v>
      </c>
      <c r="I188" s="299" t="s">
        <v>1619</v>
      </c>
      <c r="J188" s="299"/>
      <c r="K188" s="347"/>
    </row>
    <row r="189" spans="2:11" s="1" customFormat="1" ht="15" customHeight="1">
      <c r="B189" s="324"/>
      <c r="C189" s="360" t="s">
        <v>1624</v>
      </c>
      <c r="D189" s="299"/>
      <c r="E189" s="299"/>
      <c r="F189" s="322" t="s">
        <v>1544</v>
      </c>
      <c r="G189" s="299"/>
      <c r="H189" s="299" t="s">
        <v>1625</v>
      </c>
      <c r="I189" s="299" t="s">
        <v>1626</v>
      </c>
      <c r="J189" s="361" t="s">
        <v>1627</v>
      </c>
      <c r="K189" s="347"/>
    </row>
    <row r="190" spans="2:11" s="1" customFormat="1" ht="15" customHeight="1">
      <c r="B190" s="324"/>
      <c r="C190" s="360" t="s">
        <v>39</v>
      </c>
      <c r="D190" s="299"/>
      <c r="E190" s="299"/>
      <c r="F190" s="322" t="s">
        <v>1538</v>
      </c>
      <c r="G190" s="299"/>
      <c r="H190" s="296" t="s">
        <v>1628</v>
      </c>
      <c r="I190" s="299" t="s">
        <v>1629</v>
      </c>
      <c r="J190" s="299"/>
      <c r="K190" s="347"/>
    </row>
    <row r="191" spans="2:11" s="1" customFormat="1" ht="15" customHeight="1">
      <c r="B191" s="324"/>
      <c r="C191" s="360" t="s">
        <v>1630</v>
      </c>
      <c r="D191" s="299"/>
      <c r="E191" s="299"/>
      <c r="F191" s="322" t="s">
        <v>1538</v>
      </c>
      <c r="G191" s="299"/>
      <c r="H191" s="299" t="s">
        <v>1631</v>
      </c>
      <c r="I191" s="299" t="s">
        <v>1573</v>
      </c>
      <c r="J191" s="299"/>
      <c r="K191" s="347"/>
    </row>
    <row r="192" spans="2:11" s="1" customFormat="1" ht="15" customHeight="1">
      <c r="B192" s="324"/>
      <c r="C192" s="360" t="s">
        <v>1632</v>
      </c>
      <c r="D192" s="299"/>
      <c r="E192" s="299"/>
      <c r="F192" s="322" t="s">
        <v>1538</v>
      </c>
      <c r="G192" s="299"/>
      <c r="H192" s="299" t="s">
        <v>1633</v>
      </c>
      <c r="I192" s="299" t="s">
        <v>1573</v>
      </c>
      <c r="J192" s="299"/>
      <c r="K192" s="347"/>
    </row>
    <row r="193" spans="2:11" s="1" customFormat="1" ht="15" customHeight="1">
      <c r="B193" s="324"/>
      <c r="C193" s="360" t="s">
        <v>1634</v>
      </c>
      <c r="D193" s="299"/>
      <c r="E193" s="299"/>
      <c r="F193" s="322" t="s">
        <v>1544</v>
      </c>
      <c r="G193" s="299"/>
      <c r="H193" s="299" t="s">
        <v>1635</v>
      </c>
      <c r="I193" s="299" t="s">
        <v>1573</v>
      </c>
      <c r="J193" s="299"/>
      <c r="K193" s="347"/>
    </row>
    <row r="194" spans="2:11" s="1" customFormat="1" ht="15" customHeight="1">
      <c r="B194" s="353"/>
      <c r="C194" s="362"/>
      <c r="D194" s="333"/>
      <c r="E194" s="333"/>
      <c r="F194" s="333"/>
      <c r="G194" s="333"/>
      <c r="H194" s="333"/>
      <c r="I194" s="333"/>
      <c r="J194" s="333"/>
      <c r="K194" s="354"/>
    </row>
    <row r="195" spans="2:11" s="1" customFormat="1" ht="18.75" customHeight="1">
      <c r="B195" s="335"/>
      <c r="C195" s="345"/>
      <c r="D195" s="345"/>
      <c r="E195" s="345"/>
      <c r="F195" s="355"/>
      <c r="G195" s="345"/>
      <c r="H195" s="345"/>
      <c r="I195" s="345"/>
      <c r="J195" s="345"/>
      <c r="K195" s="335"/>
    </row>
    <row r="196" spans="2:11" s="1" customFormat="1" ht="18.75" customHeight="1">
      <c r="B196" s="335"/>
      <c r="C196" s="345"/>
      <c r="D196" s="345"/>
      <c r="E196" s="345"/>
      <c r="F196" s="355"/>
      <c r="G196" s="345"/>
      <c r="H196" s="345"/>
      <c r="I196" s="345"/>
      <c r="J196" s="345"/>
      <c r="K196" s="335"/>
    </row>
    <row r="197" spans="2:11" s="1" customFormat="1" ht="18.75" customHeight="1">
      <c r="B197" s="307"/>
      <c r="C197" s="307"/>
      <c r="D197" s="307"/>
      <c r="E197" s="307"/>
      <c r="F197" s="307"/>
      <c r="G197" s="307"/>
      <c r="H197" s="307"/>
      <c r="I197" s="307"/>
      <c r="J197" s="307"/>
      <c r="K197" s="307"/>
    </row>
    <row r="198" spans="2:11" s="1" customFormat="1" ht="13.5">
      <c r="B198" s="286"/>
      <c r="C198" s="287"/>
      <c r="D198" s="287"/>
      <c r="E198" s="287"/>
      <c r="F198" s="287"/>
      <c r="G198" s="287"/>
      <c r="H198" s="287"/>
      <c r="I198" s="287"/>
      <c r="J198" s="287"/>
      <c r="K198" s="288"/>
    </row>
    <row r="199" spans="2:11" s="1" customFormat="1" ht="21">
      <c r="B199" s="289"/>
      <c r="C199" s="290" t="s">
        <v>1636</v>
      </c>
      <c r="D199" s="290"/>
      <c r="E199" s="290"/>
      <c r="F199" s="290"/>
      <c r="G199" s="290"/>
      <c r="H199" s="290"/>
      <c r="I199" s="290"/>
      <c r="J199" s="290"/>
      <c r="K199" s="291"/>
    </row>
    <row r="200" spans="2:11" s="1" customFormat="1" ht="25.5" customHeight="1">
      <c r="B200" s="289"/>
      <c r="C200" s="363" t="s">
        <v>1637</v>
      </c>
      <c r="D200" s="363"/>
      <c r="E200" s="363"/>
      <c r="F200" s="363" t="s">
        <v>1638</v>
      </c>
      <c r="G200" s="364"/>
      <c r="H200" s="363" t="s">
        <v>1639</v>
      </c>
      <c r="I200" s="363"/>
      <c r="J200" s="363"/>
      <c r="K200" s="291"/>
    </row>
    <row r="201" spans="2:11" s="1" customFormat="1" ht="5.25" customHeight="1">
      <c r="B201" s="324"/>
      <c r="C201" s="319"/>
      <c r="D201" s="319"/>
      <c r="E201" s="319"/>
      <c r="F201" s="319"/>
      <c r="G201" s="345"/>
      <c r="H201" s="319"/>
      <c r="I201" s="319"/>
      <c r="J201" s="319"/>
      <c r="K201" s="347"/>
    </row>
    <row r="202" spans="2:11" s="1" customFormat="1" ht="15" customHeight="1">
      <c r="B202" s="324"/>
      <c r="C202" s="299" t="s">
        <v>1629</v>
      </c>
      <c r="D202" s="299"/>
      <c r="E202" s="299"/>
      <c r="F202" s="322" t="s">
        <v>40</v>
      </c>
      <c r="G202" s="299"/>
      <c r="H202" s="299" t="s">
        <v>1640</v>
      </c>
      <c r="I202" s="299"/>
      <c r="J202" s="299"/>
      <c r="K202" s="347"/>
    </row>
    <row r="203" spans="2:11" s="1" customFormat="1" ht="15" customHeight="1">
      <c r="B203" s="324"/>
      <c r="C203" s="299"/>
      <c r="D203" s="299"/>
      <c r="E203" s="299"/>
      <c r="F203" s="322" t="s">
        <v>41</v>
      </c>
      <c r="G203" s="299"/>
      <c r="H203" s="299" t="s">
        <v>1641</v>
      </c>
      <c r="I203" s="299"/>
      <c r="J203" s="299"/>
      <c r="K203" s="347"/>
    </row>
    <row r="204" spans="2:11" s="1" customFormat="1" ht="15" customHeight="1">
      <c r="B204" s="324"/>
      <c r="C204" s="299"/>
      <c r="D204" s="299"/>
      <c r="E204" s="299"/>
      <c r="F204" s="322" t="s">
        <v>44</v>
      </c>
      <c r="G204" s="299"/>
      <c r="H204" s="299" t="s">
        <v>1642</v>
      </c>
      <c r="I204" s="299"/>
      <c r="J204" s="299"/>
      <c r="K204" s="347"/>
    </row>
    <row r="205" spans="2:11" s="1" customFormat="1" ht="15" customHeight="1">
      <c r="B205" s="324"/>
      <c r="C205" s="299"/>
      <c r="D205" s="299"/>
      <c r="E205" s="299"/>
      <c r="F205" s="322" t="s">
        <v>42</v>
      </c>
      <c r="G205" s="299"/>
      <c r="H205" s="299" t="s">
        <v>1643</v>
      </c>
      <c r="I205" s="299"/>
      <c r="J205" s="299"/>
      <c r="K205" s="347"/>
    </row>
    <row r="206" spans="2:11" s="1" customFormat="1" ht="15" customHeight="1">
      <c r="B206" s="324"/>
      <c r="C206" s="299"/>
      <c r="D206" s="299"/>
      <c r="E206" s="299"/>
      <c r="F206" s="322" t="s">
        <v>43</v>
      </c>
      <c r="G206" s="299"/>
      <c r="H206" s="299" t="s">
        <v>1644</v>
      </c>
      <c r="I206" s="299"/>
      <c r="J206" s="299"/>
      <c r="K206" s="347"/>
    </row>
    <row r="207" spans="2:11" s="1" customFormat="1" ht="15" customHeight="1">
      <c r="B207" s="324"/>
      <c r="C207" s="299"/>
      <c r="D207" s="299"/>
      <c r="E207" s="299"/>
      <c r="F207" s="322"/>
      <c r="G207" s="299"/>
      <c r="H207" s="299"/>
      <c r="I207" s="299"/>
      <c r="J207" s="299"/>
      <c r="K207" s="347"/>
    </row>
    <row r="208" spans="2:11" s="1" customFormat="1" ht="15" customHeight="1">
      <c r="B208" s="324"/>
      <c r="C208" s="299" t="s">
        <v>1585</v>
      </c>
      <c r="D208" s="299"/>
      <c r="E208" s="299"/>
      <c r="F208" s="322" t="s">
        <v>76</v>
      </c>
      <c r="G208" s="299"/>
      <c r="H208" s="299" t="s">
        <v>1645</v>
      </c>
      <c r="I208" s="299"/>
      <c r="J208" s="299"/>
      <c r="K208" s="347"/>
    </row>
    <row r="209" spans="2:11" s="1" customFormat="1" ht="15" customHeight="1">
      <c r="B209" s="324"/>
      <c r="C209" s="299"/>
      <c r="D209" s="299"/>
      <c r="E209" s="299"/>
      <c r="F209" s="322" t="s">
        <v>1480</v>
      </c>
      <c r="G209" s="299"/>
      <c r="H209" s="299" t="s">
        <v>1481</v>
      </c>
      <c r="I209" s="299"/>
      <c r="J209" s="299"/>
      <c r="K209" s="347"/>
    </row>
    <row r="210" spans="2:11" s="1" customFormat="1" ht="15" customHeight="1">
      <c r="B210" s="324"/>
      <c r="C210" s="299"/>
      <c r="D210" s="299"/>
      <c r="E210" s="299"/>
      <c r="F210" s="322" t="s">
        <v>1478</v>
      </c>
      <c r="G210" s="299"/>
      <c r="H210" s="299" t="s">
        <v>1646</v>
      </c>
      <c r="I210" s="299"/>
      <c r="J210" s="299"/>
      <c r="K210" s="347"/>
    </row>
    <row r="211" spans="2:11" s="1" customFormat="1" ht="15" customHeight="1">
      <c r="B211" s="365"/>
      <c r="C211" s="299"/>
      <c r="D211" s="299"/>
      <c r="E211" s="299"/>
      <c r="F211" s="322" t="s">
        <v>1482</v>
      </c>
      <c r="G211" s="360"/>
      <c r="H211" s="351" t="s">
        <v>1483</v>
      </c>
      <c r="I211" s="351"/>
      <c r="J211" s="351"/>
      <c r="K211" s="366"/>
    </row>
    <row r="212" spans="2:11" s="1" customFormat="1" ht="15" customHeight="1">
      <c r="B212" s="365"/>
      <c r="C212" s="299"/>
      <c r="D212" s="299"/>
      <c r="E212" s="299"/>
      <c r="F212" s="322" t="s">
        <v>1484</v>
      </c>
      <c r="G212" s="360"/>
      <c r="H212" s="351" t="s">
        <v>1647</v>
      </c>
      <c r="I212" s="351"/>
      <c r="J212" s="351"/>
      <c r="K212" s="366"/>
    </row>
    <row r="213" spans="2:11" s="1" customFormat="1" ht="15" customHeight="1">
      <c r="B213" s="365"/>
      <c r="C213" s="299"/>
      <c r="D213" s="299"/>
      <c r="E213" s="299"/>
      <c r="F213" s="322"/>
      <c r="G213" s="360"/>
      <c r="H213" s="351"/>
      <c r="I213" s="351"/>
      <c r="J213" s="351"/>
      <c r="K213" s="366"/>
    </row>
    <row r="214" spans="2:11" s="1" customFormat="1" ht="15" customHeight="1">
      <c r="B214" s="365"/>
      <c r="C214" s="299" t="s">
        <v>1609</v>
      </c>
      <c r="D214" s="299"/>
      <c r="E214" s="299"/>
      <c r="F214" s="322">
        <v>1</v>
      </c>
      <c r="G214" s="360"/>
      <c r="H214" s="351" t="s">
        <v>1648</v>
      </c>
      <c r="I214" s="351"/>
      <c r="J214" s="351"/>
      <c r="K214" s="366"/>
    </row>
    <row r="215" spans="2:11" s="1" customFormat="1" ht="15" customHeight="1">
      <c r="B215" s="365"/>
      <c r="C215" s="299"/>
      <c r="D215" s="299"/>
      <c r="E215" s="299"/>
      <c r="F215" s="322">
        <v>2</v>
      </c>
      <c r="G215" s="360"/>
      <c r="H215" s="351" t="s">
        <v>1649</v>
      </c>
      <c r="I215" s="351"/>
      <c r="J215" s="351"/>
      <c r="K215" s="366"/>
    </row>
    <row r="216" spans="2:11" s="1" customFormat="1" ht="15" customHeight="1">
      <c r="B216" s="365"/>
      <c r="C216" s="299"/>
      <c r="D216" s="299"/>
      <c r="E216" s="299"/>
      <c r="F216" s="322">
        <v>3</v>
      </c>
      <c r="G216" s="360"/>
      <c r="H216" s="351" t="s">
        <v>1650</v>
      </c>
      <c r="I216" s="351"/>
      <c r="J216" s="351"/>
      <c r="K216" s="366"/>
    </row>
    <row r="217" spans="2:11" s="1" customFormat="1" ht="15" customHeight="1">
      <c r="B217" s="365"/>
      <c r="C217" s="299"/>
      <c r="D217" s="299"/>
      <c r="E217" s="299"/>
      <c r="F217" s="322">
        <v>4</v>
      </c>
      <c r="G217" s="360"/>
      <c r="H217" s="351" t="s">
        <v>1651</v>
      </c>
      <c r="I217" s="351"/>
      <c r="J217" s="351"/>
      <c r="K217" s="366"/>
    </row>
    <row r="218" spans="2:11" s="1" customFormat="1" ht="12.75" customHeight="1">
      <c r="B218" s="367"/>
      <c r="C218" s="368"/>
      <c r="D218" s="368"/>
      <c r="E218" s="368"/>
      <c r="F218" s="368"/>
      <c r="G218" s="368"/>
      <c r="H218" s="368"/>
      <c r="I218" s="368"/>
      <c r="J218" s="368"/>
      <c r="K218" s="36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Kurdík</dc:creator>
  <cp:keywords/>
  <dc:description/>
  <cp:lastModifiedBy>Adam Kurdík</cp:lastModifiedBy>
  <dcterms:created xsi:type="dcterms:W3CDTF">2023-03-22T14:07:28Z</dcterms:created>
  <dcterms:modified xsi:type="dcterms:W3CDTF">2023-03-22T14:07:33Z</dcterms:modified>
  <cp:category/>
  <cp:version/>
  <cp:contentType/>
  <cp:contentStatus/>
</cp:coreProperties>
</file>