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101 - Chodník'!$C$98:$K$413</definedName>
    <definedName name="_xlnm.Print_Area" localSheetId="1">'SO 101 - Chodník'!$C$4:$J$41,'SO 101 - Chodník'!$C$47:$J$78,'SO 101 - Chodník'!$C$84:$K$413</definedName>
    <definedName name="_xlnm.Print_Titles" localSheetId="1">'SO 101 - Chodník'!$98:$98</definedName>
    <definedName name="_xlnm._FilterDatabase" localSheetId="2" hidden="1">'VRN - Vedlejší rozpočtové...'!$C$88:$K$122</definedName>
    <definedName name="_xlnm.Print_Area" localSheetId="2">'VRN - Vedlejší rozpočtové...'!$C$4:$J$41,'VRN - Vedlejší rozpočtové...'!$C$47:$J$68,'VRN - Vedlejší rozpočtové...'!$C$74:$K$122</definedName>
    <definedName name="_xlnm.Print_Titles" localSheetId="2">'VRN - Vedlejší rozpočtové...'!$88:$88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121"/>
  <c r="BH121"/>
  <c r="BG121"/>
  <c r="BF121"/>
  <c r="T121"/>
  <c r="T120"/>
  <c r="R121"/>
  <c r="R120"/>
  <c r="P121"/>
  <c r="P120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3"/>
  <c r="E81"/>
  <c r="F56"/>
  <c r="E54"/>
  <c r="J26"/>
  <c r="E26"/>
  <c r="J86"/>
  <c r="J25"/>
  <c r="J23"/>
  <c r="E23"/>
  <c r="J58"/>
  <c r="J22"/>
  <c r="J20"/>
  <c r="E20"/>
  <c r="F86"/>
  <c r="J19"/>
  <c r="J17"/>
  <c r="E17"/>
  <c r="F85"/>
  <c r="J16"/>
  <c r="J14"/>
  <c r="J56"/>
  <c r="E7"/>
  <c r="E50"/>
  <c i="2" r="J39"/>
  <c r="J38"/>
  <c i="1" r="AY56"/>
  <c i="2" r="J37"/>
  <c i="1" r="AX56"/>
  <c i="2" r="BI411"/>
  <c r="BH411"/>
  <c r="BG411"/>
  <c r="BF411"/>
  <c r="T411"/>
  <c r="T410"/>
  <c r="R411"/>
  <c r="R410"/>
  <c r="P411"/>
  <c r="P410"/>
  <c r="BI408"/>
  <c r="BH408"/>
  <c r="BG408"/>
  <c r="BF408"/>
  <c r="T408"/>
  <c r="T407"/>
  <c r="R408"/>
  <c r="R407"/>
  <c r="P408"/>
  <c r="P407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T392"/>
  <c r="R393"/>
  <c r="R392"/>
  <c r="P393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3"/>
  <c r="BH383"/>
  <c r="BG383"/>
  <c r="BF383"/>
  <c r="T383"/>
  <c r="R383"/>
  <c r="P383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T229"/>
  <c r="R230"/>
  <c r="R229"/>
  <c r="P230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4"/>
  <c r="BH124"/>
  <c r="BG124"/>
  <c r="BF124"/>
  <c r="T124"/>
  <c r="R124"/>
  <c r="P124"/>
  <c r="BI118"/>
  <c r="BH118"/>
  <c r="BG118"/>
  <c r="BF118"/>
  <c r="T118"/>
  <c r="R118"/>
  <c r="P118"/>
  <c r="BI115"/>
  <c r="BH115"/>
  <c r="BG115"/>
  <c r="BF115"/>
  <c r="T115"/>
  <c r="R115"/>
  <c r="P115"/>
  <c r="BI108"/>
  <c r="BH108"/>
  <c r="BG108"/>
  <c r="BF108"/>
  <c r="T108"/>
  <c r="R108"/>
  <c r="P108"/>
  <c r="BI102"/>
  <c r="BH102"/>
  <c r="BG102"/>
  <c r="BF102"/>
  <c r="T102"/>
  <c r="R102"/>
  <c r="P102"/>
  <c r="F93"/>
  <c r="E91"/>
  <c r="F56"/>
  <c r="E54"/>
  <c r="J26"/>
  <c r="E26"/>
  <c r="J96"/>
  <c r="J25"/>
  <c r="J23"/>
  <c r="E23"/>
  <c r="J95"/>
  <c r="J22"/>
  <c r="J20"/>
  <c r="E20"/>
  <c r="F59"/>
  <c r="J19"/>
  <c r="J17"/>
  <c r="E17"/>
  <c r="F58"/>
  <c r="J16"/>
  <c r="J14"/>
  <c r="J93"/>
  <c r="E7"/>
  <c r="E87"/>
  <c i="1" r="L50"/>
  <c r="AM50"/>
  <c r="AM49"/>
  <c r="L49"/>
  <c r="AM47"/>
  <c r="L47"/>
  <c r="L45"/>
  <c r="L44"/>
  <c i="3" r="BK116"/>
  <c r="J116"/>
  <c r="J114"/>
  <c r="J110"/>
  <c r="J106"/>
  <c r="J103"/>
  <c r="J101"/>
  <c r="J98"/>
  <c r="J96"/>
  <c r="J94"/>
  <c r="J92"/>
  <c i="2" r="J411"/>
  <c r="J405"/>
  <c r="J399"/>
  <c r="BK393"/>
  <c r="BK388"/>
  <c r="J383"/>
  <c r="BK356"/>
  <c r="BK350"/>
  <c r="J344"/>
  <c r="J334"/>
  <c r="BK326"/>
  <c r="BK320"/>
  <c r="J313"/>
  <c r="J308"/>
  <c r="J302"/>
  <c r="BK297"/>
  <c r="BK291"/>
  <c r="BK285"/>
  <c r="BK275"/>
  <c r="BK271"/>
  <c r="J264"/>
  <c r="BK257"/>
  <c r="BK198"/>
  <c r="BK193"/>
  <c r="J188"/>
  <c r="J183"/>
  <c r="BK177"/>
  <c r="J168"/>
  <c r="BK162"/>
  <c r="J154"/>
  <c r="BK148"/>
  <c r="J142"/>
  <c r="J134"/>
  <c r="J124"/>
  <c r="BK115"/>
  <c r="BK102"/>
  <c r="BK408"/>
  <c r="J402"/>
  <c r="BK396"/>
  <c r="J390"/>
  <c r="J386"/>
  <c r="BK359"/>
  <c r="J353"/>
  <c r="J347"/>
  <c r="J339"/>
  <c r="BK330"/>
  <c r="J323"/>
  <c r="J317"/>
  <c r="BK313"/>
  <c r="BK308"/>
  <c r="BK302"/>
  <c r="J297"/>
  <c r="J291"/>
  <c r="J285"/>
  <c r="BK278"/>
  <c r="BK273"/>
  <c r="J266"/>
  <c r="J262"/>
  <c r="J254"/>
  <c r="J251"/>
  <c r="J249"/>
  <c r="J246"/>
  <c r="J241"/>
  <c r="BK234"/>
  <c r="BK230"/>
  <c r="BK226"/>
  <c r="BK223"/>
  <c r="BK220"/>
  <c r="BK217"/>
  <c r="BK214"/>
  <c r="BK211"/>
  <c r="BK208"/>
  <c r="BK205"/>
  <c r="BK202"/>
  <c r="J198"/>
  <c r="J193"/>
  <c r="BK188"/>
  <c r="BK183"/>
  <c r="J177"/>
  <c r="BK168"/>
  <c r="J162"/>
  <c r="BK154"/>
  <c r="J145"/>
  <c r="BK137"/>
  <c r="BK131"/>
  <c r="J118"/>
  <c r="J108"/>
  <c i="1" r="AS57"/>
  <c i="3" r="BK121"/>
  <c r="BK114"/>
  <c r="BK110"/>
  <c r="BK106"/>
  <c r="BK103"/>
  <c r="BK101"/>
  <c r="BK98"/>
  <c r="BK96"/>
  <c r="BK94"/>
  <c r="BK92"/>
  <c i="2" r="BK411"/>
  <c r="J408"/>
  <c r="BK402"/>
  <c r="J396"/>
  <c r="BK390"/>
  <c r="BK386"/>
  <c r="J359"/>
  <c r="BK353"/>
  <c r="BK347"/>
  <c r="BK339"/>
  <c r="J330"/>
  <c r="BK323"/>
  <c r="BK317"/>
  <c r="BK315"/>
  <c r="J310"/>
  <c r="BK304"/>
  <c r="BK299"/>
  <c r="BK294"/>
  <c r="J288"/>
  <c r="BK281"/>
  <c r="J278"/>
  <c r="J273"/>
  <c r="BK266"/>
  <c r="BK262"/>
  <c r="BK254"/>
  <c r="J196"/>
  <c r="J191"/>
  <c r="BK186"/>
  <c r="BK181"/>
  <c r="J171"/>
  <c r="BK165"/>
  <c r="J159"/>
  <c r="J151"/>
  <c r="BK145"/>
  <c r="J137"/>
  <c r="J131"/>
  <c r="BK118"/>
  <c r="BK108"/>
  <c i="3" r="J121"/>
  <c i="2" r="BK405"/>
  <c r="BK399"/>
  <c r="J393"/>
  <c r="J388"/>
  <c r="BK383"/>
  <c r="J356"/>
  <c r="J350"/>
  <c r="BK344"/>
  <c r="BK334"/>
  <c r="J326"/>
  <c r="J320"/>
  <c r="J315"/>
  <c r="BK310"/>
  <c r="J304"/>
  <c r="J299"/>
  <c r="J294"/>
  <c r="BK288"/>
  <c r="J281"/>
  <c r="J275"/>
  <c r="J271"/>
  <c r="BK264"/>
  <c r="J257"/>
  <c r="BK251"/>
  <c r="BK249"/>
  <c r="BK246"/>
  <c r="BK241"/>
  <c r="BK238"/>
  <c r="J238"/>
  <c r="J234"/>
  <c r="J230"/>
  <c r="J226"/>
  <c r="J223"/>
  <c r="J220"/>
  <c r="J217"/>
  <c r="J214"/>
  <c r="J211"/>
  <c r="J208"/>
  <c r="J205"/>
  <c r="J202"/>
  <c r="BK196"/>
  <c r="BK191"/>
  <c r="J186"/>
  <c r="J181"/>
  <c r="BK171"/>
  <c r="J165"/>
  <c r="BK159"/>
  <c r="BK151"/>
  <c r="J148"/>
  <c r="BK142"/>
  <c r="BK134"/>
  <c r="BK124"/>
  <c r="J115"/>
  <c r="J102"/>
  <c i="1" r="AS55"/>
  <c i="2" l="1" r="P101"/>
  <c r="T101"/>
  <c r="P201"/>
  <c r="T201"/>
  <c r="P210"/>
  <c r="R210"/>
  <c r="BK233"/>
  <c r="J233"/>
  <c r="J69"/>
  <c r="R233"/>
  <c r="BK284"/>
  <c r="J284"/>
  <c r="J70"/>
  <c r="R284"/>
  <c r="T284"/>
  <c r="P293"/>
  <c r="T293"/>
  <c r="P352"/>
  <c r="R352"/>
  <c r="P395"/>
  <c r="P394"/>
  <c r="R395"/>
  <c r="R394"/>
  <c r="BK101"/>
  <c r="J101"/>
  <c r="J65"/>
  <c r="R101"/>
  <c r="BK201"/>
  <c r="J201"/>
  <c r="J66"/>
  <c r="R201"/>
  <c r="BK210"/>
  <c r="J210"/>
  <c r="J67"/>
  <c r="T210"/>
  <c r="P233"/>
  <c r="T233"/>
  <c r="P284"/>
  <c r="BK293"/>
  <c r="J293"/>
  <c r="J71"/>
  <c r="R293"/>
  <c r="BK352"/>
  <c r="J352"/>
  <c r="J72"/>
  <c r="T352"/>
  <c r="BK395"/>
  <c r="J395"/>
  <c r="J75"/>
  <c r="T395"/>
  <c r="T394"/>
  <c i="3" r="BK91"/>
  <c r="J91"/>
  <c r="J65"/>
  <c r="P91"/>
  <c r="R91"/>
  <c r="T91"/>
  <c r="BK105"/>
  <c r="J105"/>
  <c r="J66"/>
  <c r="P105"/>
  <c r="R105"/>
  <c r="T105"/>
  <c i="2" r="J56"/>
  <c r="J58"/>
  <c r="J59"/>
  <c r="F95"/>
  <c r="F96"/>
  <c r="BE115"/>
  <c r="BE124"/>
  <c r="BE131"/>
  <c r="BE137"/>
  <c r="BE148"/>
  <c r="BE151"/>
  <c r="BE154"/>
  <c r="BE168"/>
  <c r="BE183"/>
  <c r="BE188"/>
  <c r="BE193"/>
  <c r="BE202"/>
  <c r="BE205"/>
  <c r="BE208"/>
  <c r="BE211"/>
  <c r="BE214"/>
  <c r="BE217"/>
  <c r="BE220"/>
  <c r="BE223"/>
  <c r="BE226"/>
  <c r="BE230"/>
  <c r="BE234"/>
  <c r="BE238"/>
  <c r="BE241"/>
  <c r="BE246"/>
  <c r="BE249"/>
  <c r="BE251"/>
  <c r="BE262"/>
  <c r="BE264"/>
  <c r="BE271"/>
  <c r="BE275"/>
  <c r="BE278"/>
  <c r="BE291"/>
  <c r="BE299"/>
  <c r="BE304"/>
  <c r="BE308"/>
  <c r="BE310"/>
  <c r="BE315"/>
  <c r="BE326"/>
  <c r="BE330"/>
  <c r="BE339"/>
  <c r="BE350"/>
  <c r="BE356"/>
  <c r="BE359"/>
  <c r="BE383"/>
  <c r="BE390"/>
  <c r="BE393"/>
  <c r="BE396"/>
  <c r="BE405"/>
  <c r="BK229"/>
  <c r="J229"/>
  <c r="J68"/>
  <c r="BK392"/>
  <c r="J392"/>
  <c r="J73"/>
  <c r="BK407"/>
  <c r="J407"/>
  <c r="J76"/>
  <c i="3" r="F58"/>
  <c r="F59"/>
  <c r="E77"/>
  <c r="J83"/>
  <c r="J85"/>
  <c r="BE116"/>
  <c i="2" r="E50"/>
  <c r="BE102"/>
  <c r="BE108"/>
  <c r="BE118"/>
  <c r="BE134"/>
  <c r="BE142"/>
  <c r="BE145"/>
  <c r="BE159"/>
  <c r="BE162"/>
  <c r="BE165"/>
  <c r="BE171"/>
  <c r="BE177"/>
  <c r="BE181"/>
  <c r="BE186"/>
  <c r="BE191"/>
  <c r="BE196"/>
  <c r="BE198"/>
  <c r="BE254"/>
  <c r="BE257"/>
  <c r="BE266"/>
  <c r="BE273"/>
  <c r="BE281"/>
  <c r="BE285"/>
  <c r="BE288"/>
  <c r="BE294"/>
  <c r="BE297"/>
  <c r="BE302"/>
  <c r="BE313"/>
  <c r="BE317"/>
  <c r="BE320"/>
  <c r="BE323"/>
  <c r="BE334"/>
  <c r="BE344"/>
  <c r="BE347"/>
  <c r="BE353"/>
  <c r="BE386"/>
  <c r="BE388"/>
  <c r="BE399"/>
  <c r="BE402"/>
  <c r="BE408"/>
  <c r="BE411"/>
  <c r="BK410"/>
  <c r="J410"/>
  <c r="J77"/>
  <c i="3" r="J59"/>
  <c r="BE92"/>
  <c r="BE94"/>
  <c r="BE96"/>
  <c r="BE98"/>
  <c r="BE101"/>
  <c r="BE103"/>
  <c r="BE106"/>
  <c r="BE110"/>
  <c r="BE114"/>
  <c r="BE121"/>
  <c r="BK120"/>
  <c r="J120"/>
  <c r="J67"/>
  <c i="2" r="F38"/>
  <c i="1" r="BC56"/>
  <c r="BC55"/>
  <c r="AY55"/>
  <c i="2" r="F39"/>
  <c i="1" r="BD56"/>
  <c r="BD55"/>
  <c i="3" r="F36"/>
  <c i="1" r="BA58"/>
  <c r="BA57"/>
  <c r="AW57"/>
  <c i="3" r="F37"/>
  <c i="1" r="BB58"/>
  <c r="BB57"/>
  <c r="AX57"/>
  <c i="3" r="F39"/>
  <c i="1" r="BD58"/>
  <c r="BD57"/>
  <c i="2" r="F36"/>
  <c i="1" r="BA56"/>
  <c r="BA55"/>
  <c r="AW55"/>
  <c i="2" r="F37"/>
  <c i="1" r="BB56"/>
  <c r="BB55"/>
  <c r="AX55"/>
  <c i="2" r="J36"/>
  <c i="1" r="AW56"/>
  <c i="3" r="J36"/>
  <c i="1" r="AW58"/>
  <c i="3" r="F38"/>
  <c i="1" r="BC58"/>
  <c r="BC57"/>
  <c r="AY57"/>
  <c r="AS54"/>
  <c i="3" l="1" r="T90"/>
  <c r="T89"/>
  <c r="R90"/>
  <c r="R89"/>
  <c r="P90"/>
  <c r="P89"/>
  <c i="1" r="AU58"/>
  <c i="2" r="R100"/>
  <c r="R99"/>
  <c r="T100"/>
  <c r="T99"/>
  <c r="P100"/>
  <c r="P99"/>
  <c i="1" r="AU56"/>
  <c i="2" r="BK100"/>
  <c r="BK394"/>
  <c r="J394"/>
  <c r="J74"/>
  <c i="3" r="BK90"/>
  <c r="J90"/>
  <c r="J64"/>
  <c i="1" r="BD54"/>
  <c r="W33"/>
  <c r="AU57"/>
  <c r="AU55"/>
  <c r="AU54"/>
  <c r="BA54"/>
  <c r="W30"/>
  <c r="BB54"/>
  <c r="W31"/>
  <c r="BC54"/>
  <c r="AY54"/>
  <c i="2" r="F35"/>
  <c i="1" r="AZ56"/>
  <c r="AZ55"/>
  <c i="3" r="F35"/>
  <c i="1" r="AZ58"/>
  <c r="AZ57"/>
  <c r="AV57"/>
  <c r="AT57"/>
  <c i="2" r="J35"/>
  <c i="1" r="AV56"/>
  <c r="AT56"/>
  <c i="3" r="J35"/>
  <c i="1" r="AV58"/>
  <c r="AT58"/>
  <c i="2" l="1" r="BK99"/>
  <c r="J99"/>
  <c r="J100"/>
  <c r="J64"/>
  <c i="3" r="BK89"/>
  <c r="J89"/>
  <c r="J63"/>
  <c i="2" r="J32"/>
  <c i="1" r="AG56"/>
  <c r="AN56"/>
  <c r="W32"/>
  <c r="AZ54"/>
  <c r="W29"/>
  <c r="AX54"/>
  <c r="AV55"/>
  <c r="AT55"/>
  <c r="AW54"/>
  <c r="AK30"/>
  <c i="2" l="1" r="J41"/>
  <c r="J63"/>
  <c i="1" r="AV54"/>
  <c r="AK29"/>
  <c i="3" r="J32"/>
  <c i="1" r="AG58"/>
  <c r="AN58"/>
  <c r="AG55"/>
  <c l="1" r="AN55"/>
  <c i="3" r="J41"/>
  <c i="1" r="AG57"/>
  <c r="AN57"/>
  <c r="AT54"/>
  <c l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<sst xmlns="http://schemas.openxmlformats.org/spreadsheetml/2006/main">
  <si>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</si>
  <si>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</si>
  <si>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</si>
  <si>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</si>
  <si>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</si>
  <si>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{8e569fd8-9404-4c22-bc1c-cc34a243dcb2}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</si>
  <si>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</si>
  <si>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</si>
  <si>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</si>
  <si>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</si>
  <si>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</si>
  <si>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</si>
  <si>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</si>
  <si>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</si>
  <si>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VD14719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</si>
  <si>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</si>
  <si>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</si>
  <si>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Mikulov, rekonstrukce chodníků podél III/0525</t>
  </si>
  <si>
    <t>KSO:</t>
  </si>
  <si>
    <t/>
  </si>
  <si>
    <t>CC-CZ:</t>
  </si>
  <si>
    <t>Místo:</t>
  </si>
  <si>
    <t xml:space="preserve"> </t>
  </si>
  <si>
    <t>Datum:</t>
  </si>
  <si>
    <t>4. 9. 2020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</si>
  <si>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</si>
  <si>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</si>
  <si>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</si>
  <si>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</si>
  <si>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</si>
  <si>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</si>
  <si>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</si>
  <si>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</si>
  <si>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</si>
  <si>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</si>
  <si>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</si>
  <si>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</si>
  <si>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</si>
  <si>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</si>
  <si>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</si>
  <si>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</si>
  <si>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</si>
  <si>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</si>
  <si>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</si>
  <si>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</si>
  <si>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</si>
  <si>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</si>
  <si>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</si>
  <si>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</si>
  <si>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</si>
  <si>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</si>
  <si>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</si>
  <si>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</si>
  <si>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</si>
  <si>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</si>
  <si>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</si>
  <si>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</si>
  <si>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</si>
  <si>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</si>
  <si>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</si>
  <si>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</si>
  <si>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</si>
  <si>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</si>
  <si>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</si>
  <si>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</si>
  <si>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</si>
  <si>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</si>
  <si>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</si>
  <si>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</si>
  <si>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</si>
  <si>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</si>
  <si>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</si>
  <si>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</si>
  <si>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</si>
  <si>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Chodník</t>
  </si>
  <si>
    <t>STA</t>
  </si>
  <si>
    <t>1</t>
  </si>
  <si>
    <t>{9b1f2adf-4527-4cea-9708-4f5655d6b73c}</t>
  </si>
  <si>
    <t>2</t>
  </si>
  <si>
    <t>/</t>
  </si>
  <si>
    <t>Soupis</t>
  </si>
  <si>
    <t>{2f62bf69-3a90-471a-8501-80babc55c221}</t>
  </si>
  <si>
    <t>VRN</t>
  </si>
  <si>
    <t>Vedlejší rozpočtové náklady</t>
  </si>
  <si>
    <t>{28aa36d7-cd23-46f5-b048-0b1249c20ffc}</t>
  </si>
  <si>
    <t>{6e786435-4c9a-47cc-89e9-04b6426f32f1}</t>
  </si>
  <si>
    <t>KRYCÍ LIST SOUPISU PRACÍ</t>
  </si>
  <si>
    <t>Objekt:</t>
  </si>
  <si>
    <t>SO 101 - Chodník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</si>
  <si>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</si>
  <si>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</si>
  <si>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</si>
  <si>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</si>
  <si>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</si>
  <si>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</si>
  <si>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</si>
  <si>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</si>
  <si>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</si>
  <si>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</si>
  <si>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</si>
  <si>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</si>
  <si>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</si>
  <si>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</si>
  <si>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</si>
  <si>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</si>
  <si>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</si>
  <si>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</si>
  <si>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</si>
  <si>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</si>
  <si>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</si>
  <si>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</si>
  <si>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</si>
  <si>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</si>
  <si>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</si>
  <si>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</si>
  <si>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</si>
  <si>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</si>
  <si>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</si>
  <si>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</si>
  <si>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</si>
  <si>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</si>
  <si>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</si>
  <si>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</si>
  <si>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</si>
  <si>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</si>
  <si>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</si>
  <si>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</si>
  <si>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</si>
  <si>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</si>
  <si>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2020 01</t>
  </si>
  <si>
    <t>4</t>
  </si>
  <si>
    <t>-1263002506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</si>
  <si>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</si>
  <si>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</si>
  <si>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</si>
  <si>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"předláždění 30x30" 6,4</t>
  </si>
  <si>
    <t>"napojení lom. kamenem" 1,4</t>
  </si>
  <si>
    <t>"stávající dlažba 30x30" 1085,3</t>
  </si>
  <si>
    <t>Součet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</si>
  <si>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</si>
  <si>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</si>
  <si>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539511787</t>
  </si>
  <si>
    <t>"předláždění 60mm" 1,8</t>
  </si>
  <si>
    <t>"předláždění 80mm" 9</t>
  </si>
  <si>
    <t>"stávající zámk dlažba 60mm" 119,5</t>
  </si>
  <si>
    <t>"stávající zámk dlažba 80mm" 64,1</t>
  </si>
  <si>
    <t>3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</si>
  <si>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</si>
  <si>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</si>
  <si>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-1925469183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</si>
  <si>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</si>
  <si>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"stávající kostka" 62,4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</si>
  <si>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</si>
  <si>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</si>
  <si>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-268896176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</si>
  <si>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</si>
  <si>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"odkop kce ŠD tl.370mm" 40,7</t>
  </si>
  <si>
    <t>"odkop kce ŠD tl. 340mm" 64,1</t>
  </si>
  <si>
    <t>"odkop kce ŠD tl.320mm" 62,4</t>
  </si>
  <si>
    <t>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</si>
  <si>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</si>
  <si>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</si>
  <si>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-659521974</t>
  </si>
  <si>
    <t>"odkop kce ŠD tl.150mm" 361</t>
  </si>
  <si>
    <t>"odkop kačírku tl.150mm" 4,3</t>
  </si>
  <si>
    <t>"odkop kce ŠD tl.190mm" 119,5</t>
  </si>
  <si>
    <t>"odkop kce ŠD tl.200mm" 1044,6</t>
  </si>
  <si>
    <t>6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</si>
  <si>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</si>
  <si>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</si>
  <si>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1512829232</t>
  </si>
  <si>
    <t>"stávající asfalt u obruby tl.100mm" 361</t>
  </si>
  <si>
    <t>7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</si>
  <si>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</si>
  <si>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</si>
  <si>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-569645619</t>
  </si>
  <si>
    <t>"odkop kce ŠD tl.270mm" 31</t>
  </si>
  <si>
    <t>8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</si>
  <si>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</si>
  <si>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</si>
  <si>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467445775</t>
  </si>
  <si>
    <t>"napojení bet. tl.150mm" 4,2</t>
  </si>
  <si>
    <t>"stávající bet. tl.150mm" 31</t>
  </si>
  <si>
    <t>9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</si>
  <si>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</si>
  <si>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</si>
  <si>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</si>
  <si>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-413582273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</si>
  <si>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</si>
  <si>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"obruba" 93</t>
  </si>
  <si>
    <t>10</t>
  </si>
  <si>
    <t>113202111</t>
  </si>
  <si>
    <t>Vytrhání obrub s vybouráním lože, s přemístěním hmot na skládku na vzdálenost do 3 m nebo s naložením na dopravní prostředek z krajníků nebo obrubníků stojatých</t>
  </si>
  <si>
    <t>850926853</t>
  </si>
  <si>
    <t>"obruba" 893,5</t>
  </si>
  <si>
    <t>11</t>
  </si>
  <si>
    <t>113203111</t>
  </si>
  <si>
    <t>Vytrhání obrub s vybouráním lože, s přemístěním hmot na skládku na vzdálenost do 3 m nebo s naložením na dopravní prostředek z dlažebních kostek</t>
  </si>
  <si>
    <t>601620708</t>
  </si>
  <si>
    <t>"dvouřádek" 2*719</t>
  </si>
  <si>
    <t>12</t>
  </si>
  <si>
    <t>122251101</t>
  </si>
  <si>
    <t>Odkopávky a prokopávky nezapažené strojně v hornině třídy těžitelnosti I skupiny 3 do 20 m3</t>
  </si>
  <si>
    <t>m3</t>
  </si>
  <si>
    <t>-1702602932</t>
  </si>
  <si>
    <t xml:space="preserve">Poznámka k souboru cen:_x000d_
1. V cenách jsou započteny i náklady na přehození výkopku na vzdálenost do 3 m nebo naložení na dopravní prostředek._x000d_
</t>
  </si>
  <si>
    <t>"odkop tl.100mm" 0,1*104</t>
  </si>
  <si>
    <t>13</t>
  </si>
  <si>
    <t>132251103</t>
  </si>
  <si>
    <t>Hloubení nezapažených rýh šířky do 800 mm strojně s urovnáním dna do předepsaného profilu a spádu v hornině třídy těžitelnosti I skupiny 3 přes 50 do 100 m3</t>
  </si>
  <si>
    <t>-1252933385</t>
  </si>
  <si>
    <t xml:space="preserve">Poznámka k souboru cen:_x000d_
1. V cenách jsou započteny i náklady na přehození výkopku na přilehlém terénu na vzdálenost do 3 m od podélné osy rýhy nebo naložení na dopravní prostředek._x000d_
</t>
  </si>
  <si>
    <t>"rýha pro chráničku" 0,3*0,3*332</t>
  </si>
  <si>
    <t>"rýha pro opěrnou zeď" 0,5*57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</si>
  <si>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</si>
  <si>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</si>
  <si>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</si>
  <si>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-1892036633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</si>
  <si>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</si>
  <si>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10,4+58,38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</si>
  <si>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</si>
  <si>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</si>
  <si>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-542515345</t>
  </si>
  <si>
    <t>15*68,78</t>
  </si>
  <si>
    <t>16</t>
  </si>
  <si>
    <t>171201221</t>
  </si>
  <si>
    <t>Poplatek za uložení stavebního odpadu na skládce (skládkovné) zeminy a kamení zatříděného do Katalogu odpadů pod kódem 17 05 04</t>
  </si>
  <si>
    <t>t</t>
  </si>
  <si>
    <t>-129979109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</si>
  <si>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</si>
  <si>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1,8*68,78</t>
  </si>
  <si>
    <t>17</t>
  </si>
  <si>
    <t>171251201</t>
  </si>
  <si>
    <t>Uložení sypaniny na skládky nebo meziskládky bez hutnění s upravením uložené sypaniny do předepsaného tvaru</t>
  </si>
  <si>
    <t>1361804460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</si>
  <si>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</si>
  <si>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68,78</t>
  </si>
  <si>
    <t>18</t>
  </si>
  <si>
    <t>174151101</t>
  </si>
  <si>
    <t>Zásyp sypaninou z jakékoliv horniny strojně s uložením výkopku ve vrstvách se zhutněním jam, šachet, rýh nebo kolem objektů v těchto vykopávkách</t>
  </si>
  <si>
    <t>-499856355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</si>
  <si>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</si>
  <si>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"rýha pro chráničku - ŠD" 0,3*0,3*332</t>
  </si>
  <si>
    <t>"dosyp k opěrné zdi - ŠD" 57*0,13</t>
  </si>
  <si>
    <t>"dosyp k chodníkové obrubě - zemina" 0,06*249</t>
  </si>
  <si>
    <t>19</t>
  </si>
  <si>
    <t>M</t>
  </si>
  <si>
    <t>58344171</t>
  </si>
  <si>
    <t>štěrkodrť frakce 0/32</t>
  </si>
  <si>
    <t>1975867286</t>
  </si>
  <si>
    <t>"rýha pro chráničku" 0,3*0,3*332*2</t>
  </si>
  <si>
    <t>"dosyp k opěrné zdi" 57*0,13*2</t>
  </si>
  <si>
    <t>20</t>
  </si>
  <si>
    <t>10364100</t>
  </si>
  <si>
    <t>zemina pro terénní úpravy - tříděná</t>
  </si>
  <si>
    <t>1118559479</t>
  </si>
  <si>
    <t>"dosyp k chodníkové obrubě" 0,06*249*1,8</t>
  </si>
  <si>
    <t>174211101</t>
  </si>
  <si>
    <t>Zásyp sypaninou z jakékoliv horniny ručně s uložením výkopku ve vrstvách bez zhutnění jam, šachet, rýh nebo kolem objektů v těchto vykopávkách</t>
  </si>
  <si>
    <t>1029276989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</si>
  <si>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</si>
  <si>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"dosyp kačírku tl.150mm" 0,15*4,3</t>
  </si>
  <si>
    <t>22</t>
  </si>
  <si>
    <t>58337403</t>
  </si>
  <si>
    <t>kamenivo dekorační (kačírek) frakce 16/32</t>
  </si>
  <si>
    <t>-668488793</t>
  </si>
  <si>
    <t>0,15*4,3*2</t>
  </si>
  <si>
    <t>23</t>
  </si>
  <si>
    <t>181351103</t>
  </si>
  <si>
    <t>Rozprostření a urovnání ornice v rovině nebo ve svahu sklonu do 1:5 strojně při souvislé ploše přes 100 do 500 m2, tl. vrstvy do 200 mm</t>
  </si>
  <si>
    <t>569768438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</si>
  <si>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</si>
  <si>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"ohumusování" 103</t>
  </si>
  <si>
    <t>24</t>
  </si>
  <si>
    <t>10364101</t>
  </si>
  <si>
    <t xml:space="preserve">zemina pro terénní úpravy -  ornice</t>
  </si>
  <si>
    <t>-1506000895</t>
  </si>
  <si>
    <t>"tl.100mm" 103*0,1*1,8</t>
  </si>
  <si>
    <t>25</t>
  </si>
  <si>
    <t>181411131</t>
  </si>
  <si>
    <t>Založení trávníku na půdě předem připravené plochy do 1000 m2 výsevem včetně utažení parkového v rovině nebo na svahu do 1:5</t>
  </si>
  <si>
    <t>1722270628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</si>
  <si>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</si>
  <si>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"zatravnění" 103</t>
  </si>
  <si>
    <t>26</t>
  </si>
  <si>
    <t>00572410</t>
  </si>
  <si>
    <t>osivo směs travní parková</t>
  </si>
  <si>
    <t>kg</t>
  </si>
  <si>
    <t>-316299485</t>
  </si>
  <si>
    <t>0,04*103</t>
  </si>
  <si>
    <t>27</t>
  </si>
  <si>
    <t>181951112</t>
  </si>
  <si>
    <t>Úprava pláně vyrovnáním výškových rozdílů strojně v hornině třídy těžitelnosti I, skupiny 1 až 3 se zhutněním</t>
  </si>
  <si>
    <t>346376228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</si>
  <si>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</si>
  <si>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195,5+1156,5+361+(0,35*101)</t>
  </si>
  <si>
    <t>Zakládání</t>
  </si>
  <si>
    <t>28</t>
  </si>
  <si>
    <t>213141131</t>
  </si>
  <si>
    <t>Zřízení vrstvy z geotextilie filtrační, separační, odvodňovací, ochranné, výztužné nebo protierozní ve sklonu přes 1:2 do 1:1, šířky do 3 m</t>
  </si>
  <si>
    <t>1185098483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</si>
  <si>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</si>
  <si>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1,2*57</t>
  </si>
  <si>
    <t>29</t>
  </si>
  <si>
    <t>69311068</t>
  </si>
  <si>
    <t>geotextilie netkaná separační, ochranná, filtrační, drenážní PP 300g/m2</t>
  </si>
  <si>
    <t>-1945095219</t>
  </si>
  <si>
    <t>68,4</t>
  </si>
  <si>
    <t>68,4*1,15 'Přepočtené koeficientem množství</t>
  </si>
  <si>
    <t>30</t>
  </si>
  <si>
    <t>2190.R</t>
  </si>
  <si>
    <t>Dodání a uložení PVC půlené chráničky DN 40</t>
  </si>
  <si>
    <t>1424199723</t>
  </si>
  <si>
    <t>"nová chránička" 332</t>
  </si>
  <si>
    <t>Svislé a kompletní konstrukce</t>
  </si>
  <si>
    <t>31</t>
  </si>
  <si>
    <t>317321018</t>
  </si>
  <si>
    <t>Římsy opěrných zdí a valů z betonu železového tř. C 30/37</t>
  </si>
  <si>
    <t>1022669032</t>
  </si>
  <si>
    <t xml:space="preserve">Poznámka k souboru cen:_x000d_
1. Ceny lze použít i pro římsy ze železového betonu prováděné technologicky současně s betonáží zdí._x000d_
2. Množství v m3 se určí jako součin výšky římsy, šířky opěrné zdi v hlavě včetně vyložení římsy a délky prováděné římsy a délky prováděné římsy._x000d_
</t>
  </si>
  <si>
    <t>"nová opěrná zeď" 57*0,07</t>
  </si>
  <si>
    <t>32</t>
  </si>
  <si>
    <t>327323128</t>
  </si>
  <si>
    <t>Opěrné zdi a valy z betonu železového bez zvláštních nároků na vliv prostředí tř. C 30/37</t>
  </si>
  <si>
    <t>-1990444774</t>
  </si>
  <si>
    <t xml:space="preserve">Poznámka k souboru cen:_x000d_
1. Ceny jsou určeny pro jakoukoliv tloušťku zdí._x000d_
</t>
  </si>
  <si>
    <t>"nová opěrná zeď" 57*0,45</t>
  </si>
  <si>
    <t>33</t>
  </si>
  <si>
    <t>327351211</t>
  </si>
  <si>
    <t>Bednění opěrných zdí a valů svislých i skloněných, výšky do 20 m zřízení</t>
  </si>
  <si>
    <t>-876331544</t>
  </si>
  <si>
    <t xml:space="preserve">Poznámka k souboru cen:_x000d_
1. Bednění zdí a valů výšky přes 20 m se oceňuje podle ustanovení úvodního katalogu._x000d_
2. Ceny lze použít i pro bednění základů z betonu prostého nebo železového._x000d_
</t>
  </si>
  <si>
    <t>(2*6)+(57*2*1,25)</t>
  </si>
  <si>
    <t>34</t>
  </si>
  <si>
    <t>327351221</t>
  </si>
  <si>
    <t>Bednění opěrných zdí a valů svislých i skloněných, výšky do 20 m odstranění</t>
  </si>
  <si>
    <t>-598929521</t>
  </si>
  <si>
    <t>35</t>
  </si>
  <si>
    <t>327361006</t>
  </si>
  <si>
    <t>Výztuž opěrných zdí a valů průměru do 12 mm, z oceli 10 505 (R) nebo BSt 500</t>
  </si>
  <si>
    <t>-2116580430</t>
  </si>
  <si>
    <t xml:space="preserve">Poznámka k souboru cen:_x000d_
1. Ceny lze použít i pro případné výztuže základů opěrných zdí a valů._x000d_
</t>
  </si>
  <si>
    <t>0,15*28,5</t>
  </si>
  <si>
    <t>36</t>
  </si>
  <si>
    <t>34817.R</t>
  </si>
  <si>
    <t>Osazení ocelového zábradlí přímo do betonu říms včetně dodání materiálu</t>
  </si>
  <si>
    <t>523510198</t>
  </si>
  <si>
    <t xml:space="preserve">Poznámka k souboru cen:_x000d_
1. V cenách osazení zábradlí jsou započteny náklady na sejmutí dočasného ochranného zábradlí, osazení ocelového zábradlí s výškovým a směrovým vyrovnáním, zabetonování, u kapes osazení odvodňovací trubičky, uložení nastříhané sklotkaniny a výplně dna kapsy kamenivem frakce 8/16 a bednění kapsy._x000d_
2. V ceně -1911 Příplatek za dodávku a uložení lana do dvojdílných madel zábradlí jsou započteny náklady na vložení lana do spodního ocelového profilu madla, provedení lanové zatáčky nad sloupkem v každých dvou metrech dílu a zakončené smyčkou včetně spojkování lana a přišroubovaní horního profilu krytu madla._x000d_
3. V cenách nejsou započteny náklady na:_x000d_
a) zábradlí včetně povrchové ochrany metalizace a nátěru, tyto se oceňují ve specifikaci,_x000d_
b) ochranný elastický nátěr spáry mezi zabetonovaným nesnímatelným sloupkem zábradlí a betonem římsy, tyto se oceňují souborem cen 628 61-11.. Nátěr mostních betonových konstrukcí akrylátový na siloxanové a plasticko-elastické bázi,_x000d_
</t>
  </si>
  <si>
    <t>"nové zábradlí na opěrné zdi montáž včetně opatření nátěru barvou" 57</t>
  </si>
  <si>
    <t>Vodorovné konstrukce</t>
  </si>
  <si>
    <t>37</t>
  </si>
  <si>
    <t>451315111</t>
  </si>
  <si>
    <t>Podkladní nebo vyrovnávací vrstva z betonu prostého tř. C 25/30, ve vrstvě do 100 mm</t>
  </si>
  <si>
    <t>1928476497</t>
  </si>
  <si>
    <t xml:space="preserve">Poznámka k souboru cen:_x000d_
1. V ceně nejsou započteny náklady na úpravu úložné spáry; tyto práce se oceňují cenou 967 04-1111 - úprava úložné spáry v části B 01 tohoto katalogu._x000d_
</t>
  </si>
  <si>
    <t>"napojení bet. tl.150mm" 2*4,2</t>
  </si>
  <si>
    <t>Komunikace pozemní</t>
  </si>
  <si>
    <t>38</t>
  </si>
  <si>
    <t>564851111</t>
  </si>
  <si>
    <t>Podklad ze štěrkodrti ŠD s rozprostřením a zhutněním, po zhutnění tl. 150 mm</t>
  </si>
  <si>
    <t>-1484121617</t>
  </si>
  <si>
    <t>"nová kce chodníku ŠDa 0/32" 1156,5</t>
  </si>
  <si>
    <t>"nová kce sjezdů ŠDa 0/32" 195,5+(0,35*101)</t>
  </si>
  <si>
    <t>39</t>
  </si>
  <si>
    <t>565145101</t>
  </si>
  <si>
    <t>Asfaltový beton vrstva podkladní ACP 16 (obalované kamenivo střednězrnné - OKS) s rozprostřením a zhutněním v pruhu šířky do 1,5 m, po zhutnění tl. 60 mm</t>
  </si>
  <si>
    <t>739790285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</si>
  <si>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</si>
  <si>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"nová kce napojení u obrub" 361</t>
  </si>
  <si>
    <t>40</t>
  </si>
  <si>
    <t>567122114</t>
  </si>
  <si>
    <t>Podklad ze směsi stmelené cementem SC bez dilatačních spár, s rozprostřením a zhutněním SC C 8/10 (KSC I), po zhutnění tl. 150 mm</t>
  </si>
  <si>
    <t>-1915802210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</si>
  <si>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</si>
  <si>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"nová kce sjezdů" 195,5</t>
  </si>
  <si>
    <t>41</t>
  </si>
  <si>
    <t>573191111</t>
  </si>
  <si>
    <t>Postřik infiltrační kationaktivní emulzí v množství 1,00 kg/m2</t>
  </si>
  <si>
    <t>1832592703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</si>
  <si>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</si>
  <si>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42</t>
  </si>
  <si>
    <t>573231106</t>
  </si>
  <si>
    <t>Postřik spojovací PS bez posypu kamenivem ze silniční emulze, v množství 0,30 kg/m2</t>
  </si>
  <si>
    <t>120767926</t>
  </si>
  <si>
    <t>43</t>
  </si>
  <si>
    <t>577134111</t>
  </si>
  <si>
    <t>Asfaltový beton vrstva obrusná ACO 11 (ABS) s rozprostřením a se zhutněním z nemodifikovaného asfaltu v pruhu šířky do 3 m tř. I, po zhutnění tl. 40 mm</t>
  </si>
  <si>
    <t>-65483218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</si>
  <si>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</si>
  <si>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44</t>
  </si>
  <si>
    <t>594111111</t>
  </si>
  <si>
    <t>Dlažba nebo přídlažba z lomového kamene lomařsky upraveného rigolového v ploše vodorovné nebo ve sklonu tl. do 250 mm, bez vyplnění spár, s provedením lože tl. 50 mm z kameniva těženého</t>
  </si>
  <si>
    <t>-555554780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</si>
  <si>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</si>
  <si>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45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</si>
  <si>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</si>
  <si>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</si>
  <si>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-1152435977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</si>
  <si>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</si>
  <si>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"předláždění 60" 1,8</t>
  </si>
  <si>
    <t>"nová kce chodníku" 1156,5</t>
  </si>
  <si>
    <t>46</t>
  </si>
  <si>
    <t>59245006</t>
  </si>
  <si>
    <t>dlažba tvar obdélník betonová pro nevidomé 200x100x60mm barevná</t>
  </si>
  <si>
    <t>-1278389957</t>
  </si>
  <si>
    <t>"5+2%" 5,1</t>
  </si>
  <si>
    <t>47</t>
  </si>
  <si>
    <t>59245018</t>
  </si>
  <si>
    <t>dlažba tvar obdélník betonová 200x100x60mm přírodní</t>
  </si>
  <si>
    <t>1299771814</t>
  </si>
  <si>
    <t>"1151,5+2%" 1174,5</t>
  </si>
  <si>
    <t>48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</si>
  <si>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</si>
  <si>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</si>
  <si>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2067773929</t>
  </si>
  <si>
    <t>"předláždění 80" 9</t>
  </si>
  <si>
    <t>49</t>
  </si>
  <si>
    <t>59245020</t>
  </si>
  <si>
    <t>dlažba tvar obdélník betonová 200x100x80mm přírodní</t>
  </si>
  <si>
    <t>-1529726809</t>
  </si>
  <si>
    <t>"149,5+2%" 152,5</t>
  </si>
  <si>
    <t>50</t>
  </si>
  <si>
    <t>59245226</t>
  </si>
  <si>
    <t>dlažba tvar obdélník betonová pro nevidomé 200x100x80mm barevná</t>
  </si>
  <si>
    <t>542671762</t>
  </si>
  <si>
    <t>"46+2%" 47</t>
  </si>
  <si>
    <t>51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</si>
  <si>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</si>
  <si>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</si>
  <si>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-871982498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</si>
  <si>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</si>
  <si>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"předláždění - dlažba zpětně" 6,4</t>
  </si>
  <si>
    <t>52</t>
  </si>
  <si>
    <t>599141111</t>
  </si>
  <si>
    <t>Vyplnění spár mezi silničními dílci jakékoliv tloušťky živičnou zálivkou</t>
  </si>
  <si>
    <t>-1663493303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</si>
  <si>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</si>
  <si>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"napojení u obruby" 740</t>
  </si>
  <si>
    <t>53</t>
  </si>
  <si>
    <t>599432111</t>
  </si>
  <si>
    <t>Vyplnění spár dlažby (přídlažby) z lomového kamene v jakémkoliv sklonu plochy a jakékoliv tloušťky kamenivem těženým</t>
  </si>
  <si>
    <t>-1563334470</t>
  </si>
  <si>
    <t xml:space="preserve">Poznámka k souboru cen:_x000d_
1. Ceny lze použít i pro vyplnění spár dlažby (přídlažby) silničních příkopů a kuželů._x000d_
</t>
  </si>
  <si>
    <t>Trubní vedení</t>
  </si>
  <si>
    <t>54</t>
  </si>
  <si>
    <t>899331111</t>
  </si>
  <si>
    <t>Výšková úprava uličního vstupu nebo vpusti do 200 mm zvýšením poklopu</t>
  </si>
  <si>
    <t>kus</t>
  </si>
  <si>
    <t>-986075166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</si>
  <si>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</si>
  <si>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55</t>
  </si>
  <si>
    <t>899431111</t>
  </si>
  <si>
    <t>Výšková úprava uličního vstupu nebo vpusti do 200 mm zvýšením krycího hrnce, šoupěte nebo hydrantu bez úpravy armatur</t>
  </si>
  <si>
    <t>1332733866</t>
  </si>
  <si>
    <t>56</t>
  </si>
  <si>
    <t>899722112</t>
  </si>
  <si>
    <t>Krytí potrubí z plastů výstražnou fólií z PVC šířky 25 cm</t>
  </si>
  <si>
    <t>-78490134</t>
  </si>
  <si>
    <t>"nad chráničkou" 332</t>
  </si>
  <si>
    <t>Ostatní konstrukce a práce, bourání</t>
  </si>
  <si>
    <t>57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</si>
  <si>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</si>
  <si>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</si>
  <si>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1401602257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</si>
  <si>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</si>
  <si>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"kostka bude zpětně využita" 2*719</t>
  </si>
  <si>
    <t>58</t>
  </si>
  <si>
    <t>58381007</t>
  </si>
  <si>
    <t>kostka dlažební žula drobná 8/10</t>
  </si>
  <si>
    <t>-1267469702</t>
  </si>
  <si>
    <t>"ztratné a výměna poškozené kostky" 0,07*0,2*719</t>
  </si>
  <si>
    <t>59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</si>
  <si>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</si>
  <si>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</si>
  <si>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1062819286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</si>
  <si>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</si>
  <si>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574,5+101+22+22</t>
  </si>
  <si>
    <t>60</t>
  </si>
  <si>
    <t>59217029</t>
  </si>
  <si>
    <t>obrubník betonový silniční nájezdový 1000x150x150mm</t>
  </si>
  <si>
    <t>1807486771</t>
  </si>
  <si>
    <t>"101+2%" 104</t>
  </si>
  <si>
    <t>61</t>
  </si>
  <si>
    <t>59217030</t>
  </si>
  <si>
    <t>obrubník betonový silniční přechodový 1000x150x150-250mm</t>
  </si>
  <si>
    <t>-1081280129</t>
  </si>
  <si>
    <t>"LV" 22</t>
  </si>
  <si>
    <t>"PV" 22</t>
  </si>
  <si>
    <t>62</t>
  </si>
  <si>
    <t>59217031</t>
  </si>
  <si>
    <t>obrubník betonový silniční 1000x150x250mm</t>
  </si>
  <si>
    <t>-349500666</t>
  </si>
  <si>
    <t>"574,5+2%" 586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</si>
  <si>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</si>
  <si>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</si>
  <si>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</si>
  <si>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964481213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</si>
  <si>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</si>
  <si>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249</t>
  </si>
  <si>
    <t>64</t>
  </si>
  <si>
    <t>59217017</t>
  </si>
  <si>
    <t>obrubník betonový chodníkový 1000x100x250mm</t>
  </si>
  <si>
    <t>-378142646</t>
  </si>
  <si>
    <t>"249+2%" 254</t>
  </si>
  <si>
    <t>65</t>
  </si>
  <si>
    <t>916991121</t>
  </si>
  <si>
    <t>Lože pod obrubníky, krajníky nebo obruby z dlažebních kostek z betonu prostého tř. C 16/20</t>
  </si>
  <si>
    <t>1817847984</t>
  </si>
  <si>
    <t>(0,05*0,3*249)+(0,05*0,45*718)</t>
  </si>
  <si>
    <t>66</t>
  </si>
  <si>
    <t>919735112</t>
  </si>
  <si>
    <t>Řezání stávajícího živičného krytu nebo podkladu hloubky přes 50 do 100 mm</t>
  </si>
  <si>
    <t>-2027239257</t>
  </si>
  <si>
    <t xml:space="preserve">Poznámka k souboru cen:_x000d_
1. V cenách jsou započteny i náklady na spotřebu vody._x000d_
</t>
  </si>
  <si>
    <t>67</t>
  </si>
  <si>
    <t>919735123</t>
  </si>
  <si>
    <t>Řezání stávajícího betonového krytu nebo podkladu hloubky přes 100 do 150 mm</t>
  </si>
  <si>
    <t>-1490485063</t>
  </si>
  <si>
    <t>"pro odstranění bet. tl.150mm" 19</t>
  </si>
  <si>
    <t>68</t>
  </si>
  <si>
    <t>953961114</t>
  </si>
  <si>
    <t>Kotvy chemické s vyvrtáním otvoru do betonu, železobetonu nebo tvrdého kamene tmel, velikost M 16, hloubka 125 mm</t>
  </si>
  <si>
    <t>-1456602984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</si>
  <si>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i náklady na dodání a zasunutí kotevního šroubu do otvoru vyplněného chemickým tmelem nebo patronou a dotažení matice._x000d_
</t>
  </si>
  <si>
    <t>2*13</t>
  </si>
  <si>
    <t>69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</si>
  <si>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</si>
  <si>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</si>
  <si>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879363386</t>
  </si>
  <si>
    <t xml:space="preserve">Poznámka k souboru cen:_x000d_
1. Ceny -5111 a -5311 jsou určeny pro odstranění sloupků zábradlí nebo svodidel upevněných záhozem zeminou, uklínovaných kamenem nebo obetonovaných, popř. zaberaněných._x000d_
2. Ceny -5111 a -5211 jsou určeny pro odstranění zábradlí jakéhokoliv druhu se sloupky z jakéhokoliv materiálu a při jakékoliv vzdálenosti sloupků._x000d_
3. Cena -5311 je určena pro odstranění svodidla jakéhokoliv druhu při jakékoliv vzdálenosti sloupků._x000d_
4. Přemístění vybouraného silničního zábradlí a svodidel na vzdálenost přes 10 m se oceňuje cenami souborů cen 997 22-1 Vodorovná doprava vybouraných hmot._x000d_
</t>
  </si>
  <si>
    <t>P</t>
  </si>
  <si>
    <t>Poznámka k položce:_x000d_
Odvoz a likvidace v režii zhotovitele.</t>
  </si>
  <si>
    <t>"stávající řetězové zábradlí" 88</t>
  </si>
  <si>
    <t>70</t>
  </si>
  <si>
    <t>966005211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</si>
  <si>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</si>
  <si>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-214259560</t>
  </si>
  <si>
    <t>"zábradlí na zídce" 56</t>
  </si>
  <si>
    <t>71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</si>
  <si>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</si>
  <si>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</si>
  <si>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-78635870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</si>
  <si>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</si>
  <si>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"předláždění" 6,4</t>
  </si>
  <si>
    <t>72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</si>
  <si>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</si>
  <si>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</si>
  <si>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337437960</t>
  </si>
  <si>
    <t>73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</si>
  <si>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</si>
  <si>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</si>
  <si>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1772216463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</si>
  <si>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</si>
  <si>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"vybouraný dvouřádek - kostka zpětně položena" 0,2*719</t>
  </si>
  <si>
    <t>74</t>
  </si>
  <si>
    <t>981511116</t>
  </si>
  <si>
    <t>Demolice konstrukcí objektů postupným rozebíráním konstrukcí z betonu prostého</t>
  </si>
  <si>
    <t>-744788005</t>
  </si>
  <si>
    <t xml:space="preserve">Poznámka k souboru cen:_x000d_
1. Ceny jsou stanoveny na měrnou jednotku m3 skutečného objemu konstrukcí._x000d_
2. Skutečný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</t>
  </si>
  <si>
    <t>"stávající opěrná zídka" 57*0,5*1,5</t>
  </si>
  <si>
    <t>75</t>
  </si>
  <si>
    <t>985324.R</t>
  </si>
  <si>
    <t>Ochranný nátěr betonu typ S4</t>
  </si>
  <si>
    <t>227061901</t>
  </si>
  <si>
    <t>"na římse" 0,9*57</t>
  </si>
  <si>
    <t>997</t>
  </si>
  <si>
    <t>Přesun sutě</t>
  </si>
  <si>
    <t>76</t>
  </si>
  <si>
    <t>997013501</t>
  </si>
  <si>
    <t>Odvoz suti a vybouraných hmot na skládku nebo meziskládku se složením, na vzdálenost do 1 km</t>
  </si>
  <si>
    <t>676141580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</si>
  <si>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</si>
  <si>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"vybouraný dvouřádek - kostka zpětně položena" 71,9/5</t>
  </si>
  <si>
    <t>77</t>
  </si>
  <si>
    <t>997013511</t>
  </si>
  <si>
    <t>Odvoz suti a vybouraných hmot z meziskládky na skládku s naložením a se složením, na vzdálenost do 1 km</t>
  </si>
  <si>
    <t>1432836684</t>
  </si>
  <si>
    <t xml:space="preserve">Poznámka k souboru cen:_x000d_
1. Délka odvozu suti je vzdálenost od místa naložení suti na dopravní prostředek na meziskládce až po místo složení na určené skládce._x000d_
2. V ceně jsou započteny i náklady na naložení suti na dopravní prostředek a její složení na skládku._x000d_
3. Cena je určena pro odvoz suti na skládku jakýmkoliv způsobem silniční dopravy (i prostřednictvím kontejnerů)._x000d_
4. Příplatek k ceně za každý další i započatý 1 km přes 1 km se oceňuje cenou 997 01-3509._x000d_
</t>
  </si>
  <si>
    <t>78</t>
  </si>
  <si>
    <t>997211511</t>
  </si>
  <si>
    <t>Vodorovná doprava suti nebo vybouraných hmot suti se složením a hrubým urovnáním, na vzdálenost do 1 km</t>
  </si>
  <si>
    <t>-1622231977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</si>
  <si>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</si>
  <si>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beton</t>
  </si>
  <si>
    <t>"stávající opěrná zídka" 57*0,5*1,5*2,2</t>
  </si>
  <si>
    <t>"stávající dlažba 30x30" 1085,3*0,05*2,2</t>
  </si>
  <si>
    <t>"stávající zámk dlažba 60mm" 119,5*0,06*2,2</t>
  </si>
  <si>
    <t>"stávající zámk dlažba 80mm" 64,1*0,08*2,2</t>
  </si>
  <si>
    <t>"napojení bet. tl.150mm" 4,2*0,15*2,2</t>
  </si>
  <si>
    <t>"stávající bet. tl.150mm" 31*0,15*2,2</t>
  </si>
  <si>
    <t>"obruba" (93+893,5)*0,205</t>
  </si>
  <si>
    <t>"dvouřádek" 2*719*0,115</t>
  </si>
  <si>
    <t>kamenivo</t>
  </si>
  <si>
    <t>"stávající kostka" 62,4*0,1*2</t>
  </si>
  <si>
    <t>"odkop kce ŠD tl.370mm" 40,7*0,37*2</t>
  </si>
  <si>
    <t>"odkop kce ŠD tl. 340mm" 64,1*0,34*2</t>
  </si>
  <si>
    <t>"odkop kce ŠD tl.320mm" 62,4*0,32*2</t>
  </si>
  <si>
    <t>"odkop kce ŠD tl.150mm" 361*0,15*2</t>
  </si>
  <si>
    <t>"odkop kačírku tl.150mm" 4,3*0,15*2</t>
  </si>
  <si>
    <t>"odkop kce ŠD tl.190mm" 119,5*0,19*2</t>
  </si>
  <si>
    <t>"odkop kce ŠD tl.200mm" 1044,6*0,2*2</t>
  </si>
  <si>
    <t>"odkop kce ŠD tl.270mm" 31*0,27*2</t>
  </si>
  <si>
    <t>živice</t>
  </si>
  <si>
    <t>"stávající asfalt u obruby tl.100mm" 361*0,1*2,4</t>
  </si>
  <si>
    <t>79</t>
  </si>
  <si>
    <t>997211519</t>
  </si>
  <si>
    <t>Vodorovná doprava suti nebo vybouraných hmot suti se složením a hrubým urovnáním, na vzdálenost Příplatek k ceně za každý další i započatý 1 km přes 1 km</t>
  </si>
  <si>
    <t>1578576729</t>
  </si>
  <si>
    <t>24*1422,05</t>
  </si>
  <si>
    <t>80</t>
  </si>
  <si>
    <t>997221861</t>
  </si>
  <si>
    <t>Poplatek za uložení stavebního odpadu na recyklační skládce (skládkovné) z prostého betonu zatříděného do Katalogu odpadů pod kódem 17 01 01</t>
  </si>
  <si>
    <t>-415622812</t>
  </si>
  <si>
    <t>619,708</t>
  </si>
  <si>
    <t>81</t>
  </si>
  <si>
    <t>997221873</t>
  </si>
  <si>
    <t>Poplatek za uložení stavebního odpadu na recyklační skládce (skládkovné) zeminy a kamení zatříděného do Katalogu odpadů pod kódem 17 05 04</t>
  </si>
  <si>
    <t>1388935684</t>
  </si>
  <si>
    <t>715,702</t>
  </si>
  <si>
    <t>82</t>
  </si>
  <si>
    <t>997221875</t>
  </si>
  <si>
    <t>Poplatek za uložení stavebního odpadu na recyklační skládce (skládkovné) asfaltového bez obsahu dehtu zatříděného do Katalogu odpadů pod kódem 17 03 02</t>
  </si>
  <si>
    <t>-598512331</t>
  </si>
  <si>
    <t>86,64</t>
  </si>
  <si>
    <t>998</t>
  </si>
  <si>
    <t>Přesun hmot</t>
  </si>
  <si>
    <t>83</t>
  </si>
  <si>
    <t>998223011</t>
  </si>
  <si>
    <t>Přesun hmot pro pozemní komunikace s krytem dlážděným dopravní vzdálenost do 200 m jakékoliv délky objektu</t>
  </si>
  <si>
    <t>1764363185</t>
  </si>
  <si>
    <t>PSV</t>
  </si>
  <si>
    <t>Práce a dodávky PSV</t>
  </si>
  <si>
    <t>711</t>
  </si>
  <si>
    <t>Izolace proti vodě, vlhkosti a plynům</t>
  </si>
  <si>
    <t>84</t>
  </si>
  <si>
    <t>711112001</t>
  </si>
  <si>
    <t>Provedení izolace proti zemní vlhkosti natěradly a tmely za studena na ploše svislé S nátěrem penetračním</t>
  </si>
  <si>
    <t>-799565665</t>
  </si>
  <si>
    <t xml:space="preserve">Poznámka k souboru cen:_x000d_
1. Izolace plochy jednotlivě do 10 m2 se oceňují skladebně cenou příslušné izolace a cenou 711 19-9095 Příplatek za plochu do 10 m2._x000d_
</t>
  </si>
  <si>
    <t>57*1,2</t>
  </si>
  <si>
    <t>85</t>
  </si>
  <si>
    <t>711112002</t>
  </si>
  <si>
    <t>Provedení izolace proti zemní vlhkosti natěradly a tmely za studena na ploše svislé S nátěrem lakem asfaltovým</t>
  </si>
  <si>
    <t>1196038182</t>
  </si>
  <si>
    <t>"dvouvrstvý" 2*1,2*57</t>
  </si>
  <si>
    <t>86</t>
  </si>
  <si>
    <t>711491273</t>
  </si>
  <si>
    <t>Provedení izolace proti povrchové a podpovrchové tlakové vodě ostatní na ploše svislé S z nopové fólie</t>
  </si>
  <si>
    <t>-468302249</t>
  </si>
  <si>
    <t xml:space="preserve">Poznámka k souboru cen:_x000d_
1. Cenami -9095 až -9097 lze oceňovat jen tehdy, nepřesáhne-li součet souvislé plochy vodorovné a svislé izolační vrstvy 10 m2._x000d_
2. Cenou -1175 lze oceňovat i připevnění izolace na ploše svislé._x000d_
3. Cenami -1171 až -1273 lze oceňovat i izolace proti zemní vlhkosti._x000d_
4. V ceně -1177 jsou započteny i náklady na navrtání, osazení hmoždinek a zatmelení._x000d_
</t>
  </si>
  <si>
    <t>"u budov š 0,5m" 0,5*412</t>
  </si>
  <si>
    <t>87</t>
  </si>
  <si>
    <t>28323005</t>
  </si>
  <si>
    <t>fólie profilovaná (nopová) drenážní HDPE s výškou nopů 8mm</t>
  </si>
  <si>
    <t>-1350528057</t>
  </si>
  <si>
    <t>206</t>
  </si>
  <si>
    <t>741</t>
  </si>
  <si>
    <t>Elektroinstalace - silnoproud</t>
  </si>
  <si>
    <t>88</t>
  </si>
  <si>
    <t>741410021</t>
  </si>
  <si>
    <t>Montáž uzemňovacího vedení s upevněním, propojením a připojením pomocí svorek v zemi s izolací spojů pásku průřezu do 120 mm2 v městské zástavbě</t>
  </si>
  <si>
    <t>-263450824</t>
  </si>
  <si>
    <t>"FeZn 10mm" 332</t>
  </si>
  <si>
    <t>767</t>
  </si>
  <si>
    <t>Konstrukce zámečnické</t>
  </si>
  <si>
    <t>89</t>
  </si>
  <si>
    <t>76716.R</t>
  </si>
  <si>
    <t>Montáž zábradlí včetně dodání materiálu</t>
  </si>
  <si>
    <t>-1244953003</t>
  </si>
  <si>
    <t xml:space="preserve">Poznámka k souboru cen:_x000d_
1. Cenami -51 . . lze oceňovat i montáž madel a průběžnou (horizontální) výplň z trubek nebo tenkostěnných profilů, které se montují z dodaných dílů na samostatně osazované ocelové sloupky nebo na zabudované kotevní prvky._x000d_
2. Cenami nelze oceňovat montáž samostatného sloupku pro dřevěné madlo; tyto práce se oceňují cenou 767 22-0550 Osazení samostatného sloupku._x000d_
3. V cenách nejsou započteny náklady na:_x000d_
a) vytvoření ohybu nebo ohybníku; tyto práce se oceňují cenou 767 22-0191 nebo -0490 Příplatek za vytvoření ohybu,_x000d_
b) montáž hliníkových krycích lišt; tyto práce se oceňují cenami 767 89-6110 až -6115 Montáž ostatních zámečnických konstrukcí,_x000d_
c) montáž výplně tvarovaným plechem._x000d_
</t>
  </si>
  <si>
    <t>"výměna zábradlí - sloupky do bet C 16/20 - včetně opatření nátěru barvou" 88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</si>
  <si>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</si>
  <si>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</si>
  <si>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</si>
  <si>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</si>
  <si>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</si>
  <si>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</si>
  <si>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</si>
  <si>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Průzkumné, geodetické a projektové práce průzkumné práce průzkum výskytu nebezpečných látek výskyt odpadu</t>
  </si>
  <si>
    <t>kpl</t>
  </si>
  <si>
    <t>1024</t>
  </si>
  <si>
    <t>-987186231</t>
  </si>
  <si>
    <t>"Průzkum výskytu odpadu" 1</t>
  </si>
  <si>
    <t>012103000</t>
  </si>
  <si>
    <t>Průzkumné, geodetické a projektové práce geodetické práce před výstavbou</t>
  </si>
  <si>
    <t>-1011601389</t>
  </si>
  <si>
    <t>"geodetické práce na stavbě, vytyčení stávajících inž. sítí" 1</t>
  </si>
  <si>
    <t>012303000.a</t>
  </si>
  <si>
    <t>Geodetické práce po výstavbě</t>
  </si>
  <si>
    <t>-734286509</t>
  </si>
  <si>
    <t>"zaměření SPS pro vyhotovení DSPS" 1</t>
  </si>
  <si>
    <t>013002000.a</t>
  </si>
  <si>
    <t>Projektové práce</t>
  </si>
  <si>
    <t>-277371252</t>
  </si>
  <si>
    <t>"Návrh, projednání a zajištění vydání stanovení přechodného DZ a vydání rozhodnutí o případné uzavírce"</t>
  </si>
  <si>
    <t>"zajištění dopravního opatření" 1</t>
  </si>
  <si>
    <t>013002000.b</t>
  </si>
  <si>
    <t>-789750204</t>
  </si>
  <si>
    <t>"zajištění vydání stanovení trvalého DZ" 1</t>
  </si>
  <si>
    <t>013254000</t>
  </si>
  <si>
    <t>Průzkumné, geodetické a projektové práce projektové práce dokumentace stavby (výkresová a textová) skutečného provedení stavby</t>
  </si>
  <si>
    <t>1531816179</t>
  </si>
  <si>
    <t>"Dokumentace skutečného provedení stavby" 1</t>
  </si>
  <si>
    <t>VRN3</t>
  </si>
  <si>
    <t>Zařízení staveniště</t>
  </si>
  <si>
    <t>031002000</t>
  </si>
  <si>
    <t>Vybudování zařízení staveniště</t>
  </si>
  <si>
    <t>-1436670310</t>
  </si>
  <si>
    <t xml:space="preserve">Náklady spojené se zřízením přípojek energií k objektům zařízení staveniště, </t>
  </si>
  <si>
    <t xml:space="preserve">případná příprava území pro objekty zařízení staveniště a vlastní vybudování  objektů zařízení staveniště.</t>
  </si>
  <si>
    <t>033002000</t>
  </si>
  <si>
    <t>Provoz zařízení staveniště</t>
  </si>
  <si>
    <t>1959385687</t>
  </si>
  <si>
    <t xml:space="preserve">Náklady na vybavení objektů zařízení staveniště, ostraha staveniště, náklady na energie spotřebované dodavatelem v rámci provozu zařízení staveniště, </t>
  </si>
  <si>
    <t xml:space="preserve"> náklady na nutnou údržbu a opravy na objektech zařízení staveniště.</t>
  </si>
  <si>
    <t>034303000</t>
  </si>
  <si>
    <t>Dopravní značení na staveništi</t>
  </si>
  <si>
    <t>1882053319</t>
  </si>
  <si>
    <t>"přechodné dopravní značení na staveništi" 1</t>
  </si>
  <si>
    <t>039002000</t>
  </si>
  <si>
    <t>Odstranění zařízení staveniště</t>
  </si>
  <si>
    <t>-589827786</t>
  </si>
  <si>
    <t>Odstranění objektů zařízení staveniště a jejich odvoz.</t>
  </si>
  <si>
    <t>Položka zahrnuje i náklady na úpravy povrchů po odstranění zařízení staveniště a úklid v ploch na kterých bylo zařízení staveniště provozováno.</t>
  </si>
  <si>
    <t>VRN4</t>
  </si>
  <si>
    <t>Inženýrská činnost</t>
  </si>
  <si>
    <t>043103000</t>
  </si>
  <si>
    <t>Zkoušky bez rozlišení</t>
  </si>
  <si>
    <t>274300367</t>
  </si>
  <si>
    <t>"zkoušení konstrukcí a prací zkušebnou zhotovitele"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</si>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</sst>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VD14719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Mikulov, rekonstrukce chodníků podél III/0525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4. 9. 2020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ROUND(AS55+AS57,2)</f>
        <v>0</v>
      </c>
      <c r="AT54" s="107">
        <f>ROUND(SUM(AV54:AW54),2)</f>
        <v>0</v>
      </c>
      <c r="AU54" s="108">
        <f>ROUND(AU55+AU57,5)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ROUND(AZ55+AZ57,2)</f>
        <v>0</v>
      </c>
      <c r="BA54" s="107">
        <f>ROUND(BA55+BA57,2)</f>
        <v>0</v>
      </c>
      <c r="BB54" s="107">
        <f>ROUND(BB55+BB57,2)</f>
        <v>0</v>
      </c>
      <c r="BC54" s="107">
        <f>ROUND(BC55+BC57,2)</f>
        <v>0</v>
      </c>
      <c r="BD54" s="109">
        <f>ROUND(BD55+BD57,2)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7"/>
      <c r="B55" s="112"/>
      <c r="C55" s="113"/>
      <c r="D55" s="114" t="s">
        <v>73</v>
      </c>
      <c r="E55" s="114"/>
      <c r="F55" s="114"/>
      <c r="G55" s="114"/>
      <c r="H55" s="114"/>
      <c r="I55" s="115"/>
      <c r="J55" s="114" t="s">
        <v>74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75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68</v>
      </c>
      <c r="BT55" s="124" t="s">
        <v>76</v>
      </c>
      <c r="BU55" s="124" t="s">
        <v>70</v>
      </c>
      <c r="BV55" s="124" t="s">
        <v>71</v>
      </c>
      <c r="BW55" s="124" t="s">
        <v>77</v>
      </c>
      <c r="BX55" s="124" t="s">
        <v>5</v>
      </c>
      <c r="CL55" s="124" t="s">
        <v>19</v>
      </c>
      <c r="CM55" s="124" t="s">
        <v>78</v>
      </c>
    </row>
    <row r="56" s="4" customFormat="1" ht="16.5" customHeight="1">
      <c r="A56" s="125" t="s">
        <v>79</v>
      </c>
      <c r="B56" s="64"/>
      <c r="C56" s="126"/>
      <c r="D56" s="126"/>
      <c r="E56" s="127" t="s">
        <v>73</v>
      </c>
      <c r="F56" s="127"/>
      <c r="G56" s="127"/>
      <c r="H56" s="127"/>
      <c r="I56" s="127"/>
      <c r="J56" s="126"/>
      <c r="K56" s="127" t="s">
        <v>74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Chodník'!J32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80</v>
      </c>
      <c r="AR56" s="66"/>
      <c r="AS56" s="130">
        <v>0</v>
      </c>
      <c r="AT56" s="131">
        <f>ROUND(SUM(AV56:AW56),2)</f>
        <v>0</v>
      </c>
      <c r="AU56" s="132">
        <f>'SO 101 - Chodník'!P99</f>
        <v>0</v>
      </c>
      <c r="AV56" s="131">
        <f>'SO 101 - Chodník'!J35</f>
        <v>0</v>
      </c>
      <c r="AW56" s="131">
        <f>'SO 101 - Chodník'!J36</f>
        <v>0</v>
      </c>
      <c r="AX56" s="131">
        <f>'SO 101 - Chodník'!J37</f>
        <v>0</v>
      </c>
      <c r="AY56" s="131">
        <f>'SO 101 - Chodník'!J38</f>
        <v>0</v>
      </c>
      <c r="AZ56" s="131">
        <f>'SO 101 - Chodník'!F35</f>
        <v>0</v>
      </c>
      <c r="BA56" s="131">
        <f>'SO 101 - Chodník'!F36</f>
        <v>0</v>
      </c>
      <c r="BB56" s="131">
        <f>'SO 101 - Chodník'!F37</f>
        <v>0</v>
      </c>
      <c r="BC56" s="131">
        <f>'SO 101 - Chodník'!F38</f>
        <v>0</v>
      </c>
      <c r="BD56" s="133">
        <f>'SO 101 - Chodník'!F39</f>
        <v>0</v>
      </c>
      <c r="BE56" s="4"/>
      <c r="BT56" s="134" t="s">
        <v>78</v>
      </c>
      <c r="BV56" s="134" t="s">
        <v>71</v>
      </c>
      <c r="BW56" s="134" t="s">
        <v>81</v>
      </c>
      <c r="BX56" s="134" t="s">
        <v>77</v>
      </c>
      <c r="CL56" s="134" t="s">
        <v>19</v>
      </c>
    </row>
    <row r="57" s="7" customFormat="1" ht="16.5" customHeight="1">
      <c r="A57" s="7"/>
      <c r="B57" s="112"/>
      <c r="C57" s="113"/>
      <c r="D57" s="114" t="s">
        <v>82</v>
      </c>
      <c r="E57" s="114"/>
      <c r="F57" s="114"/>
      <c r="G57" s="114"/>
      <c r="H57" s="114"/>
      <c r="I57" s="115"/>
      <c r="J57" s="114" t="s">
        <v>83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75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68</v>
      </c>
      <c r="BT57" s="124" t="s">
        <v>76</v>
      </c>
      <c r="BU57" s="124" t="s">
        <v>70</v>
      </c>
      <c r="BV57" s="124" t="s">
        <v>71</v>
      </c>
      <c r="BW57" s="124" t="s">
        <v>84</v>
      </c>
      <c r="BX57" s="124" t="s">
        <v>5</v>
      </c>
      <c r="CL57" s="124" t="s">
        <v>19</v>
      </c>
      <c r="CM57" s="124" t="s">
        <v>78</v>
      </c>
    </row>
    <row r="58" s="4" customFormat="1" ht="16.5" customHeight="1">
      <c r="A58" s="125" t="s">
        <v>79</v>
      </c>
      <c r="B58" s="64"/>
      <c r="C58" s="126"/>
      <c r="D58" s="126"/>
      <c r="E58" s="127" t="s">
        <v>82</v>
      </c>
      <c r="F58" s="127"/>
      <c r="G58" s="127"/>
      <c r="H58" s="127"/>
      <c r="I58" s="127"/>
      <c r="J58" s="126"/>
      <c r="K58" s="127" t="s">
        <v>83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'VRN - Vedlejší rozpočtové...'!J32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80</v>
      </c>
      <c r="AR58" s="66"/>
      <c r="AS58" s="135">
        <v>0</v>
      </c>
      <c r="AT58" s="136">
        <f>ROUND(SUM(AV58:AW58),2)</f>
        <v>0</v>
      </c>
      <c r="AU58" s="137">
        <f>'VRN - Vedlejší rozpočtové...'!P89</f>
        <v>0</v>
      </c>
      <c r="AV58" s="136">
        <f>'VRN - Vedlejší rozpočtové...'!J35</f>
        <v>0</v>
      </c>
      <c r="AW58" s="136">
        <f>'VRN - Vedlejší rozpočtové...'!J36</f>
        <v>0</v>
      </c>
      <c r="AX58" s="136">
        <f>'VRN - Vedlejší rozpočtové...'!J37</f>
        <v>0</v>
      </c>
      <c r="AY58" s="136">
        <f>'VRN - Vedlejší rozpočtové...'!J38</f>
        <v>0</v>
      </c>
      <c r="AZ58" s="136">
        <f>'VRN - Vedlejší rozpočtové...'!F35</f>
        <v>0</v>
      </c>
      <c r="BA58" s="136">
        <f>'VRN - Vedlejší rozpočtové...'!F36</f>
        <v>0</v>
      </c>
      <c r="BB58" s="136">
        <f>'VRN - Vedlejší rozpočtové...'!F37</f>
        <v>0</v>
      </c>
      <c r="BC58" s="136">
        <f>'VRN - Vedlejší rozpočtové...'!F38</f>
        <v>0</v>
      </c>
      <c r="BD58" s="138">
        <f>'VRN - Vedlejší rozpočtové...'!F39</f>
        <v>0</v>
      </c>
      <c r="BE58" s="4"/>
      <c r="BT58" s="134" t="s">
        <v>78</v>
      </c>
      <c r="BV58" s="134" t="s">
        <v>71</v>
      </c>
      <c r="BW58" s="134" t="s">
        <v>85</v>
      </c>
      <c r="BX58" s="134" t="s">
        <v>84</v>
      </c>
      <c r="CL58" s="134" t="s">
        <v>19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ZTLPHCWFUcRasi1CIYEndIj9g/Diy5FpAXaAPaHeH7Sct9ANOW1E8C1kVJqgq1btJv2E1O1Y4CplqxVtYr3ffw==" hashValue="JhrW8B4EbyZMM3A1F+ujCFP/1+U8ft+IlDK/GSFyfbohhG3OcS2AyXPm6RWhf/RUtZauoFlo0NHhaf2o8Dq9A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SO 101 - Chodník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78</v>
      </c>
    </row>
    <row r="4" s="1" customFormat="1" ht="24.96" customHeight="1">
      <c r="B4" s="21"/>
      <c r="D4" s="143" t="s">
        <v>86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Mikulov, rekonstrukce chodníků podél III/0525</v>
      </c>
      <c r="F7" s="145"/>
      <c r="G7" s="145"/>
      <c r="H7" s="145"/>
      <c r="I7" s="139"/>
      <c r="L7" s="21"/>
    </row>
    <row r="8" s="1" customFormat="1" ht="12" customHeight="1">
      <c r="B8" s="21"/>
      <c r="D8" s="145" t="s">
        <v>87</v>
      </c>
      <c r="I8" s="139"/>
      <c r="L8" s="21"/>
    </row>
    <row r="9" s="2" customFormat="1" ht="16.5" customHeight="1">
      <c r="A9" s="39"/>
      <c r="B9" s="45"/>
      <c r="C9" s="39"/>
      <c r="D9" s="39"/>
      <c r="E9" s="146" t="s">
        <v>88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89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88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50" t="s">
        <v>23</v>
      </c>
      <c r="J14" s="151" t="str">
        <f>'Rekapitulace stavby'!AN8</f>
        <v>4. 9. 2020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50" t="s">
        <v>26</v>
      </c>
      <c r="J16" s="134" t="str">
        <f>IF('Rekapitulace stavby'!AN10="","",'Rekapitulace stavby'!AN10)</f>
        <v/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50" t="s">
        <v>27</v>
      </c>
      <c r="J17" s="134" t="str">
        <f>IF('Rekapitulace stavby'!AN11="","",'Rekapitulace stavby'!AN11)</f>
        <v/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28</v>
      </c>
      <c r="E19" s="39"/>
      <c r="F19" s="39"/>
      <c r="G19" s="39"/>
      <c r="H19" s="39"/>
      <c r="I19" s="150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27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30</v>
      </c>
      <c r="E22" s="39"/>
      <c r="F22" s="39"/>
      <c r="G22" s="39"/>
      <c r="H22" s="39"/>
      <c r="I22" s="150" t="s">
        <v>26</v>
      </c>
      <c r="J22" s="134" t="str">
        <f>IF('Rekapitulace stavby'!AN16="","",'Rekapitulace stavby'!AN16)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50" t="s">
        <v>27</v>
      </c>
      <c r="J23" s="134" t="str">
        <f>IF('Rekapitulace stavby'!AN17="","",'Rekapitulace stavby'!AN17)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32</v>
      </c>
      <c r="E25" s="39"/>
      <c r="F25" s="39"/>
      <c r="G25" s="39"/>
      <c r="H25" s="39"/>
      <c r="I25" s="150" t="s">
        <v>26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27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33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35</v>
      </c>
      <c r="E32" s="39"/>
      <c r="F32" s="39"/>
      <c r="G32" s="39"/>
      <c r="H32" s="39"/>
      <c r="I32" s="147"/>
      <c r="J32" s="160">
        <f>ROUND(J99,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37</v>
      </c>
      <c r="G34" s="39"/>
      <c r="H34" s="39"/>
      <c r="I34" s="162" t="s">
        <v>36</v>
      </c>
      <c r="J34" s="161" t="s">
        <v>38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45" t="s">
        <v>40</v>
      </c>
      <c r="F35" s="164">
        <f>ROUND((SUM(BE99:BE413)),  2)</f>
        <v>0</v>
      </c>
      <c r="G35" s="39"/>
      <c r="H35" s="39"/>
      <c r="I35" s="165">
        <v>0.20999999999999999</v>
      </c>
      <c r="J35" s="164">
        <f>ROUND(((SUM(BE99:BE413))*I35),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41</v>
      </c>
      <c r="F36" s="164">
        <f>ROUND((SUM(BF99:BF413)),  2)</f>
        <v>0</v>
      </c>
      <c r="G36" s="39"/>
      <c r="H36" s="39"/>
      <c r="I36" s="165">
        <v>0.14999999999999999</v>
      </c>
      <c r="J36" s="164">
        <f>ROUND(((SUM(BF99:BF413))*I36),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42</v>
      </c>
      <c r="F37" s="164">
        <f>ROUND((SUM(BG99:BG413)),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43</v>
      </c>
      <c r="F38" s="164">
        <f>ROUND((SUM(BH99:BH413)),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64">
        <f>ROUND((SUM(BI99:BI413)),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90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Mikulov, rekonstrukce chodníků podél III/0525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87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88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89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Chodník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150" t="s">
        <v>23</v>
      </c>
      <c r="J56" s="73" t="str">
        <f>IF(J14="","",J14)</f>
        <v>4. 9. 2020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150" t="s">
        <v>30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150" t="s">
        <v>32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91</v>
      </c>
      <c r="D61" s="182"/>
      <c r="E61" s="182"/>
      <c r="F61" s="182"/>
      <c r="G61" s="182"/>
      <c r="H61" s="182"/>
      <c r="I61" s="183"/>
      <c r="J61" s="184" t="s">
        <v>92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67</v>
      </c>
      <c r="D63" s="41"/>
      <c r="E63" s="41"/>
      <c r="F63" s="41"/>
      <c r="G63" s="41"/>
      <c r="H63" s="41"/>
      <c r="I63" s="147"/>
      <c r="J63" s="103">
        <f>J99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93</v>
      </c>
    </row>
    <row r="64" s="9" customFormat="1" ht="24.96" customHeight="1">
      <c r="A64" s="9"/>
      <c r="B64" s="186"/>
      <c r="C64" s="187"/>
      <c r="D64" s="188" t="s">
        <v>94</v>
      </c>
      <c r="E64" s="189"/>
      <c r="F64" s="189"/>
      <c r="G64" s="189"/>
      <c r="H64" s="189"/>
      <c r="I64" s="190"/>
      <c r="J64" s="191">
        <f>J100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95</v>
      </c>
      <c r="E65" s="195"/>
      <c r="F65" s="195"/>
      <c r="G65" s="195"/>
      <c r="H65" s="195"/>
      <c r="I65" s="196"/>
      <c r="J65" s="197">
        <f>J101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96</v>
      </c>
      <c r="E66" s="195"/>
      <c r="F66" s="195"/>
      <c r="G66" s="195"/>
      <c r="H66" s="195"/>
      <c r="I66" s="196"/>
      <c r="J66" s="197">
        <f>J201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97</v>
      </c>
      <c r="E67" s="195"/>
      <c r="F67" s="195"/>
      <c r="G67" s="195"/>
      <c r="H67" s="195"/>
      <c r="I67" s="196"/>
      <c r="J67" s="197">
        <f>J210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3"/>
      <c r="C68" s="126"/>
      <c r="D68" s="194" t="s">
        <v>98</v>
      </c>
      <c r="E68" s="195"/>
      <c r="F68" s="195"/>
      <c r="G68" s="195"/>
      <c r="H68" s="195"/>
      <c r="I68" s="196"/>
      <c r="J68" s="197">
        <f>J229</f>
        <v>0</v>
      </c>
      <c r="K68" s="126"/>
      <c r="L68" s="19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3"/>
      <c r="C69" s="126"/>
      <c r="D69" s="194" t="s">
        <v>99</v>
      </c>
      <c r="E69" s="195"/>
      <c r="F69" s="195"/>
      <c r="G69" s="195"/>
      <c r="H69" s="195"/>
      <c r="I69" s="196"/>
      <c r="J69" s="197">
        <f>J233</f>
        <v>0</v>
      </c>
      <c r="K69" s="126"/>
      <c r="L69" s="19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3"/>
      <c r="C70" s="126"/>
      <c r="D70" s="194" t="s">
        <v>100</v>
      </c>
      <c r="E70" s="195"/>
      <c r="F70" s="195"/>
      <c r="G70" s="195"/>
      <c r="H70" s="195"/>
      <c r="I70" s="196"/>
      <c r="J70" s="197">
        <f>J284</f>
        <v>0</v>
      </c>
      <c r="K70" s="126"/>
      <c r="L70" s="19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3"/>
      <c r="C71" s="126"/>
      <c r="D71" s="194" t="s">
        <v>101</v>
      </c>
      <c r="E71" s="195"/>
      <c r="F71" s="195"/>
      <c r="G71" s="195"/>
      <c r="H71" s="195"/>
      <c r="I71" s="196"/>
      <c r="J71" s="197">
        <f>J293</f>
        <v>0</v>
      </c>
      <c r="K71" s="126"/>
      <c r="L71" s="19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3"/>
      <c r="C72" s="126"/>
      <c r="D72" s="194" t="s">
        <v>102</v>
      </c>
      <c r="E72" s="195"/>
      <c r="F72" s="195"/>
      <c r="G72" s="195"/>
      <c r="H72" s="195"/>
      <c r="I72" s="196"/>
      <c r="J72" s="197">
        <f>J352</f>
        <v>0</v>
      </c>
      <c r="K72" s="126"/>
      <c r="L72" s="19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3"/>
      <c r="C73" s="126"/>
      <c r="D73" s="194" t="s">
        <v>103</v>
      </c>
      <c r="E73" s="195"/>
      <c r="F73" s="195"/>
      <c r="G73" s="195"/>
      <c r="H73" s="195"/>
      <c r="I73" s="196"/>
      <c r="J73" s="197">
        <f>J392</f>
        <v>0</v>
      </c>
      <c r="K73" s="126"/>
      <c r="L73" s="19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86"/>
      <c r="C74" s="187"/>
      <c r="D74" s="188" t="s">
        <v>104</v>
      </c>
      <c r="E74" s="189"/>
      <c r="F74" s="189"/>
      <c r="G74" s="189"/>
      <c r="H74" s="189"/>
      <c r="I74" s="190"/>
      <c r="J74" s="191">
        <f>J394</f>
        <v>0</v>
      </c>
      <c r="K74" s="187"/>
      <c r="L74" s="19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93"/>
      <c r="C75" s="126"/>
      <c r="D75" s="194" t="s">
        <v>105</v>
      </c>
      <c r="E75" s="195"/>
      <c r="F75" s="195"/>
      <c r="G75" s="195"/>
      <c r="H75" s="195"/>
      <c r="I75" s="196"/>
      <c r="J75" s="197">
        <f>J395</f>
        <v>0</v>
      </c>
      <c r="K75" s="126"/>
      <c r="L75" s="19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3"/>
      <c r="C76" s="126"/>
      <c r="D76" s="194" t="s">
        <v>106</v>
      </c>
      <c r="E76" s="195"/>
      <c r="F76" s="195"/>
      <c r="G76" s="195"/>
      <c r="H76" s="195"/>
      <c r="I76" s="196"/>
      <c r="J76" s="197">
        <f>J407</f>
        <v>0</v>
      </c>
      <c r="K76" s="126"/>
      <c r="L76" s="19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3"/>
      <c r="C77" s="126"/>
      <c r="D77" s="194" t="s">
        <v>107</v>
      </c>
      <c r="E77" s="195"/>
      <c r="F77" s="195"/>
      <c r="G77" s="195"/>
      <c r="H77" s="195"/>
      <c r="I77" s="196"/>
      <c r="J77" s="197">
        <f>J410</f>
        <v>0</v>
      </c>
      <c r="K77" s="126"/>
      <c r="L77" s="19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147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176"/>
      <c r="J79" s="61"/>
      <c r="K79" s="6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179"/>
      <c r="J83" s="63"/>
      <c r="K83" s="63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108</v>
      </c>
      <c r="D84" s="41"/>
      <c r="E84" s="41"/>
      <c r="F84" s="41"/>
      <c r="G84" s="41"/>
      <c r="H84" s="41"/>
      <c r="I84" s="147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147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80" t="str">
        <f>E7</f>
        <v>Mikulov, rekonstrukce chodníků podél III/0525</v>
      </c>
      <c r="F87" s="33"/>
      <c r="G87" s="33"/>
      <c r="H87" s="33"/>
      <c r="I87" s="147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87</v>
      </c>
      <c r="D88" s="23"/>
      <c r="E88" s="23"/>
      <c r="F88" s="23"/>
      <c r="G88" s="23"/>
      <c r="H88" s="23"/>
      <c r="I88" s="139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80" t="s">
        <v>88</v>
      </c>
      <c r="F89" s="41"/>
      <c r="G89" s="41"/>
      <c r="H89" s="41"/>
      <c r="I89" s="147"/>
      <c r="J89" s="41"/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89</v>
      </c>
      <c r="D90" s="41"/>
      <c r="E90" s="41"/>
      <c r="F90" s="41"/>
      <c r="G90" s="41"/>
      <c r="H90" s="41"/>
      <c r="I90" s="147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SO 101 - Chodník</v>
      </c>
      <c r="F91" s="41"/>
      <c r="G91" s="41"/>
      <c r="H91" s="41"/>
      <c r="I91" s="147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47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F14</f>
        <v xml:space="preserve"> </v>
      </c>
      <c r="G93" s="41"/>
      <c r="H93" s="41"/>
      <c r="I93" s="150" t="s">
        <v>23</v>
      </c>
      <c r="J93" s="73" t="str">
        <f>IF(J14="","",J14)</f>
        <v>4. 9. 2020</v>
      </c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47"/>
      <c r="J94" s="41"/>
      <c r="K94" s="41"/>
      <c r="L94" s="14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E17</f>
        <v xml:space="preserve"> </v>
      </c>
      <c r="G95" s="41"/>
      <c r="H95" s="41"/>
      <c r="I95" s="150" t="s">
        <v>30</v>
      </c>
      <c r="J95" s="37" t="str">
        <f>E23</f>
        <v xml:space="preserve"> </v>
      </c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IF(E20="","",E20)</f>
        <v>Vyplň údaj</v>
      </c>
      <c r="G96" s="41"/>
      <c r="H96" s="41"/>
      <c r="I96" s="150" t="s">
        <v>32</v>
      </c>
      <c r="J96" s="37" t="str">
        <f>E26</f>
        <v xml:space="preserve"> </v>
      </c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47"/>
      <c r="J97" s="41"/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99"/>
      <c r="B98" s="200"/>
      <c r="C98" s="201" t="s">
        <v>109</v>
      </c>
      <c r="D98" s="202" t="s">
        <v>54</v>
      </c>
      <c r="E98" s="202" t="s">
        <v>50</v>
      </c>
      <c r="F98" s="202" t="s">
        <v>51</v>
      </c>
      <c r="G98" s="202" t="s">
        <v>110</v>
      </c>
      <c r="H98" s="202" t="s">
        <v>111</v>
      </c>
      <c r="I98" s="203" t="s">
        <v>112</v>
      </c>
      <c r="J98" s="202" t="s">
        <v>92</v>
      </c>
      <c r="K98" s="204" t="s">
        <v>113</v>
      </c>
      <c r="L98" s="205"/>
      <c r="M98" s="93" t="s">
        <v>19</v>
      </c>
      <c r="N98" s="94" t="s">
        <v>39</v>
      </c>
      <c r="O98" s="94" t="s">
        <v>114</v>
      </c>
      <c r="P98" s="94" t="s">
        <v>115</v>
      </c>
      <c r="Q98" s="94" t="s">
        <v>116</v>
      </c>
      <c r="R98" s="94" t="s">
        <v>117</v>
      </c>
      <c r="S98" s="94" t="s">
        <v>118</v>
      </c>
      <c r="T98" s="95" t="s">
        <v>119</v>
      </c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</row>
    <row r="99" s="2" customFormat="1" ht="22.8" customHeight="1">
      <c r="A99" s="39"/>
      <c r="B99" s="40"/>
      <c r="C99" s="100" t="s">
        <v>120</v>
      </c>
      <c r="D99" s="41"/>
      <c r="E99" s="41"/>
      <c r="F99" s="41"/>
      <c r="G99" s="41"/>
      <c r="H99" s="41"/>
      <c r="I99" s="147"/>
      <c r="J99" s="206">
        <f>BK99</f>
        <v>0</v>
      </c>
      <c r="K99" s="41"/>
      <c r="L99" s="45"/>
      <c r="M99" s="96"/>
      <c r="N99" s="207"/>
      <c r="O99" s="97"/>
      <c r="P99" s="208">
        <f>P100+P394</f>
        <v>0</v>
      </c>
      <c r="Q99" s="97"/>
      <c r="R99" s="208">
        <f>R100+R394</f>
        <v>801.1830338499999</v>
      </c>
      <c r="S99" s="97"/>
      <c r="T99" s="209">
        <f>T100+T394</f>
        <v>1468.2920000000001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68</v>
      </c>
      <c r="AU99" s="18" t="s">
        <v>93</v>
      </c>
      <c r="BK99" s="210">
        <f>BK100+BK394</f>
        <v>0</v>
      </c>
    </row>
    <row r="100" s="12" customFormat="1" ht="25.92" customHeight="1">
      <c r="A100" s="12"/>
      <c r="B100" s="211"/>
      <c r="C100" s="212"/>
      <c r="D100" s="213" t="s">
        <v>68</v>
      </c>
      <c r="E100" s="214" t="s">
        <v>121</v>
      </c>
      <c r="F100" s="214" t="s">
        <v>122</v>
      </c>
      <c r="G100" s="212"/>
      <c r="H100" s="212"/>
      <c r="I100" s="215"/>
      <c r="J100" s="216">
        <f>BK100</f>
        <v>0</v>
      </c>
      <c r="K100" s="212"/>
      <c r="L100" s="217"/>
      <c r="M100" s="218"/>
      <c r="N100" s="219"/>
      <c r="O100" s="219"/>
      <c r="P100" s="220">
        <f>P101+P201+P210+P229+P233+P284+P293+P352+P392</f>
        <v>0</v>
      </c>
      <c r="Q100" s="219"/>
      <c r="R100" s="220">
        <f>R101+R201+R210+R229+R233+R284+R293+R352+R392</f>
        <v>801.10771384999987</v>
      </c>
      <c r="S100" s="219"/>
      <c r="T100" s="221">
        <f>T101+T201+T210+T229+T233+T284+T293+T352+T392</f>
        <v>1468.2920000000001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22" t="s">
        <v>76</v>
      </c>
      <c r="AT100" s="223" t="s">
        <v>68</v>
      </c>
      <c r="AU100" s="223" t="s">
        <v>69</v>
      </c>
      <c r="AY100" s="222" t="s">
        <v>123</v>
      </c>
      <c r="BK100" s="224">
        <f>BK101+BK201+BK210+BK229+BK233+BK284+BK293+BK352+BK392</f>
        <v>0</v>
      </c>
    </row>
    <row r="101" s="12" customFormat="1" ht="22.8" customHeight="1">
      <c r="A101" s="12"/>
      <c r="B101" s="211"/>
      <c r="C101" s="212"/>
      <c r="D101" s="213" t="s">
        <v>68</v>
      </c>
      <c r="E101" s="225" t="s">
        <v>76</v>
      </c>
      <c r="F101" s="225" t="s">
        <v>124</v>
      </c>
      <c r="G101" s="212"/>
      <c r="H101" s="212"/>
      <c r="I101" s="215"/>
      <c r="J101" s="226">
        <f>BK101</f>
        <v>0</v>
      </c>
      <c r="K101" s="212"/>
      <c r="L101" s="217"/>
      <c r="M101" s="218"/>
      <c r="N101" s="219"/>
      <c r="O101" s="219"/>
      <c r="P101" s="220">
        <f>SUM(P102:P200)</f>
        <v>0</v>
      </c>
      <c r="Q101" s="219"/>
      <c r="R101" s="220">
        <f>SUM(R102:R200)</f>
        <v>121.30611999999999</v>
      </c>
      <c r="S101" s="219"/>
      <c r="T101" s="221">
        <f>SUM(T102:T200)</f>
        <v>1369.7620000000002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22" t="s">
        <v>76</v>
      </c>
      <c r="AT101" s="223" t="s">
        <v>68</v>
      </c>
      <c r="AU101" s="223" t="s">
        <v>76</v>
      </c>
      <c r="AY101" s="222" t="s">
        <v>123</v>
      </c>
      <c r="BK101" s="224">
        <f>SUM(BK102:BK200)</f>
        <v>0</v>
      </c>
    </row>
    <row r="102" s="2" customFormat="1" ht="33" customHeight="1">
      <c r="A102" s="39"/>
      <c r="B102" s="40"/>
      <c r="C102" s="227" t="s">
        <v>76</v>
      </c>
      <c r="D102" s="227" t="s">
        <v>125</v>
      </c>
      <c r="E102" s="228" t="s">
        <v>126</v>
      </c>
      <c r="F102" s="229" t="s">
        <v>127</v>
      </c>
      <c r="G102" s="230" t="s">
        <v>128</v>
      </c>
      <c r="H102" s="231">
        <v>1093.0999999999999</v>
      </c>
      <c r="I102" s="232"/>
      <c r="J102" s="233">
        <f>ROUND(I102*H102,2)</f>
        <v>0</v>
      </c>
      <c r="K102" s="229" t="s">
        <v>129</v>
      </c>
      <c r="L102" s="45"/>
      <c r="M102" s="234" t="s">
        <v>19</v>
      </c>
      <c r="N102" s="235" t="s">
        <v>40</v>
      </c>
      <c r="O102" s="85"/>
      <c r="P102" s="236">
        <f>O102*H102</f>
        <v>0</v>
      </c>
      <c r="Q102" s="236">
        <v>0</v>
      </c>
      <c r="R102" s="236">
        <f>Q102*H102</f>
        <v>0</v>
      </c>
      <c r="S102" s="236">
        <v>0.255</v>
      </c>
      <c r="T102" s="237">
        <f>S102*H102</f>
        <v>278.7405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8" t="s">
        <v>130</v>
      </c>
      <c r="AT102" s="238" t="s">
        <v>125</v>
      </c>
      <c r="AU102" s="238" t="s">
        <v>78</v>
      </c>
      <c r="AY102" s="18" t="s">
        <v>123</v>
      </c>
      <c r="BE102" s="239">
        <f>IF(N102="základní",J102,0)</f>
        <v>0</v>
      </c>
      <c r="BF102" s="239">
        <f>IF(N102="snížená",J102,0)</f>
        <v>0</v>
      </c>
      <c r="BG102" s="239">
        <f>IF(N102="zákl. přenesená",J102,0)</f>
        <v>0</v>
      </c>
      <c r="BH102" s="239">
        <f>IF(N102="sníž. přenesená",J102,0)</f>
        <v>0</v>
      </c>
      <c r="BI102" s="239">
        <f>IF(N102="nulová",J102,0)</f>
        <v>0</v>
      </c>
      <c r="BJ102" s="18" t="s">
        <v>76</v>
      </c>
      <c r="BK102" s="239">
        <f>ROUND(I102*H102,2)</f>
        <v>0</v>
      </c>
      <c r="BL102" s="18" t="s">
        <v>130</v>
      </c>
      <c r="BM102" s="238" t="s">
        <v>131</v>
      </c>
    </row>
    <row r="103" s="2" customFormat="1">
      <c r="A103" s="39"/>
      <c r="B103" s="40"/>
      <c r="C103" s="41"/>
      <c r="D103" s="240" t="s">
        <v>132</v>
      </c>
      <c r="E103" s="41"/>
      <c r="F103" s="241" t="s">
        <v>133</v>
      </c>
      <c r="G103" s="41"/>
      <c r="H103" s="41"/>
      <c r="I103" s="147"/>
      <c r="J103" s="41"/>
      <c r="K103" s="41"/>
      <c r="L103" s="45"/>
      <c r="M103" s="242"/>
      <c r="N103" s="24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132</v>
      </c>
      <c r="AU103" s="18" t="s">
        <v>78</v>
      </c>
    </row>
    <row r="104" s="13" customFormat="1">
      <c r="A104" s="13"/>
      <c r="B104" s="244"/>
      <c r="C104" s="245"/>
      <c r="D104" s="240" t="s">
        <v>134</v>
      </c>
      <c r="E104" s="246" t="s">
        <v>19</v>
      </c>
      <c r="F104" s="247" t="s">
        <v>135</v>
      </c>
      <c r="G104" s="245"/>
      <c r="H104" s="248">
        <v>6.4000000000000004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4" t="s">
        <v>134</v>
      </c>
      <c r="AU104" s="254" t="s">
        <v>78</v>
      </c>
      <c r="AV104" s="13" t="s">
        <v>78</v>
      </c>
      <c r="AW104" s="13" t="s">
        <v>31</v>
      </c>
      <c r="AX104" s="13" t="s">
        <v>69</v>
      </c>
      <c r="AY104" s="254" t="s">
        <v>123</v>
      </c>
    </row>
    <row r="105" s="13" customFormat="1">
      <c r="A105" s="13"/>
      <c r="B105" s="244"/>
      <c r="C105" s="245"/>
      <c r="D105" s="240" t="s">
        <v>134</v>
      </c>
      <c r="E105" s="246" t="s">
        <v>19</v>
      </c>
      <c r="F105" s="247" t="s">
        <v>136</v>
      </c>
      <c r="G105" s="245"/>
      <c r="H105" s="248">
        <v>1.3999999999999999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4" t="s">
        <v>134</v>
      </c>
      <c r="AU105" s="254" t="s">
        <v>78</v>
      </c>
      <c r="AV105" s="13" t="s">
        <v>78</v>
      </c>
      <c r="AW105" s="13" t="s">
        <v>31</v>
      </c>
      <c r="AX105" s="13" t="s">
        <v>69</v>
      </c>
      <c r="AY105" s="254" t="s">
        <v>123</v>
      </c>
    </row>
    <row r="106" s="13" customFormat="1">
      <c r="A106" s="13"/>
      <c r="B106" s="244"/>
      <c r="C106" s="245"/>
      <c r="D106" s="240" t="s">
        <v>134</v>
      </c>
      <c r="E106" s="246" t="s">
        <v>19</v>
      </c>
      <c r="F106" s="247" t="s">
        <v>137</v>
      </c>
      <c r="G106" s="245"/>
      <c r="H106" s="248">
        <v>1085.3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4" t="s">
        <v>134</v>
      </c>
      <c r="AU106" s="254" t="s">
        <v>78</v>
      </c>
      <c r="AV106" s="13" t="s">
        <v>78</v>
      </c>
      <c r="AW106" s="13" t="s">
        <v>31</v>
      </c>
      <c r="AX106" s="13" t="s">
        <v>69</v>
      </c>
      <c r="AY106" s="254" t="s">
        <v>123</v>
      </c>
    </row>
    <row r="107" s="14" customFormat="1">
      <c r="A107" s="14"/>
      <c r="B107" s="255"/>
      <c r="C107" s="256"/>
      <c r="D107" s="240" t="s">
        <v>134</v>
      </c>
      <c r="E107" s="257" t="s">
        <v>19</v>
      </c>
      <c r="F107" s="258" t="s">
        <v>138</v>
      </c>
      <c r="G107" s="256"/>
      <c r="H107" s="259">
        <v>1093.0999999999999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5" t="s">
        <v>134</v>
      </c>
      <c r="AU107" s="265" t="s">
        <v>78</v>
      </c>
      <c r="AV107" s="14" t="s">
        <v>130</v>
      </c>
      <c r="AW107" s="14" t="s">
        <v>31</v>
      </c>
      <c r="AX107" s="14" t="s">
        <v>76</v>
      </c>
      <c r="AY107" s="265" t="s">
        <v>123</v>
      </c>
    </row>
    <row r="108" s="2" customFormat="1" ht="33" customHeight="1">
      <c r="A108" s="39"/>
      <c r="B108" s="40"/>
      <c r="C108" s="227" t="s">
        <v>78</v>
      </c>
      <c r="D108" s="227" t="s">
        <v>125</v>
      </c>
      <c r="E108" s="228" t="s">
        <v>139</v>
      </c>
      <c r="F108" s="229" t="s">
        <v>140</v>
      </c>
      <c r="G108" s="230" t="s">
        <v>128</v>
      </c>
      <c r="H108" s="231">
        <v>194.40000000000001</v>
      </c>
      <c r="I108" s="232"/>
      <c r="J108" s="233">
        <f>ROUND(I108*H108,2)</f>
        <v>0</v>
      </c>
      <c r="K108" s="229" t="s">
        <v>129</v>
      </c>
      <c r="L108" s="45"/>
      <c r="M108" s="234" t="s">
        <v>19</v>
      </c>
      <c r="N108" s="235" t="s">
        <v>40</v>
      </c>
      <c r="O108" s="85"/>
      <c r="P108" s="236">
        <f>O108*H108</f>
        <v>0</v>
      </c>
      <c r="Q108" s="236">
        <v>0</v>
      </c>
      <c r="R108" s="236">
        <f>Q108*H108</f>
        <v>0</v>
      </c>
      <c r="S108" s="236">
        <v>0.26000000000000001</v>
      </c>
      <c r="T108" s="237">
        <f>S108*H108</f>
        <v>50.544000000000004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8" t="s">
        <v>130</v>
      </c>
      <c r="AT108" s="238" t="s">
        <v>125</v>
      </c>
      <c r="AU108" s="238" t="s">
        <v>78</v>
      </c>
      <c r="AY108" s="18" t="s">
        <v>123</v>
      </c>
      <c r="BE108" s="239">
        <f>IF(N108="základní",J108,0)</f>
        <v>0</v>
      </c>
      <c r="BF108" s="239">
        <f>IF(N108="snížená",J108,0)</f>
        <v>0</v>
      </c>
      <c r="BG108" s="239">
        <f>IF(N108="zákl. přenesená",J108,0)</f>
        <v>0</v>
      </c>
      <c r="BH108" s="239">
        <f>IF(N108="sníž. přenesená",J108,0)</f>
        <v>0</v>
      </c>
      <c r="BI108" s="239">
        <f>IF(N108="nulová",J108,0)</f>
        <v>0</v>
      </c>
      <c r="BJ108" s="18" t="s">
        <v>76</v>
      </c>
      <c r="BK108" s="239">
        <f>ROUND(I108*H108,2)</f>
        <v>0</v>
      </c>
      <c r="BL108" s="18" t="s">
        <v>130</v>
      </c>
      <c r="BM108" s="238" t="s">
        <v>141</v>
      </c>
    </row>
    <row r="109" s="2" customFormat="1">
      <c r="A109" s="39"/>
      <c r="B109" s="40"/>
      <c r="C109" s="41"/>
      <c r="D109" s="240" t="s">
        <v>132</v>
      </c>
      <c r="E109" s="41"/>
      <c r="F109" s="241" t="s">
        <v>133</v>
      </c>
      <c r="G109" s="41"/>
      <c r="H109" s="41"/>
      <c r="I109" s="147"/>
      <c r="J109" s="41"/>
      <c r="K109" s="41"/>
      <c r="L109" s="45"/>
      <c r="M109" s="242"/>
      <c r="N109" s="24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132</v>
      </c>
      <c r="AU109" s="18" t="s">
        <v>78</v>
      </c>
    </row>
    <row r="110" s="13" customFormat="1">
      <c r="A110" s="13"/>
      <c r="B110" s="244"/>
      <c r="C110" s="245"/>
      <c r="D110" s="240" t="s">
        <v>134</v>
      </c>
      <c r="E110" s="246" t="s">
        <v>19</v>
      </c>
      <c r="F110" s="247" t="s">
        <v>142</v>
      </c>
      <c r="G110" s="245"/>
      <c r="H110" s="248">
        <v>1.8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4" t="s">
        <v>134</v>
      </c>
      <c r="AU110" s="254" t="s">
        <v>78</v>
      </c>
      <c r="AV110" s="13" t="s">
        <v>78</v>
      </c>
      <c r="AW110" s="13" t="s">
        <v>31</v>
      </c>
      <c r="AX110" s="13" t="s">
        <v>69</v>
      </c>
      <c r="AY110" s="254" t="s">
        <v>123</v>
      </c>
    </row>
    <row r="111" s="13" customFormat="1">
      <c r="A111" s="13"/>
      <c r="B111" s="244"/>
      <c r="C111" s="245"/>
      <c r="D111" s="240" t="s">
        <v>134</v>
      </c>
      <c r="E111" s="246" t="s">
        <v>19</v>
      </c>
      <c r="F111" s="247" t="s">
        <v>143</v>
      </c>
      <c r="G111" s="245"/>
      <c r="H111" s="248">
        <v>9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4" t="s">
        <v>134</v>
      </c>
      <c r="AU111" s="254" t="s">
        <v>78</v>
      </c>
      <c r="AV111" s="13" t="s">
        <v>78</v>
      </c>
      <c r="AW111" s="13" t="s">
        <v>31</v>
      </c>
      <c r="AX111" s="13" t="s">
        <v>69</v>
      </c>
      <c r="AY111" s="254" t="s">
        <v>123</v>
      </c>
    </row>
    <row r="112" s="13" customFormat="1">
      <c r="A112" s="13"/>
      <c r="B112" s="244"/>
      <c r="C112" s="245"/>
      <c r="D112" s="240" t="s">
        <v>134</v>
      </c>
      <c r="E112" s="246" t="s">
        <v>19</v>
      </c>
      <c r="F112" s="247" t="s">
        <v>144</v>
      </c>
      <c r="G112" s="245"/>
      <c r="H112" s="248">
        <v>119.5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4" t="s">
        <v>134</v>
      </c>
      <c r="AU112" s="254" t="s">
        <v>78</v>
      </c>
      <c r="AV112" s="13" t="s">
        <v>78</v>
      </c>
      <c r="AW112" s="13" t="s">
        <v>31</v>
      </c>
      <c r="AX112" s="13" t="s">
        <v>69</v>
      </c>
      <c r="AY112" s="254" t="s">
        <v>123</v>
      </c>
    </row>
    <row r="113" s="13" customFormat="1">
      <c r="A113" s="13"/>
      <c r="B113" s="244"/>
      <c r="C113" s="245"/>
      <c r="D113" s="240" t="s">
        <v>134</v>
      </c>
      <c r="E113" s="246" t="s">
        <v>19</v>
      </c>
      <c r="F113" s="247" t="s">
        <v>145</v>
      </c>
      <c r="G113" s="245"/>
      <c r="H113" s="248">
        <v>64.099999999999994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4" t="s">
        <v>134</v>
      </c>
      <c r="AU113" s="254" t="s">
        <v>78</v>
      </c>
      <c r="AV113" s="13" t="s">
        <v>78</v>
      </c>
      <c r="AW113" s="13" t="s">
        <v>31</v>
      </c>
      <c r="AX113" s="13" t="s">
        <v>69</v>
      </c>
      <c r="AY113" s="254" t="s">
        <v>123</v>
      </c>
    </row>
    <row r="114" s="14" customFormat="1">
      <c r="A114" s="14"/>
      <c r="B114" s="255"/>
      <c r="C114" s="256"/>
      <c r="D114" s="240" t="s">
        <v>134</v>
      </c>
      <c r="E114" s="257" t="s">
        <v>19</v>
      </c>
      <c r="F114" s="258" t="s">
        <v>138</v>
      </c>
      <c r="G114" s="256"/>
      <c r="H114" s="259">
        <v>194.40000000000001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5" t="s">
        <v>134</v>
      </c>
      <c r="AU114" s="265" t="s">
        <v>78</v>
      </c>
      <c r="AV114" s="14" t="s">
        <v>130</v>
      </c>
      <c r="AW114" s="14" t="s">
        <v>31</v>
      </c>
      <c r="AX114" s="14" t="s">
        <v>76</v>
      </c>
      <c r="AY114" s="265" t="s">
        <v>123</v>
      </c>
    </row>
    <row r="115" s="2" customFormat="1" ht="33" customHeight="1">
      <c r="A115" s="39"/>
      <c r="B115" s="40"/>
      <c r="C115" s="227" t="s">
        <v>146</v>
      </c>
      <c r="D115" s="227" t="s">
        <v>125</v>
      </c>
      <c r="E115" s="228" t="s">
        <v>147</v>
      </c>
      <c r="F115" s="229" t="s">
        <v>148</v>
      </c>
      <c r="G115" s="230" t="s">
        <v>128</v>
      </c>
      <c r="H115" s="231">
        <v>62.399999999999999</v>
      </c>
      <c r="I115" s="232"/>
      <c r="J115" s="233">
        <f>ROUND(I115*H115,2)</f>
        <v>0</v>
      </c>
      <c r="K115" s="229" t="s">
        <v>129</v>
      </c>
      <c r="L115" s="45"/>
      <c r="M115" s="234" t="s">
        <v>19</v>
      </c>
      <c r="N115" s="235" t="s">
        <v>40</v>
      </c>
      <c r="O115" s="85"/>
      <c r="P115" s="236">
        <f>O115*H115</f>
        <v>0</v>
      </c>
      <c r="Q115" s="236">
        <v>0</v>
      </c>
      <c r="R115" s="236">
        <f>Q115*H115</f>
        <v>0</v>
      </c>
      <c r="S115" s="236">
        <v>0.32000000000000001</v>
      </c>
      <c r="T115" s="237">
        <f>S115*H115</f>
        <v>19.968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38" t="s">
        <v>130</v>
      </c>
      <c r="AT115" s="238" t="s">
        <v>125</v>
      </c>
      <c r="AU115" s="238" t="s">
        <v>78</v>
      </c>
      <c r="AY115" s="18" t="s">
        <v>123</v>
      </c>
      <c r="BE115" s="239">
        <f>IF(N115="základní",J115,0)</f>
        <v>0</v>
      </c>
      <c r="BF115" s="239">
        <f>IF(N115="snížená",J115,0)</f>
        <v>0</v>
      </c>
      <c r="BG115" s="239">
        <f>IF(N115="zákl. přenesená",J115,0)</f>
        <v>0</v>
      </c>
      <c r="BH115" s="239">
        <f>IF(N115="sníž. přenesená",J115,0)</f>
        <v>0</v>
      </c>
      <c r="BI115" s="239">
        <f>IF(N115="nulová",J115,0)</f>
        <v>0</v>
      </c>
      <c r="BJ115" s="18" t="s">
        <v>76</v>
      </c>
      <c r="BK115" s="239">
        <f>ROUND(I115*H115,2)</f>
        <v>0</v>
      </c>
      <c r="BL115" s="18" t="s">
        <v>130</v>
      </c>
      <c r="BM115" s="238" t="s">
        <v>149</v>
      </c>
    </row>
    <row r="116" s="2" customFormat="1">
      <c r="A116" s="39"/>
      <c r="B116" s="40"/>
      <c r="C116" s="41"/>
      <c r="D116" s="240" t="s">
        <v>132</v>
      </c>
      <c r="E116" s="41"/>
      <c r="F116" s="241" t="s">
        <v>150</v>
      </c>
      <c r="G116" s="41"/>
      <c r="H116" s="41"/>
      <c r="I116" s="147"/>
      <c r="J116" s="41"/>
      <c r="K116" s="41"/>
      <c r="L116" s="45"/>
      <c r="M116" s="242"/>
      <c r="N116" s="24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132</v>
      </c>
      <c r="AU116" s="18" t="s">
        <v>78</v>
      </c>
    </row>
    <row r="117" s="13" customFormat="1">
      <c r="A117" s="13"/>
      <c r="B117" s="244"/>
      <c r="C117" s="245"/>
      <c r="D117" s="240" t="s">
        <v>134</v>
      </c>
      <c r="E117" s="246" t="s">
        <v>19</v>
      </c>
      <c r="F117" s="247" t="s">
        <v>151</v>
      </c>
      <c r="G117" s="245"/>
      <c r="H117" s="248">
        <v>62.399999999999999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4" t="s">
        <v>134</v>
      </c>
      <c r="AU117" s="254" t="s">
        <v>78</v>
      </c>
      <c r="AV117" s="13" t="s">
        <v>78</v>
      </c>
      <c r="AW117" s="13" t="s">
        <v>31</v>
      </c>
      <c r="AX117" s="13" t="s">
        <v>76</v>
      </c>
      <c r="AY117" s="254" t="s">
        <v>123</v>
      </c>
    </row>
    <row r="118" s="2" customFormat="1" ht="33" customHeight="1">
      <c r="A118" s="39"/>
      <c r="B118" s="40"/>
      <c r="C118" s="227" t="s">
        <v>130</v>
      </c>
      <c r="D118" s="227" t="s">
        <v>125</v>
      </c>
      <c r="E118" s="228" t="s">
        <v>152</v>
      </c>
      <c r="F118" s="229" t="s">
        <v>153</v>
      </c>
      <c r="G118" s="230" t="s">
        <v>128</v>
      </c>
      <c r="H118" s="231">
        <v>167.19999999999999</v>
      </c>
      <c r="I118" s="232"/>
      <c r="J118" s="233">
        <f>ROUND(I118*H118,2)</f>
        <v>0</v>
      </c>
      <c r="K118" s="229" t="s">
        <v>129</v>
      </c>
      <c r="L118" s="45"/>
      <c r="M118" s="234" t="s">
        <v>19</v>
      </c>
      <c r="N118" s="235" t="s">
        <v>40</v>
      </c>
      <c r="O118" s="85"/>
      <c r="P118" s="236">
        <f>O118*H118</f>
        <v>0</v>
      </c>
      <c r="Q118" s="236">
        <v>0</v>
      </c>
      <c r="R118" s="236">
        <f>Q118*H118</f>
        <v>0</v>
      </c>
      <c r="S118" s="236">
        <v>0.57999999999999996</v>
      </c>
      <c r="T118" s="237">
        <f>S118*H118</f>
        <v>96.975999999999985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38" t="s">
        <v>130</v>
      </c>
      <c r="AT118" s="238" t="s">
        <v>125</v>
      </c>
      <c r="AU118" s="238" t="s">
        <v>78</v>
      </c>
      <c r="AY118" s="18" t="s">
        <v>123</v>
      </c>
      <c r="BE118" s="239">
        <f>IF(N118="základní",J118,0)</f>
        <v>0</v>
      </c>
      <c r="BF118" s="239">
        <f>IF(N118="snížená",J118,0)</f>
        <v>0</v>
      </c>
      <c r="BG118" s="239">
        <f>IF(N118="zákl. přenesená",J118,0)</f>
        <v>0</v>
      </c>
      <c r="BH118" s="239">
        <f>IF(N118="sníž. přenesená",J118,0)</f>
        <v>0</v>
      </c>
      <c r="BI118" s="239">
        <f>IF(N118="nulová",J118,0)</f>
        <v>0</v>
      </c>
      <c r="BJ118" s="18" t="s">
        <v>76</v>
      </c>
      <c r="BK118" s="239">
        <f>ROUND(I118*H118,2)</f>
        <v>0</v>
      </c>
      <c r="BL118" s="18" t="s">
        <v>130</v>
      </c>
      <c r="BM118" s="238" t="s">
        <v>154</v>
      </c>
    </row>
    <row r="119" s="2" customFormat="1">
      <c r="A119" s="39"/>
      <c r="B119" s="40"/>
      <c r="C119" s="41"/>
      <c r="D119" s="240" t="s">
        <v>132</v>
      </c>
      <c r="E119" s="41"/>
      <c r="F119" s="241" t="s">
        <v>155</v>
      </c>
      <c r="G119" s="41"/>
      <c r="H119" s="41"/>
      <c r="I119" s="147"/>
      <c r="J119" s="41"/>
      <c r="K119" s="41"/>
      <c r="L119" s="45"/>
      <c r="M119" s="242"/>
      <c r="N119" s="24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132</v>
      </c>
      <c r="AU119" s="18" t="s">
        <v>78</v>
      </c>
    </row>
    <row r="120" s="13" customFormat="1">
      <c r="A120" s="13"/>
      <c r="B120" s="244"/>
      <c r="C120" s="245"/>
      <c r="D120" s="240" t="s">
        <v>134</v>
      </c>
      <c r="E120" s="246" t="s">
        <v>19</v>
      </c>
      <c r="F120" s="247" t="s">
        <v>156</v>
      </c>
      <c r="G120" s="245"/>
      <c r="H120" s="248">
        <v>40.700000000000003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4" t="s">
        <v>134</v>
      </c>
      <c r="AU120" s="254" t="s">
        <v>78</v>
      </c>
      <c r="AV120" s="13" t="s">
        <v>78</v>
      </c>
      <c r="AW120" s="13" t="s">
        <v>31</v>
      </c>
      <c r="AX120" s="13" t="s">
        <v>69</v>
      </c>
      <c r="AY120" s="254" t="s">
        <v>123</v>
      </c>
    </row>
    <row r="121" s="13" customFormat="1">
      <c r="A121" s="13"/>
      <c r="B121" s="244"/>
      <c r="C121" s="245"/>
      <c r="D121" s="240" t="s">
        <v>134</v>
      </c>
      <c r="E121" s="246" t="s">
        <v>19</v>
      </c>
      <c r="F121" s="247" t="s">
        <v>157</v>
      </c>
      <c r="G121" s="245"/>
      <c r="H121" s="248">
        <v>64.099999999999994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4" t="s">
        <v>134</v>
      </c>
      <c r="AU121" s="254" t="s">
        <v>78</v>
      </c>
      <c r="AV121" s="13" t="s">
        <v>78</v>
      </c>
      <c r="AW121" s="13" t="s">
        <v>31</v>
      </c>
      <c r="AX121" s="13" t="s">
        <v>69</v>
      </c>
      <c r="AY121" s="254" t="s">
        <v>123</v>
      </c>
    </row>
    <row r="122" s="13" customFormat="1">
      <c r="A122" s="13"/>
      <c r="B122" s="244"/>
      <c r="C122" s="245"/>
      <c r="D122" s="240" t="s">
        <v>134</v>
      </c>
      <c r="E122" s="246" t="s">
        <v>19</v>
      </c>
      <c r="F122" s="247" t="s">
        <v>158</v>
      </c>
      <c r="G122" s="245"/>
      <c r="H122" s="248">
        <v>62.399999999999999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4" t="s">
        <v>134</v>
      </c>
      <c r="AU122" s="254" t="s">
        <v>78</v>
      </c>
      <c r="AV122" s="13" t="s">
        <v>78</v>
      </c>
      <c r="AW122" s="13" t="s">
        <v>31</v>
      </c>
      <c r="AX122" s="13" t="s">
        <v>69</v>
      </c>
      <c r="AY122" s="254" t="s">
        <v>123</v>
      </c>
    </row>
    <row r="123" s="14" customFormat="1">
      <c r="A123" s="14"/>
      <c r="B123" s="255"/>
      <c r="C123" s="256"/>
      <c r="D123" s="240" t="s">
        <v>134</v>
      </c>
      <c r="E123" s="257" t="s">
        <v>19</v>
      </c>
      <c r="F123" s="258" t="s">
        <v>138</v>
      </c>
      <c r="G123" s="256"/>
      <c r="H123" s="259">
        <v>167.19999999999999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5" t="s">
        <v>134</v>
      </c>
      <c r="AU123" s="265" t="s">
        <v>78</v>
      </c>
      <c r="AV123" s="14" t="s">
        <v>130</v>
      </c>
      <c r="AW123" s="14" t="s">
        <v>31</v>
      </c>
      <c r="AX123" s="14" t="s">
        <v>76</v>
      </c>
      <c r="AY123" s="265" t="s">
        <v>123</v>
      </c>
    </row>
    <row r="124" s="2" customFormat="1" ht="33" customHeight="1">
      <c r="A124" s="39"/>
      <c r="B124" s="40"/>
      <c r="C124" s="227" t="s">
        <v>159</v>
      </c>
      <c r="D124" s="227" t="s">
        <v>125</v>
      </c>
      <c r="E124" s="228" t="s">
        <v>160</v>
      </c>
      <c r="F124" s="229" t="s">
        <v>161</v>
      </c>
      <c r="G124" s="230" t="s">
        <v>128</v>
      </c>
      <c r="H124" s="231">
        <v>1529.4000000000001</v>
      </c>
      <c r="I124" s="232"/>
      <c r="J124" s="233">
        <f>ROUND(I124*H124,2)</f>
        <v>0</v>
      </c>
      <c r="K124" s="229" t="s">
        <v>129</v>
      </c>
      <c r="L124" s="45"/>
      <c r="M124" s="234" t="s">
        <v>19</v>
      </c>
      <c r="N124" s="235" t="s">
        <v>40</v>
      </c>
      <c r="O124" s="85"/>
      <c r="P124" s="236">
        <f>O124*H124</f>
        <v>0</v>
      </c>
      <c r="Q124" s="236">
        <v>0</v>
      </c>
      <c r="R124" s="236">
        <f>Q124*H124</f>
        <v>0</v>
      </c>
      <c r="S124" s="236">
        <v>0.28999999999999998</v>
      </c>
      <c r="T124" s="237">
        <f>S124*H124</f>
        <v>443.52600000000001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130</v>
      </c>
      <c r="AT124" s="238" t="s">
        <v>125</v>
      </c>
      <c r="AU124" s="238" t="s">
        <v>78</v>
      </c>
      <c r="AY124" s="18" t="s">
        <v>123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76</v>
      </c>
      <c r="BK124" s="239">
        <f>ROUND(I124*H124,2)</f>
        <v>0</v>
      </c>
      <c r="BL124" s="18" t="s">
        <v>130</v>
      </c>
      <c r="BM124" s="238" t="s">
        <v>162</v>
      </c>
    </row>
    <row r="125" s="2" customFormat="1">
      <c r="A125" s="39"/>
      <c r="B125" s="40"/>
      <c r="C125" s="41"/>
      <c r="D125" s="240" t="s">
        <v>132</v>
      </c>
      <c r="E125" s="41"/>
      <c r="F125" s="241" t="s">
        <v>155</v>
      </c>
      <c r="G125" s="41"/>
      <c r="H125" s="41"/>
      <c r="I125" s="147"/>
      <c r="J125" s="41"/>
      <c r="K125" s="41"/>
      <c r="L125" s="45"/>
      <c r="M125" s="242"/>
      <c r="N125" s="24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132</v>
      </c>
      <c r="AU125" s="18" t="s">
        <v>78</v>
      </c>
    </row>
    <row r="126" s="13" customFormat="1">
      <c r="A126" s="13"/>
      <c r="B126" s="244"/>
      <c r="C126" s="245"/>
      <c r="D126" s="240" t="s">
        <v>134</v>
      </c>
      <c r="E126" s="246" t="s">
        <v>19</v>
      </c>
      <c r="F126" s="247" t="s">
        <v>163</v>
      </c>
      <c r="G126" s="245"/>
      <c r="H126" s="248">
        <v>361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4" t="s">
        <v>134</v>
      </c>
      <c r="AU126" s="254" t="s">
        <v>78</v>
      </c>
      <c r="AV126" s="13" t="s">
        <v>78</v>
      </c>
      <c r="AW126" s="13" t="s">
        <v>31</v>
      </c>
      <c r="AX126" s="13" t="s">
        <v>69</v>
      </c>
      <c r="AY126" s="254" t="s">
        <v>123</v>
      </c>
    </row>
    <row r="127" s="13" customFormat="1">
      <c r="A127" s="13"/>
      <c r="B127" s="244"/>
      <c r="C127" s="245"/>
      <c r="D127" s="240" t="s">
        <v>134</v>
      </c>
      <c r="E127" s="246" t="s">
        <v>19</v>
      </c>
      <c r="F127" s="247" t="s">
        <v>164</v>
      </c>
      <c r="G127" s="245"/>
      <c r="H127" s="248">
        <v>4.2999999999999998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134</v>
      </c>
      <c r="AU127" s="254" t="s">
        <v>78</v>
      </c>
      <c r="AV127" s="13" t="s">
        <v>78</v>
      </c>
      <c r="AW127" s="13" t="s">
        <v>31</v>
      </c>
      <c r="AX127" s="13" t="s">
        <v>69</v>
      </c>
      <c r="AY127" s="254" t="s">
        <v>123</v>
      </c>
    </row>
    <row r="128" s="13" customFormat="1">
      <c r="A128" s="13"/>
      <c r="B128" s="244"/>
      <c r="C128" s="245"/>
      <c r="D128" s="240" t="s">
        <v>134</v>
      </c>
      <c r="E128" s="246" t="s">
        <v>19</v>
      </c>
      <c r="F128" s="247" t="s">
        <v>165</v>
      </c>
      <c r="G128" s="245"/>
      <c r="H128" s="248">
        <v>119.5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134</v>
      </c>
      <c r="AU128" s="254" t="s">
        <v>78</v>
      </c>
      <c r="AV128" s="13" t="s">
        <v>78</v>
      </c>
      <c r="AW128" s="13" t="s">
        <v>31</v>
      </c>
      <c r="AX128" s="13" t="s">
        <v>69</v>
      </c>
      <c r="AY128" s="254" t="s">
        <v>123</v>
      </c>
    </row>
    <row r="129" s="13" customFormat="1">
      <c r="A129" s="13"/>
      <c r="B129" s="244"/>
      <c r="C129" s="245"/>
      <c r="D129" s="240" t="s">
        <v>134</v>
      </c>
      <c r="E129" s="246" t="s">
        <v>19</v>
      </c>
      <c r="F129" s="247" t="s">
        <v>166</v>
      </c>
      <c r="G129" s="245"/>
      <c r="H129" s="248">
        <v>1044.5999999999999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134</v>
      </c>
      <c r="AU129" s="254" t="s">
        <v>78</v>
      </c>
      <c r="AV129" s="13" t="s">
        <v>78</v>
      </c>
      <c r="AW129" s="13" t="s">
        <v>31</v>
      </c>
      <c r="AX129" s="13" t="s">
        <v>69</v>
      </c>
      <c r="AY129" s="254" t="s">
        <v>123</v>
      </c>
    </row>
    <row r="130" s="14" customFormat="1">
      <c r="A130" s="14"/>
      <c r="B130" s="255"/>
      <c r="C130" s="256"/>
      <c r="D130" s="240" t="s">
        <v>134</v>
      </c>
      <c r="E130" s="257" t="s">
        <v>19</v>
      </c>
      <c r="F130" s="258" t="s">
        <v>138</v>
      </c>
      <c r="G130" s="256"/>
      <c r="H130" s="259">
        <v>1529.4000000000001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134</v>
      </c>
      <c r="AU130" s="265" t="s">
        <v>78</v>
      </c>
      <c r="AV130" s="14" t="s">
        <v>130</v>
      </c>
      <c r="AW130" s="14" t="s">
        <v>31</v>
      </c>
      <c r="AX130" s="14" t="s">
        <v>76</v>
      </c>
      <c r="AY130" s="265" t="s">
        <v>123</v>
      </c>
    </row>
    <row r="131" s="2" customFormat="1" ht="21.75" customHeight="1">
      <c r="A131" s="39"/>
      <c r="B131" s="40"/>
      <c r="C131" s="227" t="s">
        <v>167</v>
      </c>
      <c r="D131" s="227" t="s">
        <v>125</v>
      </c>
      <c r="E131" s="228" t="s">
        <v>168</v>
      </c>
      <c r="F131" s="229" t="s">
        <v>169</v>
      </c>
      <c r="G131" s="230" t="s">
        <v>128</v>
      </c>
      <c r="H131" s="231">
        <v>361</v>
      </c>
      <c r="I131" s="232"/>
      <c r="J131" s="233">
        <f>ROUND(I131*H131,2)</f>
        <v>0</v>
      </c>
      <c r="K131" s="229" t="s">
        <v>129</v>
      </c>
      <c r="L131" s="45"/>
      <c r="M131" s="234" t="s">
        <v>19</v>
      </c>
      <c r="N131" s="235" t="s">
        <v>40</v>
      </c>
      <c r="O131" s="85"/>
      <c r="P131" s="236">
        <f>O131*H131</f>
        <v>0</v>
      </c>
      <c r="Q131" s="236">
        <v>0</v>
      </c>
      <c r="R131" s="236">
        <f>Q131*H131</f>
        <v>0</v>
      </c>
      <c r="S131" s="236">
        <v>0.22</v>
      </c>
      <c r="T131" s="237">
        <f>S131*H131</f>
        <v>79.420000000000002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130</v>
      </c>
      <c r="AT131" s="238" t="s">
        <v>125</v>
      </c>
      <c r="AU131" s="238" t="s">
        <v>78</v>
      </c>
      <c r="AY131" s="18" t="s">
        <v>123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76</v>
      </c>
      <c r="BK131" s="239">
        <f>ROUND(I131*H131,2)</f>
        <v>0</v>
      </c>
      <c r="BL131" s="18" t="s">
        <v>130</v>
      </c>
      <c r="BM131" s="238" t="s">
        <v>170</v>
      </c>
    </row>
    <row r="132" s="2" customFormat="1">
      <c r="A132" s="39"/>
      <c r="B132" s="40"/>
      <c r="C132" s="41"/>
      <c r="D132" s="240" t="s">
        <v>132</v>
      </c>
      <c r="E132" s="41"/>
      <c r="F132" s="241" t="s">
        <v>155</v>
      </c>
      <c r="G132" s="41"/>
      <c r="H132" s="41"/>
      <c r="I132" s="147"/>
      <c r="J132" s="41"/>
      <c r="K132" s="41"/>
      <c r="L132" s="45"/>
      <c r="M132" s="242"/>
      <c r="N132" s="24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132</v>
      </c>
      <c r="AU132" s="18" t="s">
        <v>78</v>
      </c>
    </row>
    <row r="133" s="13" customFormat="1">
      <c r="A133" s="13"/>
      <c r="B133" s="244"/>
      <c r="C133" s="245"/>
      <c r="D133" s="240" t="s">
        <v>134</v>
      </c>
      <c r="E133" s="246" t="s">
        <v>19</v>
      </c>
      <c r="F133" s="247" t="s">
        <v>171</v>
      </c>
      <c r="G133" s="245"/>
      <c r="H133" s="248">
        <v>361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134</v>
      </c>
      <c r="AU133" s="254" t="s">
        <v>78</v>
      </c>
      <c r="AV133" s="13" t="s">
        <v>78</v>
      </c>
      <c r="AW133" s="13" t="s">
        <v>31</v>
      </c>
      <c r="AX133" s="13" t="s">
        <v>76</v>
      </c>
      <c r="AY133" s="254" t="s">
        <v>123</v>
      </c>
    </row>
    <row r="134" s="2" customFormat="1" ht="33" customHeight="1">
      <c r="A134" s="39"/>
      <c r="B134" s="40"/>
      <c r="C134" s="227" t="s">
        <v>172</v>
      </c>
      <c r="D134" s="227" t="s">
        <v>125</v>
      </c>
      <c r="E134" s="228" t="s">
        <v>173</v>
      </c>
      <c r="F134" s="229" t="s">
        <v>174</v>
      </c>
      <c r="G134" s="230" t="s">
        <v>128</v>
      </c>
      <c r="H134" s="231">
        <v>31</v>
      </c>
      <c r="I134" s="232"/>
      <c r="J134" s="233">
        <f>ROUND(I134*H134,2)</f>
        <v>0</v>
      </c>
      <c r="K134" s="229" t="s">
        <v>129</v>
      </c>
      <c r="L134" s="45"/>
      <c r="M134" s="234" t="s">
        <v>19</v>
      </c>
      <c r="N134" s="235" t="s">
        <v>40</v>
      </c>
      <c r="O134" s="85"/>
      <c r="P134" s="236">
        <f>O134*H134</f>
        <v>0</v>
      </c>
      <c r="Q134" s="236">
        <v>0</v>
      </c>
      <c r="R134" s="236">
        <f>Q134*H134</f>
        <v>0</v>
      </c>
      <c r="S134" s="236">
        <v>0.44</v>
      </c>
      <c r="T134" s="237">
        <f>S134*H134</f>
        <v>13.640000000000001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130</v>
      </c>
      <c r="AT134" s="238" t="s">
        <v>125</v>
      </c>
      <c r="AU134" s="238" t="s">
        <v>78</v>
      </c>
      <c r="AY134" s="18" t="s">
        <v>123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76</v>
      </c>
      <c r="BK134" s="239">
        <f>ROUND(I134*H134,2)</f>
        <v>0</v>
      </c>
      <c r="BL134" s="18" t="s">
        <v>130</v>
      </c>
      <c r="BM134" s="238" t="s">
        <v>175</v>
      </c>
    </row>
    <row r="135" s="2" customFormat="1">
      <c r="A135" s="39"/>
      <c r="B135" s="40"/>
      <c r="C135" s="41"/>
      <c r="D135" s="240" t="s">
        <v>132</v>
      </c>
      <c r="E135" s="41"/>
      <c r="F135" s="241" t="s">
        <v>155</v>
      </c>
      <c r="G135" s="41"/>
      <c r="H135" s="41"/>
      <c r="I135" s="147"/>
      <c r="J135" s="41"/>
      <c r="K135" s="41"/>
      <c r="L135" s="45"/>
      <c r="M135" s="242"/>
      <c r="N135" s="24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132</v>
      </c>
      <c r="AU135" s="18" t="s">
        <v>78</v>
      </c>
    </row>
    <row r="136" s="13" customFormat="1">
      <c r="A136" s="13"/>
      <c r="B136" s="244"/>
      <c r="C136" s="245"/>
      <c r="D136" s="240" t="s">
        <v>134</v>
      </c>
      <c r="E136" s="246" t="s">
        <v>19</v>
      </c>
      <c r="F136" s="247" t="s">
        <v>176</v>
      </c>
      <c r="G136" s="245"/>
      <c r="H136" s="248">
        <v>31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134</v>
      </c>
      <c r="AU136" s="254" t="s">
        <v>78</v>
      </c>
      <c r="AV136" s="13" t="s">
        <v>78</v>
      </c>
      <c r="AW136" s="13" t="s">
        <v>31</v>
      </c>
      <c r="AX136" s="13" t="s">
        <v>76</v>
      </c>
      <c r="AY136" s="254" t="s">
        <v>123</v>
      </c>
    </row>
    <row r="137" s="2" customFormat="1" ht="21.75" customHeight="1">
      <c r="A137" s="39"/>
      <c r="B137" s="40"/>
      <c r="C137" s="227" t="s">
        <v>177</v>
      </c>
      <c r="D137" s="227" t="s">
        <v>125</v>
      </c>
      <c r="E137" s="228" t="s">
        <v>178</v>
      </c>
      <c r="F137" s="229" t="s">
        <v>179</v>
      </c>
      <c r="G137" s="230" t="s">
        <v>128</v>
      </c>
      <c r="H137" s="231">
        <v>35.200000000000003</v>
      </c>
      <c r="I137" s="232"/>
      <c r="J137" s="233">
        <f>ROUND(I137*H137,2)</f>
        <v>0</v>
      </c>
      <c r="K137" s="229" t="s">
        <v>129</v>
      </c>
      <c r="L137" s="45"/>
      <c r="M137" s="234" t="s">
        <v>19</v>
      </c>
      <c r="N137" s="235" t="s">
        <v>40</v>
      </c>
      <c r="O137" s="85"/>
      <c r="P137" s="236">
        <f>O137*H137</f>
        <v>0</v>
      </c>
      <c r="Q137" s="236">
        <v>0</v>
      </c>
      <c r="R137" s="236">
        <f>Q137*H137</f>
        <v>0</v>
      </c>
      <c r="S137" s="236">
        <v>0.32500000000000001</v>
      </c>
      <c r="T137" s="237">
        <f>S137*H137</f>
        <v>11.440000000000001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130</v>
      </c>
      <c r="AT137" s="238" t="s">
        <v>125</v>
      </c>
      <c r="AU137" s="238" t="s">
        <v>78</v>
      </c>
      <c r="AY137" s="18" t="s">
        <v>123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76</v>
      </c>
      <c r="BK137" s="239">
        <f>ROUND(I137*H137,2)</f>
        <v>0</v>
      </c>
      <c r="BL137" s="18" t="s">
        <v>130</v>
      </c>
      <c r="BM137" s="238" t="s">
        <v>180</v>
      </c>
    </row>
    <row r="138" s="2" customFormat="1">
      <c r="A138" s="39"/>
      <c r="B138" s="40"/>
      <c r="C138" s="41"/>
      <c r="D138" s="240" t="s">
        <v>132</v>
      </c>
      <c r="E138" s="41"/>
      <c r="F138" s="241" t="s">
        <v>155</v>
      </c>
      <c r="G138" s="41"/>
      <c r="H138" s="41"/>
      <c r="I138" s="147"/>
      <c r="J138" s="41"/>
      <c r="K138" s="41"/>
      <c r="L138" s="45"/>
      <c r="M138" s="242"/>
      <c r="N138" s="24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132</v>
      </c>
      <c r="AU138" s="18" t="s">
        <v>78</v>
      </c>
    </row>
    <row r="139" s="13" customFormat="1">
      <c r="A139" s="13"/>
      <c r="B139" s="244"/>
      <c r="C139" s="245"/>
      <c r="D139" s="240" t="s">
        <v>134</v>
      </c>
      <c r="E139" s="246" t="s">
        <v>19</v>
      </c>
      <c r="F139" s="247" t="s">
        <v>181</v>
      </c>
      <c r="G139" s="245"/>
      <c r="H139" s="248">
        <v>4.2000000000000002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134</v>
      </c>
      <c r="AU139" s="254" t="s">
        <v>78</v>
      </c>
      <c r="AV139" s="13" t="s">
        <v>78</v>
      </c>
      <c r="AW139" s="13" t="s">
        <v>31</v>
      </c>
      <c r="AX139" s="13" t="s">
        <v>69</v>
      </c>
      <c r="AY139" s="254" t="s">
        <v>123</v>
      </c>
    </row>
    <row r="140" s="13" customFormat="1">
      <c r="A140" s="13"/>
      <c r="B140" s="244"/>
      <c r="C140" s="245"/>
      <c r="D140" s="240" t="s">
        <v>134</v>
      </c>
      <c r="E140" s="246" t="s">
        <v>19</v>
      </c>
      <c r="F140" s="247" t="s">
        <v>182</v>
      </c>
      <c r="G140" s="245"/>
      <c r="H140" s="248">
        <v>31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134</v>
      </c>
      <c r="AU140" s="254" t="s">
        <v>78</v>
      </c>
      <c r="AV140" s="13" t="s">
        <v>78</v>
      </c>
      <c r="AW140" s="13" t="s">
        <v>31</v>
      </c>
      <c r="AX140" s="13" t="s">
        <v>69</v>
      </c>
      <c r="AY140" s="254" t="s">
        <v>123</v>
      </c>
    </row>
    <row r="141" s="14" customFormat="1">
      <c r="A141" s="14"/>
      <c r="B141" s="255"/>
      <c r="C141" s="256"/>
      <c r="D141" s="240" t="s">
        <v>134</v>
      </c>
      <c r="E141" s="257" t="s">
        <v>19</v>
      </c>
      <c r="F141" s="258" t="s">
        <v>138</v>
      </c>
      <c r="G141" s="256"/>
      <c r="H141" s="259">
        <v>35.200000000000003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134</v>
      </c>
      <c r="AU141" s="265" t="s">
        <v>78</v>
      </c>
      <c r="AV141" s="14" t="s">
        <v>130</v>
      </c>
      <c r="AW141" s="14" t="s">
        <v>31</v>
      </c>
      <c r="AX141" s="14" t="s">
        <v>76</v>
      </c>
      <c r="AY141" s="265" t="s">
        <v>123</v>
      </c>
    </row>
    <row r="142" s="2" customFormat="1" ht="21.75" customHeight="1">
      <c r="A142" s="39"/>
      <c r="B142" s="40"/>
      <c r="C142" s="227" t="s">
        <v>183</v>
      </c>
      <c r="D142" s="227" t="s">
        <v>125</v>
      </c>
      <c r="E142" s="228" t="s">
        <v>184</v>
      </c>
      <c r="F142" s="229" t="s">
        <v>185</v>
      </c>
      <c r="G142" s="230" t="s">
        <v>186</v>
      </c>
      <c r="H142" s="231">
        <v>93</v>
      </c>
      <c r="I142" s="232"/>
      <c r="J142" s="233">
        <f>ROUND(I142*H142,2)</f>
        <v>0</v>
      </c>
      <c r="K142" s="229" t="s">
        <v>129</v>
      </c>
      <c r="L142" s="45"/>
      <c r="M142" s="234" t="s">
        <v>19</v>
      </c>
      <c r="N142" s="235" t="s">
        <v>40</v>
      </c>
      <c r="O142" s="85"/>
      <c r="P142" s="236">
        <f>O142*H142</f>
        <v>0</v>
      </c>
      <c r="Q142" s="236">
        <v>0</v>
      </c>
      <c r="R142" s="236">
        <f>Q142*H142</f>
        <v>0</v>
      </c>
      <c r="S142" s="236">
        <v>0.28999999999999998</v>
      </c>
      <c r="T142" s="237">
        <f>S142*H142</f>
        <v>26.969999999999999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130</v>
      </c>
      <c r="AT142" s="238" t="s">
        <v>125</v>
      </c>
      <c r="AU142" s="238" t="s">
        <v>78</v>
      </c>
      <c r="AY142" s="18" t="s">
        <v>123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76</v>
      </c>
      <c r="BK142" s="239">
        <f>ROUND(I142*H142,2)</f>
        <v>0</v>
      </c>
      <c r="BL142" s="18" t="s">
        <v>130</v>
      </c>
      <c r="BM142" s="238" t="s">
        <v>187</v>
      </c>
    </row>
    <row r="143" s="2" customFormat="1">
      <c r="A143" s="39"/>
      <c r="B143" s="40"/>
      <c r="C143" s="41"/>
      <c r="D143" s="240" t="s">
        <v>132</v>
      </c>
      <c r="E143" s="41"/>
      <c r="F143" s="241" t="s">
        <v>188</v>
      </c>
      <c r="G143" s="41"/>
      <c r="H143" s="41"/>
      <c r="I143" s="147"/>
      <c r="J143" s="41"/>
      <c r="K143" s="41"/>
      <c r="L143" s="45"/>
      <c r="M143" s="242"/>
      <c r="N143" s="24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132</v>
      </c>
      <c r="AU143" s="18" t="s">
        <v>78</v>
      </c>
    </row>
    <row r="144" s="13" customFormat="1">
      <c r="A144" s="13"/>
      <c r="B144" s="244"/>
      <c r="C144" s="245"/>
      <c r="D144" s="240" t="s">
        <v>134</v>
      </c>
      <c r="E144" s="246" t="s">
        <v>19</v>
      </c>
      <c r="F144" s="247" t="s">
        <v>189</v>
      </c>
      <c r="G144" s="245"/>
      <c r="H144" s="248">
        <v>93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134</v>
      </c>
      <c r="AU144" s="254" t="s">
        <v>78</v>
      </c>
      <c r="AV144" s="13" t="s">
        <v>78</v>
      </c>
      <c r="AW144" s="13" t="s">
        <v>31</v>
      </c>
      <c r="AX144" s="13" t="s">
        <v>76</v>
      </c>
      <c r="AY144" s="254" t="s">
        <v>123</v>
      </c>
    </row>
    <row r="145" s="2" customFormat="1" ht="21.75" customHeight="1">
      <c r="A145" s="39"/>
      <c r="B145" s="40"/>
      <c r="C145" s="227" t="s">
        <v>190</v>
      </c>
      <c r="D145" s="227" t="s">
        <v>125</v>
      </c>
      <c r="E145" s="228" t="s">
        <v>191</v>
      </c>
      <c r="F145" s="229" t="s">
        <v>192</v>
      </c>
      <c r="G145" s="230" t="s">
        <v>186</v>
      </c>
      <c r="H145" s="231">
        <v>893.5</v>
      </c>
      <c r="I145" s="232"/>
      <c r="J145" s="233">
        <f>ROUND(I145*H145,2)</f>
        <v>0</v>
      </c>
      <c r="K145" s="229" t="s">
        <v>129</v>
      </c>
      <c r="L145" s="45"/>
      <c r="M145" s="234" t="s">
        <v>19</v>
      </c>
      <c r="N145" s="235" t="s">
        <v>40</v>
      </c>
      <c r="O145" s="85"/>
      <c r="P145" s="236">
        <f>O145*H145</f>
        <v>0</v>
      </c>
      <c r="Q145" s="236">
        <v>0</v>
      </c>
      <c r="R145" s="236">
        <f>Q145*H145</f>
        <v>0</v>
      </c>
      <c r="S145" s="236">
        <v>0.20499999999999999</v>
      </c>
      <c r="T145" s="237">
        <f>S145*H145</f>
        <v>183.16749999999999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130</v>
      </c>
      <c r="AT145" s="238" t="s">
        <v>125</v>
      </c>
      <c r="AU145" s="238" t="s">
        <v>78</v>
      </c>
      <c r="AY145" s="18" t="s">
        <v>123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76</v>
      </c>
      <c r="BK145" s="239">
        <f>ROUND(I145*H145,2)</f>
        <v>0</v>
      </c>
      <c r="BL145" s="18" t="s">
        <v>130</v>
      </c>
      <c r="BM145" s="238" t="s">
        <v>193</v>
      </c>
    </row>
    <row r="146" s="2" customFormat="1">
      <c r="A146" s="39"/>
      <c r="B146" s="40"/>
      <c r="C146" s="41"/>
      <c r="D146" s="240" t="s">
        <v>132</v>
      </c>
      <c r="E146" s="41"/>
      <c r="F146" s="241" t="s">
        <v>188</v>
      </c>
      <c r="G146" s="41"/>
      <c r="H146" s="41"/>
      <c r="I146" s="147"/>
      <c r="J146" s="41"/>
      <c r="K146" s="41"/>
      <c r="L146" s="45"/>
      <c r="M146" s="242"/>
      <c r="N146" s="24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132</v>
      </c>
      <c r="AU146" s="18" t="s">
        <v>78</v>
      </c>
    </row>
    <row r="147" s="13" customFormat="1">
      <c r="A147" s="13"/>
      <c r="B147" s="244"/>
      <c r="C147" s="245"/>
      <c r="D147" s="240" t="s">
        <v>134</v>
      </c>
      <c r="E147" s="246" t="s">
        <v>19</v>
      </c>
      <c r="F147" s="247" t="s">
        <v>194</v>
      </c>
      <c r="G147" s="245"/>
      <c r="H147" s="248">
        <v>893.5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4" t="s">
        <v>134</v>
      </c>
      <c r="AU147" s="254" t="s">
        <v>78</v>
      </c>
      <c r="AV147" s="13" t="s">
        <v>78</v>
      </c>
      <c r="AW147" s="13" t="s">
        <v>31</v>
      </c>
      <c r="AX147" s="13" t="s">
        <v>76</v>
      </c>
      <c r="AY147" s="254" t="s">
        <v>123</v>
      </c>
    </row>
    <row r="148" s="2" customFormat="1" ht="21.75" customHeight="1">
      <c r="A148" s="39"/>
      <c r="B148" s="40"/>
      <c r="C148" s="227" t="s">
        <v>195</v>
      </c>
      <c r="D148" s="227" t="s">
        <v>125</v>
      </c>
      <c r="E148" s="228" t="s">
        <v>196</v>
      </c>
      <c r="F148" s="229" t="s">
        <v>197</v>
      </c>
      <c r="G148" s="230" t="s">
        <v>186</v>
      </c>
      <c r="H148" s="231">
        <v>1438</v>
      </c>
      <c r="I148" s="232"/>
      <c r="J148" s="233">
        <f>ROUND(I148*H148,2)</f>
        <v>0</v>
      </c>
      <c r="K148" s="229" t="s">
        <v>129</v>
      </c>
      <c r="L148" s="45"/>
      <c r="M148" s="234" t="s">
        <v>19</v>
      </c>
      <c r="N148" s="235" t="s">
        <v>40</v>
      </c>
      <c r="O148" s="85"/>
      <c r="P148" s="236">
        <f>O148*H148</f>
        <v>0</v>
      </c>
      <c r="Q148" s="236">
        <v>0</v>
      </c>
      <c r="R148" s="236">
        <f>Q148*H148</f>
        <v>0</v>
      </c>
      <c r="S148" s="236">
        <v>0.11500000000000001</v>
      </c>
      <c r="T148" s="237">
        <f>S148*H148</f>
        <v>165.37000000000001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130</v>
      </c>
      <c r="AT148" s="238" t="s">
        <v>125</v>
      </c>
      <c r="AU148" s="238" t="s">
        <v>78</v>
      </c>
      <c r="AY148" s="18" t="s">
        <v>123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76</v>
      </c>
      <c r="BK148" s="239">
        <f>ROUND(I148*H148,2)</f>
        <v>0</v>
      </c>
      <c r="BL148" s="18" t="s">
        <v>130</v>
      </c>
      <c r="BM148" s="238" t="s">
        <v>198</v>
      </c>
    </row>
    <row r="149" s="2" customFormat="1">
      <c r="A149" s="39"/>
      <c r="B149" s="40"/>
      <c r="C149" s="41"/>
      <c r="D149" s="240" t="s">
        <v>132</v>
      </c>
      <c r="E149" s="41"/>
      <c r="F149" s="241" t="s">
        <v>188</v>
      </c>
      <c r="G149" s="41"/>
      <c r="H149" s="41"/>
      <c r="I149" s="147"/>
      <c r="J149" s="41"/>
      <c r="K149" s="41"/>
      <c r="L149" s="45"/>
      <c r="M149" s="242"/>
      <c r="N149" s="24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132</v>
      </c>
      <c r="AU149" s="18" t="s">
        <v>78</v>
      </c>
    </row>
    <row r="150" s="13" customFormat="1">
      <c r="A150" s="13"/>
      <c r="B150" s="244"/>
      <c r="C150" s="245"/>
      <c r="D150" s="240" t="s">
        <v>134</v>
      </c>
      <c r="E150" s="246" t="s">
        <v>19</v>
      </c>
      <c r="F150" s="247" t="s">
        <v>199</v>
      </c>
      <c r="G150" s="245"/>
      <c r="H150" s="248">
        <v>1438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134</v>
      </c>
      <c r="AU150" s="254" t="s">
        <v>78</v>
      </c>
      <c r="AV150" s="13" t="s">
        <v>78</v>
      </c>
      <c r="AW150" s="13" t="s">
        <v>31</v>
      </c>
      <c r="AX150" s="13" t="s">
        <v>76</v>
      </c>
      <c r="AY150" s="254" t="s">
        <v>123</v>
      </c>
    </row>
    <row r="151" s="2" customFormat="1" ht="16.5" customHeight="1">
      <c r="A151" s="39"/>
      <c r="B151" s="40"/>
      <c r="C151" s="227" t="s">
        <v>200</v>
      </c>
      <c r="D151" s="227" t="s">
        <v>125</v>
      </c>
      <c r="E151" s="228" t="s">
        <v>201</v>
      </c>
      <c r="F151" s="229" t="s">
        <v>202</v>
      </c>
      <c r="G151" s="230" t="s">
        <v>203</v>
      </c>
      <c r="H151" s="231">
        <v>10.4</v>
      </c>
      <c r="I151" s="232"/>
      <c r="J151" s="233">
        <f>ROUND(I151*H151,2)</f>
        <v>0</v>
      </c>
      <c r="K151" s="229" t="s">
        <v>129</v>
      </c>
      <c r="L151" s="45"/>
      <c r="M151" s="234" t="s">
        <v>19</v>
      </c>
      <c r="N151" s="235" t="s">
        <v>40</v>
      </c>
      <c r="O151" s="85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130</v>
      </c>
      <c r="AT151" s="238" t="s">
        <v>125</v>
      </c>
      <c r="AU151" s="238" t="s">
        <v>78</v>
      </c>
      <c r="AY151" s="18" t="s">
        <v>123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76</v>
      </c>
      <c r="BK151" s="239">
        <f>ROUND(I151*H151,2)</f>
        <v>0</v>
      </c>
      <c r="BL151" s="18" t="s">
        <v>130</v>
      </c>
      <c r="BM151" s="238" t="s">
        <v>204</v>
      </c>
    </row>
    <row r="152" s="2" customFormat="1">
      <c r="A152" s="39"/>
      <c r="B152" s="40"/>
      <c r="C152" s="41"/>
      <c r="D152" s="240" t="s">
        <v>132</v>
      </c>
      <c r="E152" s="41"/>
      <c r="F152" s="241" t="s">
        <v>205</v>
      </c>
      <c r="G152" s="41"/>
      <c r="H152" s="41"/>
      <c r="I152" s="147"/>
      <c r="J152" s="41"/>
      <c r="K152" s="41"/>
      <c r="L152" s="45"/>
      <c r="M152" s="242"/>
      <c r="N152" s="24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132</v>
      </c>
      <c r="AU152" s="18" t="s">
        <v>78</v>
      </c>
    </row>
    <row r="153" s="13" customFormat="1">
      <c r="A153" s="13"/>
      <c r="B153" s="244"/>
      <c r="C153" s="245"/>
      <c r="D153" s="240" t="s">
        <v>134</v>
      </c>
      <c r="E153" s="246" t="s">
        <v>19</v>
      </c>
      <c r="F153" s="247" t="s">
        <v>206</v>
      </c>
      <c r="G153" s="245"/>
      <c r="H153" s="248">
        <v>10.4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134</v>
      </c>
      <c r="AU153" s="254" t="s">
        <v>78</v>
      </c>
      <c r="AV153" s="13" t="s">
        <v>78</v>
      </c>
      <c r="AW153" s="13" t="s">
        <v>31</v>
      </c>
      <c r="AX153" s="13" t="s">
        <v>76</v>
      </c>
      <c r="AY153" s="254" t="s">
        <v>123</v>
      </c>
    </row>
    <row r="154" s="2" customFormat="1" ht="21.75" customHeight="1">
      <c r="A154" s="39"/>
      <c r="B154" s="40"/>
      <c r="C154" s="227" t="s">
        <v>207</v>
      </c>
      <c r="D154" s="227" t="s">
        <v>125</v>
      </c>
      <c r="E154" s="228" t="s">
        <v>208</v>
      </c>
      <c r="F154" s="229" t="s">
        <v>209</v>
      </c>
      <c r="G154" s="230" t="s">
        <v>203</v>
      </c>
      <c r="H154" s="231">
        <v>58.380000000000003</v>
      </c>
      <c r="I154" s="232"/>
      <c r="J154" s="233">
        <f>ROUND(I154*H154,2)</f>
        <v>0</v>
      </c>
      <c r="K154" s="229" t="s">
        <v>129</v>
      </c>
      <c r="L154" s="45"/>
      <c r="M154" s="234" t="s">
        <v>19</v>
      </c>
      <c r="N154" s="235" t="s">
        <v>40</v>
      </c>
      <c r="O154" s="85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130</v>
      </c>
      <c r="AT154" s="238" t="s">
        <v>125</v>
      </c>
      <c r="AU154" s="238" t="s">
        <v>78</v>
      </c>
      <c r="AY154" s="18" t="s">
        <v>123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76</v>
      </c>
      <c r="BK154" s="239">
        <f>ROUND(I154*H154,2)</f>
        <v>0</v>
      </c>
      <c r="BL154" s="18" t="s">
        <v>130</v>
      </c>
      <c r="BM154" s="238" t="s">
        <v>210</v>
      </c>
    </row>
    <row r="155" s="2" customFormat="1">
      <c r="A155" s="39"/>
      <c r="B155" s="40"/>
      <c r="C155" s="41"/>
      <c r="D155" s="240" t="s">
        <v>132</v>
      </c>
      <c r="E155" s="41"/>
      <c r="F155" s="241" t="s">
        <v>211</v>
      </c>
      <c r="G155" s="41"/>
      <c r="H155" s="41"/>
      <c r="I155" s="147"/>
      <c r="J155" s="41"/>
      <c r="K155" s="41"/>
      <c r="L155" s="45"/>
      <c r="M155" s="242"/>
      <c r="N155" s="24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132</v>
      </c>
      <c r="AU155" s="18" t="s">
        <v>78</v>
      </c>
    </row>
    <row r="156" s="13" customFormat="1">
      <c r="A156" s="13"/>
      <c r="B156" s="244"/>
      <c r="C156" s="245"/>
      <c r="D156" s="240" t="s">
        <v>134</v>
      </c>
      <c r="E156" s="246" t="s">
        <v>19</v>
      </c>
      <c r="F156" s="247" t="s">
        <v>212</v>
      </c>
      <c r="G156" s="245"/>
      <c r="H156" s="248">
        <v>29.879999999999999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134</v>
      </c>
      <c r="AU156" s="254" t="s">
        <v>78</v>
      </c>
      <c r="AV156" s="13" t="s">
        <v>78</v>
      </c>
      <c r="AW156" s="13" t="s">
        <v>31</v>
      </c>
      <c r="AX156" s="13" t="s">
        <v>69</v>
      </c>
      <c r="AY156" s="254" t="s">
        <v>123</v>
      </c>
    </row>
    <row r="157" s="13" customFormat="1">
      <c r="A157" s="13"/>
      <c r="B157" s="244"/>
      <c r="C157" s="245"/>
      <c r="D157" s="240" t="s">
        <v>134</v>
      </c>
      <c r="E157" s="246" t="s">
        <v>19</v>
      </c>
      <c r="F157" s="247" t="s">
        <v>213</v>
      </c>
      <c r="G157" s="245"/>
      <c r="H157" s="248">
        <v>28.5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134</v>
      </c>
      <c r="AU157" s="254" t="s">
        <v>78</v>
      </c>
      <c r="AV157" s="13" t="s">
        <v>78</v>
      </c>
      <c r="AW157" s="13" t="s">
        <v>31</v>
      </c>
      <c r="AX157" s="13" t="s">
        <v>69</v>
      </c>
      <c r="AY157" s="254" t="s">
        <v>123</v>
      </c>
    </row>
    <row r="158" s="14" customFormat="1">
      <c r="A158" s="14"/>
      <c r="B158" s="255"/>
      <c r="C158" s="256"/>
      <c r="D158" s="240" t="s">
        <v>134</v>
      </c>
      <c r="E158" s="257" t="s">
        <v>19</v>
      </c>
      <c r="F158" s="258" t="s">
        <v>138</v>
      </c>
      <c r="G158" s="256"/>
      <c r="H158" s="259">
        <v>58.380000000000003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134</v>
      </c>
      <c r="AU158" s="265" t="s">
        <v>78</v>
      </c>
      <c r="AV158" s="14" t="s">
        <v>130</v>
      </c>
      <c r="AW158" s="14" t="s">
        <v>31</v>
      </c>
      <c r="AX158" s="14" t="s">
        <v>76</v>
      </c>
      <c r="AY158" s="265" t="s">
        <v>123</v>
      </c>
    </row>
    <row r="159" s="2" customFormat="1" ht="33" customHeight="1">
      <c r="A159" s="39"/>
      <c r="B159" s="40"/>
      <c r="C159" s="227" t="s">
        <v>214</v>
      </c>
      <c r="D159" s="227" t="s">
        <v>125</v>
      </c>
      <c r="E159" s="228" t="s">
        <v>215</v>
      </c>
      <c r="F159" s="229" t="s">
        <v>216</v>
      </c>
      <c r="G159" s="230" t="s">
        <v>203</v>
      </c>
      <c r="H159" s="231">
        <v>68.780000000000001</v>
      </c>
      <c r="I159" s="232"/>
      <c r="J159" s="233">
        <f>ROUND(I159*H159,2)</f>
        <v>0</v>
      </c>
      <c r="K159" s="229" t="s">
        <v>129</v>
      </c>
      <c r="L159" s="45"/>
      <c r="M159" s="234" t="s">
        <v>19</v>
      </c>
      <c r="N159" s="235" t="s">
        <v>40</v>
      </c>
      <c r="O159" s="85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130</v>
      </c>
      <c r="AT159" s="238" t="s">
        <v>125</v>
      </c>
      <c r="AU159" s="238" t="s">
        <v>78</v>
      </c>
      <c r="AY159" s="18" t="s">
        <v>123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76</v>
      </c>
      <c r="BK159" s="239">
        <f>ROUND(I159*H159,2)</f>
        <v>0</v>
      </c>
      <c r="BL159" s="18" t="s">
        <v>130</v>
      </c>
      <c r="BM159" s="238" t="s">
        <v>217</v>
      </c>
    </row>
    <row r="160" s="2" customFormat="1">
      <c r="A160" s="39"/>
      <c r="B160" s="40"/>
      <c r="C160" s="41"/>
      <c r="D160" s="240" t="s">
        <v>132</v>
      </c>
      <c r="E160" s="41"/>
      <c r="F160" s="241" t="s">
        <v>218</v>
      </c>
      <c r="G160" s="41"/>
      <c r="H160" s="41"/>
      <c r="I160" s="147"/>
      <c r="J160" s="41"/>
      <c r="K160" s="41"/>
      <c r="L160" s="45"/>
      <c r="M160" s="242"/>
      <c r="N160" s="24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132</v>
      </c>
      <c r="AU160" s="18" t="s">
        <v>78</v>
      </c>
    </row>
    <row r="161" s="13" customFormat="1">
      <c r="A161" s="13"/>
      <c r="B161" s="244"/>
      <c r="C161" s="245"/>
      <c r="D161" s="240" t="s">
        <v>134</v>
      </c>
      <c r="E161" s="246" t="s">
        <v>19</v>
      </c>
      <c r="F161" s="247" t="s">
        <v>219</v>
      </c>
      <c r="G161" s="245"/>
      <c r="H161" s="248">
        <v>68.780000000000001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4" t="s">
        <v>134</v>
      </c>
      <c r="AU161" s="254" t="s">
        <v>78</v>
      </c>
      <c r="AV161" s="13" t="s">
        <v>78</v>
      </c>
      <c r="AW161" s="13" t="s">
        <v>31</v>
      </c>
      <c r="AX161" s="13" t="s">
        <v>76</v>
      </c>
      <c r="AY161" s="254" t="s">
        <v>123</v>
      </c>
    </row>
    <row r="162" s="2" customFormat="1" ht="33" customHeight="1">
      <c r="A162" s="39"/>
      <c r="B162" s="40"/>
      <c r="C162" s="227" t="s">
        <v>8</v>
      </c>
      <c r="D162" s="227" t="s">
        <v>125</v>
      </c>
      <c r="E162" s="228" t="s">
        <v>220</v>
      </c>
      <c r="F162" s="229" t="s">
        <v>221</v>
      </c>
      <c r="G162" s="230" t="s">
        <v>203</v>
      </c>
      <c r="H162" s="231">
        <v>1031.7000000000001</v>
      </c>
      <c r="I162" s="232"/>
      <c r="J162" s="233">
        <f>ROUND(I162*H162,2)</f>
        <v>0</v>
      </c>
      <c r="K162" s="229" t="s">
        <v>129</v>
      </c>
      <c r="L162" s="45"/>
      <c r="M162" s="234" t="s">
        <v>19</v>
      </c>
      <c r="N162" s="235" t="s">
        <v>40</v>
      </c>
      <c r="O162" s="85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130</v>
      </c>
      <c r="AT162" s="238" t="s">
        <v>125</v>
      </c>
      <c r="AU162" s="238" t="s">
        <v>78</v>
      </c>
      <c r="AY162" s="18" t="s">
        <v>123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76</v>
      </c>
      <c r="BK162" s="239">
        <f>ROUND(I162*H162,2)</f>
        <v>0</v>
      </c>
      <c r="BL162" s="18" t="s">
        <v>130</v>
      </c>
      <c r="BM162" s="238" t="s">
        <v>222</v>
      </c>
    </row>
    <row r="163" s="2" customFormat="1">
      <c r="A163" s="39"/>
      <c r="B163" s="40"/>
      <c r="C163" s="41"/>
      <c r="D163" s="240" t="s">
        <v>132</v>
      </c>
      <c r="E163" s="41"/>
      <c r="F163" s="241" t="s">
        <v>218</v>
      </c>
      <c r="G163" s="41"/>
      <c r="H163" s="41"/>
      <c r="I163" s="147"/>
      <c r="J163" s="41"/>
      <c r="K163" s="41"/>
      <c r="L163" s="45"/>
      <c r="M163" s="242"/>
      <c r="N163" s="24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132</v>
      </c>
      <c r="AU163" s="18" t="s">
        <v>78</v>
      </c>
    </row>
    <row r="164" s="13" customFormat="1">
      <c r="A164" s="13"/>
      <c r="B164" s="244"/>
      <c r="C164" s="245"/>
      <c r="D164" s="240" t="s">
        <v>134</v>
      </c>
      <c r="E164" s="246" t="s">
        <v>19</v>
      </c>
      <c r="F164" s="247" t="s">
        <v>223</v>
      </c>
      <c r="G164" s="245"/>
      <c r="H164" s="248">
        <v>1031.7000000000001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134</v>
      </c>
      <c r="AU164" s="254" t="s">
        <v>78</v>
      </c>
      <c r="AV164" s="13" t="s">
        <v>78</v>
      </c>
      <c r="AW164" s="13" t="s">
        <v>31</v>
      </c>
      <c r="AX164" s="13" t="s">
        <v>76</v>
      </c>
      <c r="AY164" s="254" t="s">
        <v>123</v>
      </c>
    </row>
    <row r="165" s="2" customFormat="1" ht="21.75" customHeight="1">
      <c r="A165" s="39"/>
      <c r="B165" s="40"/>
      <c r="C165" s="227" t="s">
        <v>224</v>
      </c>
      <c r="D165" s="227" t="s">
        <v>125</v>
      </c>
      <c r="E165" s="228" t="s">
        <v>225</v>
      </c>
      <c r="F165" s="229" t="s">
        <v>226</v>
      </c>
      <c r="G165" s="230" t="s">
        <v>227</v>
      </c>
      <c r="H165" s="231">
        <v>123.804</v>
      </c>
      <c r="I165" s="232"/>
      <c r="J165" s="233">
        <f>ROUND(I165*H165,2)</f>
        <v>0</v>
      </c>
      <c r="K165" s="229" t="s">
        <v>129</v>
      </c>
      <c r="L165" s="45"/>
      <c r="M165" s="234" t="s">
        <v>19</v>
      </c>
      <c r="N165" s="235" t="s">
        <v>40</v>
      </c>
      <c r="O165" s="85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130</v>
      </c>
      <c r="AT165" s="238" t="s">
        <v>125</v>
      </c>
      <c r="AU165" s="238" t="s">
        <v>78</v>
      </c>
      <c r="AY165" s="18" t="s">
        <v>123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76</v>
      </c>
      <c r="BK165" s="239">
        <f>ROUND(I165*H165,2)</f>
        <v>0</v>
      </c>
      <c r="BL165" s="18" t="s">
        <v>130</v>
      </c>
      <c r="BM165" s="238" t="s">
        <v>228</v>
      </c>
    </row>
    <row r="166" s="2" customFormat="1">
      <c r="A166" s="39"/>
      <c r="B166" s="40"/>
      <c r="C166" s="41"/>
      <c r="D166" s="240" t="s">
        <v>132</v>
      </c>
      <c r="E166" s="41"/>
      <c r="F166" s="241" t="s">
        <v>229</v>
      </c>
      <c r="G166" s="41"/>
      <c r="H166" s="41"/>
      <c r="I166" s="147"/>
      <c r="J166" s="41"/>
      <c r="K166" s="41"/>
      <c r="L166" s="45"/>
      <c r="M166" s="242"/>
      <c r="N166" s="24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132</v>
      </c>
      <c r="AU166" s="18" t="s">
        <v>78</v>
      </c>
    </row>
    <row r="167" s="13" customFormat="1">
      <c r="A167" s="13"/>
      <c r="B167" s="244"/>
      <c r="C167" s="245"/>
      <c r="D167" s="240" t="s">
        <v>134</v>
      </c>
      <c r="E167" s="246" t="s">
        <v>19</v>
      </c>
      <c r="F167" s="247" t="s">
        <v>230</v>
      </c>
      <c r="G167" s="245"/>
      <c r="H167" s="248">
        <v>123.804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134</v>
      </c>
      <c r="AU167" s="254" t="s">
        <v>78</v>
      </c>
      <c r="AV167" s="13" t="s">
        <v>78</v>
      </c>
      <c r="AW167" s="13" t="s">
        <v>31</v>
      </c>
      <c r="AX167" s="13" t="s">
        <v>76</v>
      </c>
      <c r="AY167" s="254" t="s">
        <v>123</v>
      </c>
    </row>
    <row r="168" s="2" customFormat="1" ht="21.75" customHeight="1">
      <c r="A168" s="39"/>
      <c r="B168" s="40"/>
      <c r="C168" s="227" t="s">
        <v>231</v>
      </c>
      <c r="D168" s="227" t="s">
        <v>125</v>
      </c>
      <c r="E168" s="228" t="s">
        <v>232</v>
      </c>
      <c r="F168" s="229" t="s">
        <v>233</v>
      </c>
      <c r="G168" s="230" t="s">
        <v>203</v>
      </c>
      <c r="H168" s="231">
        <v>68.780000000000001</v>
      </c>
      <c r="I168" s="232"/>
      <c r="J168" s="233">
        <f>ROUND(I168*H168,2)</f>
        <v>0</v>
      </c>
      <c r="K168" s="229" t="s">
        <v>129</v>
      </c>
      <c r="L168" s="45"/>
      <c r="M168" s="234" t="s">
        <v>19</v>
      </c>
      <c r="N168" s="235" t="s">
        <v>40</v>
      </c>
      <c r="O168" s="85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130</v>
      </c>
      <c r="AT168" s="238" t="s">
        <v>125</v>
      </c>
      <c r="AU168" s="238" t="s">
        <v>78</v>
      </c>
      <c r="AY168" s="18" t="s">
        <v>123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76</v>
      </c>
      <c r="BK168" s="239">
        <f>ROUND(I168*H168,2)</f>
        <v>0</v>
      </c>
      <c r="BL168" s="18" t="s">
        <v>130</v>
      </c>
      <c r="BM168" s="238" t="s">
        <v>234</v>
      </c>
    </row>
    <row r="169" s="2" customFormat="1">
      <c r="A169" s="39"/>
      <c r="B169" s="40"/>
      <c r="C169" s="41"/>
      <c r="D169" s="240" t="s">
        <v>132</v>
      </c>
      <c r="E169" s="41"/>
      <c r="F169" s="241" t="s">
        <v>235</v>
      </c>
      <c r="G169" s="41"/>
      <c r="H169" s="41"/>
      <c r="I169" s="147"/>
      <c r="J169" s="41"/>
      <c r="K169" s="41"/>
      <c r="L169" s="45"/>
      <c r="M169" s="242"/>
      <c r="N169" s="24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132</v>
      </c>
      <c r="AU169" s="18" t="s">
        <v>78</v>
      </c>
    </row>
    <row r="170" s="13" customFormat="1">
      <c r="A170" s="13"/>
      <c r="B170" s="244"/>
      <c r="C170" s="245"/>
      <c r="D170" s="240" t="s">
        <v>134</v>
      </c>
      <c r="E170" s="246" t="s">
        <v>19</v>
      </c>
      <c r="F170" s="247" t="s">
        <v>236</v>
      </c>
      <c r="G170" s="245"/>
      <c r="H170" s="248">
        <v>68.780000000000001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134</v>
      </c>
      <c r="AU170" s="254" t="s">
        <v>78</v>
      </c>
      <c r="AV170" s="13" t="s">
        <v>78</v>
      </c>
      <c r="AW170" s="13" t="s">
        <v>31</v>
      </c>
      <c r="AX170" s="13" t="s">
        <v>76</v>
      </c>
      <c r="AY170" s="254" t="s">
        <v>123</v>
      </c>
    </row>
    <row r="171" s="2" customFormat="1" ht="21.75" customHeight="1">
      <c r="A171" s="39"/>
      <c r="B171" s="40"/>
      <c r="C171" s="227" t="s">
        <v>237</v>
      </c>
      <c r="D171" s="227" t="s">
        <v>125</v>
      </c>
      <c r="E171" s="228" t="s">
        <v>238</v>
      </c>
      <c r="F171" s="229" t="s">
        <v>239</v>
      </c>
      <c r="G171" s="230" t="s">
        <v>203</v>
      </c>
      <c r="H171" s="231">
        <v>52.229999999999997</v>
      </c>
      <c r="I171" s="232"/>
      <c r="J171" s="233">
        <f>ROUND(I171*H171,2)</f>
        <v>0</v>
      </c>
      <c r="K171" s="229" t="s">
        <v>129</v>
      </c>
      <c r="L171" s="45"/>
      <c r="M171" s="234" t="s">
        <v>19</v>
      </c>
      <c r="N171" s="235" t="s">
        <v>40</v>
      </c>
      <c r="O171" s="85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130</v>
      </c>
      <c r="AT171" s="238" t="s">
        <v>125</v>
      </c>
      <c r="AU171" s="238" t="s">
        <v>78</v>
      </c>
      <c r="AY171" s="18" t="s">
        <v>123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76</v>
      </c>
      <c r="BK171" s="239">
        <f>ROUND(I171*H171,2)</f>
        <v>0</v>
      </c>
      <c r="BL171" s="18" t="s">
        <v>130</v>
      </c>
      <c r="BM171" s="238" t="s">
        <v>240</v>
      </c>
    </row>
    <row r="172" s="2" customFormat="1">
      <c r="A172" s="39"/>
      <c r="B172" s="40"/>
      <c r="C172" s="41"/>
      <c r="D172" s="240" t="s">
        <v>132</v>
      </c>
      <c r="E172" s="41"/>
      <c r="F172" s="241" t="s">
        <v>241</v>
      </c>
      <c r="G172" s="41"/>
      <c r="H172" s="41"/>
      <c r="I172" s="147"/>
      <c r="J172" s="41"/>
      <c r="K172" s="41"/>
      <c r="L172" s="45"/>
      <c r="M172" s="242"/>
      <c r="N172" s="24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132</v>
      </c>
      <c r="AU172" s="18" t="s">
        <v>78</v>
      </c>
    </row>
    <row r="173" s="13" customFormat="1">
      <c r="A173" s="13"/>
      <c r="B173" s="244"/>
      <c r="C173" s="245"/>
      <c r="D173" s="240" t="s">
        <v>134</v>
      </c>
      <c r="E173" s="246" t="s">
        <v>19</v>
      </c>
      <c r="F173" s="247" t="s">
        <v>242</v>
      </c>
      <c r="G173" s="245"/>
      <c r="H173" s="248">
        <v>29.879999999999999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134</v>
      </c>
      <c r="AU173" s="254" t="s">
        <v>78</v>
      </c>
      <c r="AV173" s="13" t="s">
        <v>78</v>
      </c>
      <c r="AW173" s="13" t="s">
        <v>31</v>
      </c>
      <c r="AX173" s="13" t="s">
        <v>69</v>
      </c>
      <c r="AY173" s="254" t="s">
        <v>123</v>
      </c>
    </row>
    <row r="174" s="13" customFormat="1">
      <c r="A174" s="13"/>
      <c r="B174" s="244"/>
      <c r="C174" s="245"/>
      <c r="D174" s="240" t="s">
        <v>134</v>
      </c>
      <c r="E174" s="246" t="s">
        <v>19</v>
      </c>
      <c r="F174" s="247" t="s">
        <v>243</v>
      </c>
      <c r="G174" s="245"/>
      <c r="H174" s="248">
        <v>7.4100000000000001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134</v>
      </c>
      <c r="AU174" s="254" t="s">
        <v>78</v>
      </c>
      <c r="AV174" s="13" t="s">
        <v>78</v>
      </c>
      <c r="AW174" s="13" t="s">
        <v>31</v>
      </c>
      <c r="AX174" s="13" t="s">
        <v>69</v>
      </c>
      <c r="AY174" s="254" t="s">
        <v>123</v>
      </c>
    </row>
    <row r="175" s="13" customFormat="1">
      <c r="A175" s="13"/>
      <c r="B175" s="244"/>
      <c r="C175" s="245"/>
      <c r="D175" s="240" t="s">
        <v>134</v>
      </c>
      <c r="E175" s="246" t="s">
        <v>19</v>
      </c>
      <c r="F175" s="247" t="s">
        <v>244</v>
      </c>
      <c r="G175" s="245"/>
      <c r="H175" s="248">
        <v>14.94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134</v>
      </c>
      <c r="AU175" s="254" t="s">
        <v>78</v>
      </c>
      <c r="AV175" s="13" t="s">
        <v>78</v>
      </c>
      <c r="AW175" s="13" t="s">
        <v>31</v>
      </c>
      <c r="AX175" s="13" t="s">
        <v>69</v>
      </c>
      <c r="AY175" s="254" t="s">
        <v>123</v>
      </c>
    </row>
    <row r="176" s="14" customFormat="1">
      <c r="A176" s="14"/>
      <c r="B176" s="255"/>
      <c r="C176" s="256"/>
      <c r="D176" s="240" t="s">
        <v>134</v>
      </c>
      <c r="E176" s="257" t="s">
        <v>19</v>
      </c>
      <c r="F176" s="258" t="s">
        <v>138</v>
      </c>
      <c r="G176" s="256"/>
      <c r="H176" s="259">
        <v>52.229999999999997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134</v>
      </c>
      <c r="AU176" s="265" t="s">
        <v>78</v>
      </c>
      <c r="AV176" s="14" t="s">
        <v>130</v>
      </c>
      <c r="AW176" s="14" t="s">
        <v>31</v>
      </c>
      <c r="AX176" s="14" t="s">
        <v>76</v>
      </c>
      <c r="AY176" s="265" t="s">
        <v>123</v>
      </c>
    </row>
    <row r="177" s="2" customFormat="1" ht="16.5" customHeight="1">
      <c r="A177" s="39"/>
      <c r="B177" s="40"/>
      <c r="C177" s="266" t="s">
        <v>245</v>
      </c>
      <c r="D177" s="266" t="s">
        <v>246</v>
      </c>
      <c r="E177" s="267" t="s">
        <v>247</v>
      </c>
      <c r="F177" s="268" t="s">
        <v>248</v>
      </c>
      <c r="G177" s="269" t="s">
        <v>227</v>
      </c>
      <c r="H177" s="270">
        <v>74.579999999999998</v>
      </c>
      <c r="I177" s="271"/>
      <c r="J177" s="272">
        <f>ROUND(I177*H177,2)</f>
        <v>0</v>
      </c>
      <c r="K177" s="268" t="s">
        <v>129</v>
      </c>
      <c r="L177" s="273"/>
      <c r="M177" s="274" t="s">
        <v>19</v>
      </c>
      <c r="N177" s="275" t="s">
        <v>40</v>
      </c>
      <c r="O177" s="85"/>
      <c r="P177" s="236">
        <f>O177*H177</f>
        <v>0</v>
      </c>
      <c r="Q177" s="236">
        <v>1</v>
      </c>
      <c r="R177" s="236">
        <f>Q177*H177</f>
        <v>74.579999999999998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177</v>
      </c>
      <c r="AT177" s="238" t="s">
        <v>246</v>
      </c>
      <c r="AU177" s="238" t="s">
        <v>78</v>
      </c>
      <c r="AY177" s="18" t="s">
        <v>123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76</v>
      </c>
      <c r="BK177" s="239">
        <f>ROUND(I177*H177,2)</f>
        <v>0</v>
      </c>
      <c r="BL177" s="18" t="s">
        <v>130</v>
      </c>
      <c r="BM177" s="238" t="s">
        <v>249</v>
      </c>
    </row>
    <row r="178" s="13" customFormat="1">
      <c r="A178" s="13"/>
      <c r="B178" s="244"/>
      <c r="C178" s="245"/>
      <c r="D178" s="240" t="s">
        <v>134</v>
      </c>
      <c r="E178" s="246" t="s">
        <v>19</v>
      </c>
      <c r="F178" s="247" t="s">
        <v>250</v>
      </c>
      <c r="G178" s="245"/>
      <c r="H178" s="248">
        <v>59.759999999999998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134</v>
      </c>
      <c r="AU178" s="254" t="s">
        <v>78</v>
      </c>
      <c r="AV178" s="13" t="s">
        <v>78</v>
      </c>
      <c r="AW178" s="13" t="s">
        <v>31</v>
      </c>
      <c r="AX178" s="13" t="s">
        <v>69</v>
      </c>
      <c r="AY178" s="254" t="s">
        <v>123</v>
      </c>
    </row>
    <row r="179" s="13" customFormat="1">
      <c r="A179" s="13"/>
      <c r="B179" s="244"/>
      <c r="C179" s="245"/>
      <c r="D179" s="240" t="s">
        <v>134</v>
      </c>
      <c r="E179" s="246" t="s">
        <v>19</v>
      </c>
      <c r="F179" s="247" t="s">
        <v>251</v>
      </c>
      <c r="G179" s="245"/>
      <c r="H179" s="248">
        <v>14.82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134</v>
      </c>
      <c r="AU179" s="254" t="s">
        <v>78</v>
      </c>
      <c r="AV179" s="13" t="s">
        <v>78</v>
      </c>
      <c r="AW179" s="13" t="s">
        <v>31</v>
      </c>
      <c r="AX179" s="13" t="s">
        <v>69</v>
      </c>
      <c r="AY179" s="254" t="s">
        <v>123</v>
      </c>
    </row>
    <row r="180" s="14" customFormat="1">
      <c r="A180" s="14"/>
      <c r="B180" s="255"/>
      <c r="C180" s="256"/>
      <c r="D180" s="240" t="s">
        <v>134</v>
      </c>
      <c r="E180" s="257" t="s">
        <v>19</v>
      </c>
      <c r="F180" s="258" t="s">
        <v>138</v>
      </c>
      <c r="G180" s="256"/>
      <c r="H180" s="259">
        <v>74.579999999999998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134</v>
      </c>
      <c r="AU180" s="265" t="s">
        <v>78</v>
      </c>
      <c r="AV180" s="14" t="s">
        <v>130</v>
      </c>
      <c r="AW180" s="14" t="s">
        <v>31</v>
      </c>
      <c r="AX180" s="14" t="s">
        <v>76</v>
      </c>
      <c r="AY180" s="265" t="s">
        <v>123</v>
      </c>
    </row>
    <row r="181" s="2" customFormat="1" ht="16.5" customHeight="1">
      <c r="A181" s="39"/>
      <c r="B181" s="40"/>
      <c r="C181" s="266" t="s">
        <v>252</v>
      </c>
      <c r="D181" s="266" t="s">
        <v>246</v>
      </c>
      <c r="E181" s="267" t="s">
        <v>253</v>
      </c>
      <c r="F181" s="268" t="s">
        <v>254</v>
      </c>
      <c r="G181" s="269" t="s">
        <v>227</v>
      </c>
      <c r="H181" s="270">
        <v>26.891999999999999</v>
      </c>
      <c r="I181" s="271"/>
      <c r="J181" s="272">
        <f>ROUND(I181*H181,2)</f>
        <v>0</v>
      </c>
      <c r="K181" s="268" t="s">
        <v>129</v>
      </c>
      <c r="L181" s="273"/>
      <c r="M181" s="274" t="s">
        <v>19</v>
      </c>
      <c r="N181" s="275" t="s">
        <v>40</v>
      </c>
      <c r="O181" s="85"/>
      <c r="P181" s="236">
        <f>O181*H181</f>
        <v>0</v>
      </c>
      <c r="Q181" s="236">
        <v>1</v>
      </c>
      <c r="R181" s="236">
        <f>Q181*H181</f>
        <v>26.891999999999999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177</v>
      </c>
      <c r="AT181" s="238" t="s">
        <v>246</v>
      </c>
      <c r="AU181" s="238" t="s">
        <v>78</v>
      </c>
      <c r="AY181" s="18" t="s">
        <v>123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76</v>
      </c>
      <c r="BK181" s="239">
        <f>ROUND(I181*H181,2)</f>
        <v>0</v>
      </c>
      <c r="BL181" s="18" t="s">
        <v>130</v>
      </c>
      <c r="BM181" s="238" t="s">
        <v>255</v>
      </c>
    </row>
    <row r="182" s="13" customFormat="1">
      <c r="A182" s="13"/>
      <c r="B182" s="244"/>
      <c r="C182" s="245"/>
      <c r="D182" s="240" t="s">
        <v>134</v>
      </c>
      <c r="E182" s="246" t="s">
        <v>19</v>
      </c>
      <c r="F182" s="247" t="s">
        <v>256</v>
      </c>
      <c r="G182" s="245"/>
      <c r="H182" s="248">
        <v>26.891999999999999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134</v>
      </c>
      <c r="AU182" s="254" t="s">
        <v>78</v>
      </c>
      <c r="AV182" s="13" t="s">
        <v>78</v>
      </c>
      <c r="AW182" s="13" t="s">
        <v>31</v>
      </c>
      <c r="AX182" s="13" t="s">
        <v>76</v>
      </c>
      <c r="AY182" s="254" t="s">
        <v>123</v>
      </c>
    </row>
    <row r="183" s="2" customFormat="1" ht="21.75" customHeight="1">
      <c r="A183" s="39"/>
      <c r="B183" s="40"/>
      <c r="C183" s="227" t="s">
        <v>7</v>
      </c>
      <c r="D183" s="227" t="s">
        <v>125</v>
      </c>
      <c r="E183" s="228" t="s">
        <v>257</v>
      </c>
      <c r="F183" s="229" t="s">
        <v>258</v>
      </c>
      <c r="G183" s="230" t="s">
        <v>203</v>
      </c>
      <c r="H183" s="231">
        <v>0.64500000000000002</v>
      </c>
      <c r="I183" s="232"/>
      <c r="J183" s="233">
        <f>ROUND(I183*H183,2)</f>
        <v>0</v>
      </c>
      <c r="K183" s="229" t="s">
        <v>129</v>
      </c>
      <c r="L183" s="45"/>
      <c r="M183" s="234" t="s">
        <v>19</v>
      </c>
      <c r="N183" s="235" t="s">
        <v>40</v>
      </c>
      <c r="O183" s="85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130</v>
      </c>
      <c r="AT183" s="238" t="s">
        <v>125</v>
      </c>
      <c r="AU183" s="238" t="s">
        <v>78</v>
      </c>
      <c r="AY183" s="18" t="s">
        <v>123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76</v>
      </c>
      <c r="BK183" s="239">
        <f>ROUND(I183*H183,2)</f>
        <v>0</v>
      </c>
      <c r="BL183" s="18" t="s">
        <v>130</v>
      </c>
      <c r="BM183" s="238" t="s">
        <v>259</v>
      </c>
    </row>
    <row r="184" s="2" customFormat="1">
      <c r="A184" s="39"/>
      <c r="B184" s="40"/>
      <c r="C184" s="41"/>
      <c r="D184" s="240" t="s">
        <v>132</v>
      </c>
      <c r="E184" s="41"/>
      <c r="F184" s="241" t="s">
        <v>260</v>
      </c>
      <c r="G184" s="41"/>
      <c r="H184" s="41"/>
      <c r="I184" s="147"/>
      <c r="J184" s="41"/>
      <c r="K184" s="41"/>
      <c r="L184" s="45"/>
      <c r="M184" s="242"/>
      <c r="N184" s="243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132</v>
      </c>
      <c r="AU184" s="18" t="s">
        <v>78</v>
      </c>
    </row>
    <row r="185" s="13" customFormat="1">
      <c r="A185" s="13"/>
      <c r="B185" s="244"/>
      <c r="C185" s="245"/>
      <c r="D185" s="240" t="s">
        <v>134</v>
      </c>
      <c r="E185" s="246" t="s">
        <v>19</v>
      </c>
      <c r="F185" s="247" t="s">
        <v>261</v>
      </c>
      <c r="G185" s="245"/>
      <c r="H185" s="248">
        <v>0.64500000000000002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134</v>
      </c>
      <c r="AU185" s="254" t="s">
        <v>78</v>
      </c>
      <c r="AV185" s="13" t="s">
        <v>78</v>
      </c>
      <c r="AW185" s="13" t="s">
        <v>31</v>
      </c>
      <c r="AX185" s="13" t="s">
        <v>76</v>
      </c>
      <c r="AY185" s="254" t="s">
        <v>123</v>
      </c>
    </row>
    <row r="186" s="2" customFormat="1" ht="16.5" customHeight="1">
      <c r="A186" s="39"/>
      <c r="B186" s="40"/>
      <c r="C186" s="266" t="s">
        <v>262</v>
      </c>
      <c r="D186" s="266" t="s">
        <v>246</v>
      </c>
      <c r="E186" s="267" t="s">
        <v>263</v>
      </c>
      <c r="F186" s="268" t="s">
        <v>264</v>
      </c>
      <c r="G186" s="269" t="s">
        <v>227</v>
      </c>
      <c r="H186" s="270">
        <v>1.29</v>
      </c>
      <c r="I186" s="271"/>
      <c r="J186" s="272">
        <f>ROUND(I186*H186,2)</f>
        <v>0</v>
      </c>
      <c r="K186" s="268" t="s">
        <v>129</v>
      </c>
      <c r="L186" s="273"/>
      <c r="M186" s="274" t="s">
        <v>19</v>
      </c>
      <c r="N186" s="275" t="s">
        <v>40</v>
      </c>
      <c r="O186" s="85"/>
      <c r="P186" s="236">
        <f>O186*H186</f>
        <v>0</v>
      </c>
      <c r="Q186" s="236">
        <v>1</v>
      </c>
      <c r="R186" s="236">
        <f>Q186*H186</f>
        <v>1.29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177</v>
      </c>
      <c r="AT186" s="238" t="s">
        <v>246</v>
      </c>
      <c r="AU186" s="238" t="s">
        <v>78</v>
      </c>
      <c r="AY186" s="18" t="s">
        <v>123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76</v>
      </c>
      <c r="BK186" s="239">
        <f>ROUND(I186*H186,2)</f>
        <v>0</v>
      </c>
      <c r="BL186" s="18" t="s">
        <v>130</v>
      </c>
      <c r="BM186" s="238" t="s">
        <v>265</v>
      </c>
    </row>
    <row r="187" s="13" customFormat="1">
      <c r="A187" s="13"/>
      <c r="B187" s="244"/>
      <c r="C187" s="245"/>
      <c r="D187" s="240" t="s">
        <v>134</v>
      </c>
      <c r="E187" s="246" t="s">
        <v>19</v>
      </c>
      <c r="F187" s="247" t="s">
        <v>266</v>
      </c>
      <c r="G187" s="245"/>
      <c r="H187" s="248">
        <v>1.29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134</v>
      </c>
      <c r="AU187" s="254" t="s">
        <v>78</v>
      </c>
      <c r="AV187" s="13" t="s">
        <v>78</v>
      </c>
      <c r="AW187" s="13" t="s">
        <v>31</v>
      </c>
      <c r="AX187" s="13" t="s">
        <v>76</v>
      </c>
      <c r="AY187" s="254" t="s">
        <v>123</v>
      </c>
    </row>
    <row r="188" s="2" customFormat="1" ht="21.75" customHeight="1">
      <c r="A188" s="39"/>
      <c r="B188" s="40"/>
      <c r="C188" s="227" t="s">
        <v>267</v>
      </c>
      <c r="D188" s="227" t="s">
        <v>125</v>
      </c>
      <c r="E188" s="228" t="s">
        <v>268</v>
      </c>
      <c r="F188" s="229" t="s">
        <v>269</v>
      </c>
      <c r="G188" s="230" t="s">
        <v>128</v>
      </c>
      <c r="H188" s="231">
        <v>103</v>
      </c>
      <c r="I188" s="232"/>
      <c r="J188" s="233">
        <f>ROUND(I188*H188,2)</f>
        <v>0</v>
      </c>
      <c r="K188" s="229" t="s">
        <v>129</v>
      </c>
      <c r="L188" s="45"/>
      <c r="M188" s="234" t="s">
        <v>19</v>
      </c>
      <c r="N188" s="235" t="s">
        <v>40</v>
      </c>
      <c r="O188" s="85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130</v>
      </c>
      <c r="AT188" s="238" t="s">
        <v>125</v>
      </c>
      <c r="AU188" s="238" t="s">
        <v>78</v>
      </c>
      <c r="AY188" s="18" t="s">
        <v>123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76</v>
      </c>
      <c r="BK188" s="239">
        <f>ROUND(I188*H188,2)</f>
        <v>0</v>
      </c>
      <c r="BL188" s="18" t="s">
        <v>130</v>
      </c>
      <c r="BM188" s="238" t="s">
        <v>270</v>
      </c>
    </row>
    <row r="189" s="2" customFormat="1">
      <c r="A189" s="39"/>
      <c r="B189" s="40"/>
      <c r="C189" s="41"/>
      <c r="D189" s="240" t="s">
        <v>132</v>
      </c>
      <c r="E189" s="41"/>
      <c r="F189" s="241" t="s">
        <v>271</v>
      </c>
      <c r="G189" s="41"/>
      <c r="H189" s="41"/>
      <c r="I189" s="147"/>
      <c r="J189" s="41"/>
      <c r="K189" s="41"/>
      <c r="L189" s="45"/>
      <c r="M189" s="242"/>
      <c r="N189" s="24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132</v>
      </c>
      <c r="AU189" s="18" t="s">
        <v>78</v>
      </c>
    </row>
    <row r="190" s="13" customFormat="1">
      <c r="A190" s="13"/>
      <c r="B190" s="244"/>
      <c r="C190" s="245"/>
      <c r="D190" s="240" t="s">
        <v>134</v>
      </c>
      <c r="E190" s="246" t="s">
        <v>19</v>
      </c>
      <c r="F190" s="247" t="s">
        <v>272</v>
      </c>
      <c r="G190" s="245"/>
      <c r="H190" s="248">
        <v>103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134</v>
      </c>
      <c r="AU190" s="254" t="s">
        <v>78</v>
      </c>
      <c r="AV190" s="13" t="s">
        <v>78</v>
      </c>
      <c r="AW190" s="13" t="s">
        <v>31</v>
      </c>
      <c r="AX190" s="13" t="s">
        <v>76</v>
      </c>
      <c r="AY190" s="254" t="s">
        <v>123</v>
      </c>
    </row>
    <row r="191" s="2" customFormat="1" ht="16.5" customHeight="1">
      <c r="A191" s="39"/>
      <c r="B191" s="40"/>
      <c r="C191" s="266" t="s">
        <v>273</v>
      </c>
      <c r="D191" s="266" t="s">
        <v>246</v>
      </c>
      <c r="E191" s="267" t="s">
        <v>274</v>
      </c>
      <c r="F191" s="268" t="s">
        <v>275</v>
      </c>
      <c r="G191" s="269" t="s">
        <v>227</v>
      </c>
      <c r="H191" s="270">
        <v>18.539999999999999</v>
      </c>
      <c r="I191" s="271"/>
      <c r="J191" s="272">
        <f>ROUND(I191*H191,2)</f>
        <v>0</v>
      </c>
      <c r="K191" s="268" t="s">
        <v>129</v>
      </c>
      <c r="L191" s="273"/>
      <c r="M191" s="274" t="s">
        <v>19</v>
      </c>
      <c r="N191" s="275" t="s">
        <v>40</v>
      </c>
      <c r="O191" s="85"/>
      <c r="P191" s="236">
        <f>O191*H191</f>
        <v>0</v>
      </c>
      <c r="Q191" s="236">
        <v>1</v>
      </c>
      <c r="R191" s="236">
        <f>Q191*H191</f>
        <v>18.539999999999999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177</v>
      </c>
      <c r="AT191" s="238" t="s">
        <v>246</v>
      </c>
      <c r="AU191" s="238" t="s">
        <v>78</v>
      </c>
      <c r="AY191" s="18" t="s">
        <v>123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76</v>
      </c>
      <c r="BK191" s="239">
        <f>ROUND(I191*H191,2)</f>
        <v>0</v>
      </c>
      <c r="BL191" s="18" t="s">
        <v>130</v>
      </c>
      <c r="BM191" s="238" t="s">
        <v>276</v>
      </c>
    </row>
    <row r="192" s="13" customFormat="1">
      <c r="A192" s="13"/>
      <c r="B192" s="244"/>
      <c r="C192" s="245"/>
      <c r="D192" s="240" t="s">
        <v>134</v>
      </c>
      <c r="E192" s="246" t="s">
        <v>19</v>
      </c>
      <c r="F192" s="247" t="s">
        <v>277</v>
      </c>
      <c r="G192" s="245"/>
      <c r="H192" s="248">
        <v>18.539999999999999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134</v>
      </c>
      <c r="AU192" s="254" t="s">
        <v>78</v>
      </c>
      <c r="AV192" s="13" t="s">
        <v>78</v>
      </c>
      <c r="AW192" s="13" t="s">
        <v>31</v>
      </c>
      <c r="AX192" s="13" t="s">
        <v>76</v>
      </c>
      <c r="AY192" s="254" t="s">
        <v>123</v>
      </c>
    </row>
    <row r="193" s="2" customFormat="1" ht="21.75" customHeight="1">
      <c r="A193" s="39"/>
      <c r="B193" s="40"/>
      <c r="C193" s="227" t="s">
        <v>278</v>
      </c>
      <c r="D193" s="227" t="s">
        <v>125</v>
      </c>
      <c r="E193" s="228" t="s">
        <v>279</v>
      </c>
      <c r="F193" s="229" t="s">
        <v>280</v>
      </c>
      <c r="G193" s="230" t="s">
        <v>128</v>
      </c>
      <c r="H193" s="231">
        <v>103</v>
      </c>
      <c r="I193" s="232"/>
      <c r="J193" s="233">
        <f>ROUND(I193*H193,2)</f>
        <v>0</v>
      </c>
      <c r="K193" s="229" t="s">
        <v>129</v>
      </c>
      <c r="L193" s="45"/>
      <c r="M193" s="234" t="s">
        <v>19</v>
      </c>
      <c r="N193" s="235" t="s">
        <v>40</v>
      </c>
      <c r="O193" s="85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130</v>
      </c>
      <c r="AT193" s="238" t="s">
        <v>125</v>
      </c>
      <c r="AU193" s="238" t="s">
        <v>78</v>
      </c>
      <c r="AY193" s="18" t="s">
        <v>123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76</v>
      </c>
      <c r="BK193" s="239">
        <f>ROUND(I193*H193,2)</f>
        <v>0</v>
      </c>
      <c r="BL193" s="18" t="s">
        <v>130</v>
      </c>
      <c r="BM193" s="238" t="s">
        <v>281</v>
      </c>
    </row>
    <row r="194" s="2" customFormat="1">
      <c r="A194" s="39"/>
      <c r="B194" s="40"/>
      <c r="C194" s="41"/>
      <c r="D194" s="240" t="s">
        <v>132</v>
      </c>
      <c r="E194" s="41"/>
      <c r="F194" s="241" t="s">
        <v>282</v>
      </c>
      <c r="G194" s="41"/>
      <c r="H194" s="41"/>
      <c r="I194" s="147"/>
      <c r="J194" s="41"/>
      <c r="K194" s="41"/>
      <c r="L194" s="45"/>
      <c r="M194" s="242"/>
      <c r="N194" s="24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132</v>
      </c>
      <c r="AU194" s="18" t="s">
        <v>78</v>
      </c>
    </row>
    <row r="195" s="13" customFormat="1">
      <c r="A195" s="13"/>
      <c r="B195" s="244"/>
      <c r="C195" s="245"/>
      <c r="D195" s="240" t="s">
        <v>134</v>
      </c>
      <c r="E195" s="246" t="s">
        <v>19</v>
      </c>
      <c r="F195" s="247" t="s">
        <v>283</v>
      </c>
      <c r="G195" s="245"/>
      <c r="H195" s="248">
        <v>103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134</v>
      </c>
      <c r="AU195" s="254" t="s">
        <v>78</v>
      </c>
      <c r="AV195" s="13" t="s">
        <v>78</v>
      </c>
      <c r="AW195" s="13" t="s">
        <v>31</v>
      </c>
      <c r="AX195" s="13" t="s">
        <v>76</v>
      </c>
      <c r="AY195" s="254" t="s">
        <v>123</v>
      </c>
    </row>
    <row r="196" s="2" customFormat="1" ht="16.5" customHeight="1">
      <c r="A196" s="39"/>
      <c r="B196" s="40"/>
      <c r="C196" s="266" t="s">
        <v>284</v>
      </c>
      <c r="D196" s="266" t="s">
        <v>246</v>
      </c>
      <c r="E196" s="267" t="s">
        <v>285</v>
      </c>
      <c r="F196" s="268" t="s">
        <v>286</v>
      </c>
      <c r="G196" s="269" t="s">
        <v>287</v>
      </c>
      <c r="H196" s="270">
        <v>4.1200000000000001</v>
      </c>
      <c r="I196" s="271"/>
      <c r="J196" s="272">
        <f>ROUND(I196*H196,2)</f>
        <v>0</v>
      </c>
      <c r="K196" s="268" t="s">
        <v>129</v>
      </c>
      <c r="L196" s="273"/>
      <c r="M196" s="274" t="s">
        <v>19</v>
      </c>
      <c r="N196" s="275" t="s">
        <v>40</v>
      </c>
      <c r="O196" s="85"/>
      <c r="P196" s="236">
        <f>O196*H196</f>
        <v>0</v>
      </c>
      <c r="Q196" s="236">
        <v>0.001</v>
      </c>
      <c r="R196" s="236">
        <f>Q196*H196</f>
        <v>0.0041200000000000004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177</v>
      </c>
      <c r="AT196" s="238" t="s">
        <v>246</v>
      </c>
      <c r="AU196" s="238" t="s">
        <v>78</v>
      </c>
      <c r="AY196" s="18" t="s">
        <v>123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76</v>
      </c>
      <c r="BK196" s="239">
        <f>ROUND(I196*H196,2)</f>
        <v>0</v>
      </c>
      <c r="BL196" s="18" t="s">
        <v>130</v>
      </c>
      <c r="BM196" s="238" t="s">
        <v>288</v>
      </c>
    </row>
    <row r="197" s="13" customFormat="1">
      <c r="A197" s="13"/>
      <c r="B197" s="244"/>
      <c r="C197" s="245"/>
      <c r="D197" s="240" t="s">
        <v>134</v>
      </c>
      <c r="E197" s="246" t="s">
        <v>19</v>
      </c>
      <c r="F197" s="247" t="s">
        <v>289</v>
      </c>
      <c r="G197" s="245"/>
      <c r="H197" s="248">
        <v>4.1200000000000001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134</v>
      </c>
      <c r="AU197" s="254" t="s">
        <v>78</v>
      </c>
      <c r="AV197" s="13" t="s">
        <v>78</v>
      </c>
      <c r="AW197" s="13" t="s">
        <v>31</v>
      </c>
      <c r="AX197" s="13" t="s">
        <v>76</v>
      </c>
      <c r="AY197" s="254" t="s">
        <v>123</v>
      </c>
    </row>
    <row r="198" s="2" customFormat="1" ht="16.5" customHeight="1">
      <c r="A198" s="39"/>
      <c r="B198" s="40"/>
      <c r="C198" s="227" t="s">
        <v>290</v>
      </c>
      <c r="D198" s="227" t="s">
        <v>125</v>
      </c>
      <c r="E198" s="228" t="s">
        <v>291</v>
      </c>
      <c r="F198" s="229" t="s">
        <v>292</v>
      </c>
      <c r="G198" s="230" t="s">
        <v>128</v>
      </c>
      <c r="H198" s="231">
        <v>1748.3499999999999</v>
      </c>
      <c r="I198" s="232"/>
      <c r="J198" s="233">
        <f>ROUND(I198*H198,2)</f>
        <v>0</v>
      </c>
      <c r="K198" s="229" t="s">
        <v>129</v>
      </c>
      <c r="L198" s="45"/>
      <c r="M198" s="234" t="s">
        <v>19</v>
      </c>
      <c r="N198" s="235" t="s">
        <v>40</v>
      </c>
      <c r="O198" s="85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130</v>
      </c>
      <c r="AT198" s="238" t="s">
        <v>125</v>
      </c>
      <c r="AU198" s="238" t="s">
        <v>78</v>
      </c>
      <c r="AY198" s="18" t="s">
        <v>123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76</v>
      </c>
      <c r="BK198" s="239">
        <f>ROUND(I198*H198,2)</f>
        <v>0</v>
      </c>
      <c r="BL198" s="18" t="s">
        <v>130</v>
      </c>
      <c r="BM198" s="238" t="s">
        <v>293</v>
      </c>
    </row>
    <row r="199" s="2" customFormat="1">
      <c r="A199" s="39"/>
      <c r="B199" s="40"/>
      <c r="C199" s="41"/>
      <c r="D199" s="240" t="s">
        <v>132</v>
      </c>
      <c r="E199" s="41"/>
      <c r="F199" s="241" t="s">
        <v>294</v>
      </c>
      <c r="G199" s="41"/>
      <c r="H199" s="41"/>
      <c r="I199" s="147"/>
      <c r="J199" s="41"/>
      <c r="K199" s="41"/>
      <c r="L199" s="45"/>
      <c r="M199" s="242"/>
      <c r="N199" s="24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132</v>
      </c>
      <c r="AU199" s="18" t="s">
        <v>78</v>
      </c>
    </row>
    <row r="200" s="13" customFormat="1">
      <c r="A200" s="13"/>
      <c r="B200" s="244"/>
      <c r="C200" s="245"/>
      <c r="D200" s="240" t="s">
        <v>134</v>
      </c>
      <c r="E200" s="246" t="s">
        <v>19</v>
      </c>
      <c r="F200" s="247" t="s">
        <v>295</v>
      </c>
      <c r="G200" s="245"/>
      <c r="H200" s="248">
        <v>1748.3499999999999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134</v>
      </c>
      <c r="AU200" s="254" t="s">
        <v>78</v>
      </c>
      <c r="AV200" s="13" t="s">
        <v>78</v>
      </c>
      <c r="AW200" s="13" t="s">
        <v>31</v>
      </c>
      <c r="AX200" s="13" t="s">
        <v>76</v>
      </c>
      <c r="AY200" s="254" t="s">
        <v>123</v>
      </c>
    </row>
    <row r="201" s="12" customFormat="1" ht="22.8" customHeight="1">
      <c r="A201" s="12"/>
      <c r="B201" s="211"/>
      <c r="C201" s="212"/>
      <c r="D201" s="213" t="s">
        <v>68</v>
      </c>
      <c r="E201" s="225" t="s">
        <v>78</v>
      </c>
      <c r="F201" s="225" t="s">
        <v>296</v>
      </c>
      <c r="G201" s="212"/>
      <c r="H201" s="212"/>
      <c r="I201" s="215"/>
      <c r="J201" s="226">
        <f>BK201</f>
        <v>0</v>
      </c>
      <c r="K201" s="212"/>
      <c r="L201" s="217"/>
      <c r="M201" s="218"/>
      <c r="N201" s="219"/>
      <c r="O201" s="219"/>
      <c r="P201" s="220">
        <f>SUM(P202:P209)</f>
        <v>0</v>
      </c>
      <c r="Q201" s="219"/>
      <c r="R201" s="220">
        <f>SUM(R202:R209)</f>
        <v>0.030438</v>
      </c>
      <c r="S201" s="219"/>
      <c r="T201" s="221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2" t="s">
        <v>76</v>
      </c>
      <c r="AT201" s="223" t="s">
        <v>68</v>
      </c>
      <c r="AU201" s="223" t="s">
        <v>76</v>
      </c>
      <c r="AY201" s="222" t="s">
        <v>123</v>
      </c>
      <c r="BK201" s="224">
        <f>SUM(BK202:BK209)</f>
        <v>0</v>
      </c>
    </row>
    <row r="202" s="2" customFormat="1" ht="21.75" customHeight="1">
      <c r="A202" s="39"/>
      <c r="B202" s="40"/>
      <c r="C202" s="227" t="s">
        <v>297</v>
      </c>
      <c r="D202" s="227" t="s">
        <v>125</v>
      </c>
      <c r="E202" s="228" t="s">
        <v>298</v>
      </c>
      <c r="F202" s="229" t="s">
        <v>299</v>
      </c>
      <c r="G202" s="230" t="s">
        <v>128</v>
      </c>
      <c r="H202" s="231">
        <v>68.400000000000006</v>
      </c>
      <c r="I202" s="232"/>
      <c r="J202" s="233">
        <f>ROUND(I202*H202,2)</f>
        <v>0</v>
      </c>
      <c r="K202" s="229" t="s">
        <v>129</v>
      </c>
      <c r="L202" s="45"/>
      <c r="M202" s="234" t="s">
        <v>19</v>
      </c>
      <c r="N202" s="235" t="s">
        <v>40</v>
      </c>
      <c r="O202" s="85"/>
      <c r="P202" s="236">
        <f>O202*H202</f>
        <v>0</v>
      </c>
      <c r="Q202" s="236">
        <v>0.00010000000000000001</v>
      </c>
      <c r="R202" s="236">
        <f>Q202*H202</f>
        <v>0.0068400000000000006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130</v>
      </c>
      <c r="AT202" s="238" t="s">
        <v>125</v>
      </c>
      <c r="AU202" s="238" t="s">
        <v>78</v>
      </c>
      <c r="AY202" s="18" t="s">
        <v>123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76</v>
      </c>
      <c r="BK202" s="239">
        <f>ROUND(I202*H202,2)</f>
        <v>0</v>
      </c>
      <c r="BL202" s="18" t="s">
        <v>130</v>
      </c>
      <c r="BM202" s="238" t="s">
        <v>300</v>
      </c>
    </row>
    <row r="203" s="2" customFormat="1">
      <c r="A203" s="39"/>
      <c r="B203" s="40"/>
      <c r="C203" s="41"/>
      <c r="D203" s="240" t="s">
        <v>132</v>
      </c>
      <c r="E203" s="41"/>
      <c r="F203" s="241" t="s">
        <v>301</v>
      </c>
      <c r="G203" s="41"/>
      <c r="H203" s="41"/>
      <c r="I203" s="147"/>
      <c r="J203" s="41"/>
      <c r="K203" s="41"/>
      <c r="L203" s="45"/>
      <c r="M203" s="242"/>
      <c r="N203" s="24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132</v>
      </c>
      <c r="AU203" s="18" t="s">
        <v>78</v>
      </c>
    </row>
    <row r="204" s="13" customFormat="1">
      <c r="A204" s="13"/>
      <c r="B204" s="244"/>
      <c r="C204" s="245"/>
      <c r="D204" s="240" t="s">
        <v>134</v>
      </c>
      <c r="E204" s="246" t="s">
        <v>19</v>
      </c>
      <c r="F204" s="247" t="s">
        <v>302</v>
      </c>
      <c r="G204" s="245"/>
      <c r="H204" s="248">
        <v>68.400000000000006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134</v>
      </c>
      <c r="AU204" s="254" t="s">
        <v>78</v>
      </c>
      <c r="AV204" s="13" t="s">
        <v>78</v>
      </c>
      <c r="AW204" s="13" t="s">
        <v>31</v>
      </c>
      <c r="AX204" s="13" t="s">
        <v>76</v>
      </c>
      <c r="AY204" s="254" t="s">
        <v>123</v>
      </c>
    </row>
    <row r="205" s="2" customFormat="1" ht="16.5" customHeight="1">
      <c r="A205" s="39"/>
      <c r="B205" s="40"/>
      <c r="C205" s="266" t="s">
        <v>303</v>
      </c>
      <c r="D205" s="266" t="s">
        <v>246</v>
      </c>
      <c r="E205" s="267" t="s">
        <v>304</v>
      </c>
      <c r="F205" s="268" t="s">
        <v>305</v>
      </c>
      <c r="G205" s="269" t="s">
        <v>128</v>
      </c>
      <c r="H205" s="270">
        <v>78.659999999999997</v>
      </c>
      <c r="I205" s="271"/>
      <c r="J205" s="272">
        <f>ROUND(I205*H205,2)</f>
        <v>0</v>
      </c>
      <c r="K205" s="268" t="s">
        <v>129</v>
      </c>
      <c r="L205" s="273"/>
      <c r="M205" s="274" t="s">
        <v>19</v>
      </c>
      <c r="N205" s="275" t="s">
        <v>40</v>
      </c>
      <c r="O205" s="85"/>
      <c r="P205" s="236">
        <f>O205*H205</f>
        <v>0</v>
      </c>
      <c r="Q205" s="236">
        <v>0.00029999999999999997</v>
      </c>
      <c r="R205" s="236">
        <f>Q205*H205</f>
        <v>0.023597999999999997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177</v>
      </c>
      <c r="AT205" s="238" t="s">
        <v>246</v>
      </c>
      <c r="AU205" s="238" t="s">
        <v>78</v>
      </c>
      <c r="AY205" s="18" t="s">
        <v>123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76</v>
      </c>
      <c r="BK205" s="239">
        <f>ROUND(I205*H205,2)</f>
        <v>0</v>
      </c>
      <c r="BL205" s="18" t="s">
        <v>130</v>
      </c>
      <c r="BM205" s="238" t="s">
        <v>306</v>
      </c>
    </row>
    <row r="206" s="13" customFormat="1">
      <c r="A206" s="13"/>
      <c r="B206" s="244"/>
      <c r="C206" s="245"/>
      <c r="D206" s="240" t="s">
        <v>134</v>
      </c>
      <c r="E206" s="246" t="s">
        <v>19</v>
      </c>
      <c r="F206" s="247" t="s">
        <v>307</v>
      </c>
      <c r="G206" s="245"/>
      <c r="H206" s="248">
        <v>68.400000000000006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4" t="s">
        <v>134</v>
      </c>
      <c r="AU206" s="254" t="s">
        <v>78</v>
      </c>
      <c r="AV206" s="13" t="s">
        <v>78</v>
      </c>
      <c r="AW206" s="13" t="s">
        <v>31</v>
      </c>
      <c r="AX206" s="13" t="s">
        <v>76</v>
      </c>
      <c r="AY206" s="254" t="s">
        <v>123</v>
      </c>
    </row>
    <row r="207" s="13" customFormat="1">
      <c r="A207" s="13"/>
      <c r="B207" s="244"/>
      <c r="C207" s="245"/>
      <c r="D207" s="240" t="s">
        <v>134</v>
      </c>
      <c r="E207" s="245"/>
      <c r="F207" s="247" t="s">
        <v>308</v>
      </c>
      <c r="G207" s="245"/>
      <c r="H207" s="248">
        <v>78.659999999999997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134</v>
      </c>
      <c r="AU207" s="254" t="s">
        <v>78</v>
      </c>
      <c r="AV207" s="13" t="s">
        <v>78</v>
      </c>
      <c r="AW207" s="13" t="s">
        <v>4</v>
      </c>
      <c r="AX207" s="13" t="s">
        <v>76</v>
      </c>
      <c r="AY207" s="254" t="s">
        <v>123</v>
      </c>
    </row>
    <row r="208" s="2" customFormat="1" ht="16.5" customHeight="1">
      <c r="A208" s="39"/>
      <c r="B208" s="40"/>
      <c r="C208" s="227" t="s">
        <v>309</v>
      </c>
      <c r="D208" s="227" t="s">
        <v>125</v>
      </c>
      <c r="E208" s="228" t="s">
        <v>310</v>
      </c>
      <c r="F208" s="229" t="s">
        <v>311</v>
      </c>
      <c r="G208" s="230" t="s">
        <v>186</v>
      </c>
      <c r="H208" s="231">
        <v>332</v>
      </c>
      <c r="I208" s="232"/>
      <c r="J208" s="233">
        <f>ROUND(I208*H208,2)</f>
        <v>0</v>
      </c>
      <c r="K208" s="229" t="s">
        <v>19</v>
      </c>
      <c r="L208" s="45"/>
      <c r="M208" s="234" t="s">
        <v>19</v>
      </c>
      <c r="N208" s="235" t="s">
        <v>40</v>
      </c>
      <c r="O208" s="85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130</v>
      </c>
      <c r="AT208" s="238" t="s">
        <v>125</v>
      </c>
      <c r="AU208" s="238" t="s">
        <v>78</v>
      </c>
      <c r="AY208" s="18" t="s">
        <v>123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76</v>
      </c>
      <c r="BK208" s="239">
        <f>ROUND(I208*H208,2)</f>
        <v>0</v>
      </c>
      <c r="BL208" s="18" t="s">
        <v>130</v>
      </c>
      <c r="BM208" s="238" t="s">
        <v>312</v>
      </c>
    </row>
    <row r="209" s="13" customFormat="1">
      <c r="A209" s="13"/>
      <c r="B209" s="244"/>
      <c r="C209" s="245"/>
      <c r="D209" s="240" t="s">
        <v>134</v>
      </c>
      <c r="E209" s="246" t="s">
        <v>19</v>
      </c>
      <c r="F209" s="247" t="s">
        <v>313</v>
      </c>
      <c r="G209" s="245"/>
      <c r="H209" s="248">
        <v>332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134</v>
      </c>
      <c r="AU209" s="254" t="s">
        <v>78</v>
      </c>
      <c r="AV209" s="13" t="s">
        <v>78</v>
      </c>
      <c r="AW209" s="13" t="s">
        <v>31</v>
      </c>
      <c r="AX209" s="13" t="s">
        <v>76</v>
      </c>
      <c r="AY209" s="254" t="s">
        <v>123</v>
      </c>
    </row>
    <row r="210" s="12" customFormat="1" ht="22.8" customHeight="1">
      <c r="A210" s="12"/>
      <c r="B210" s="211"/>
      <c r="C210" s="212"/>
      <c r="D210" s="213" t="s">
        <v>68</v>
      </c>
      <c r="E210" s="225" t="s">
        <v>146</v>
      </c>
      <c r="F210" s="225" t="s">
        <v>314</v>
      </c>
      <c r="G210" s="212"/>
      <c r="H210" s="212"/>
      <c r="I210" s="215"/>
      <c r="J210" s="226">
        <f>BK210</f>
        <v>0</v>
      </c>
      <c r="K210" s="212"/>
      <c r="L210" s="217"/>
      <c r="M210" s="218"/>
      <c r="N210" s="219"/>
      <c r="O210" s="219"/>
      <c r="P210" s="220">
        <f>SUM(P211:P228)</f>
        <v>0</v>
      </c>
      <c r="Q210" s="219"/>
      <c r="R210" s="220">
        <f>SUM(R211:R228)</f>
        <v>4.8451252499999997</v>
      </c>
      <c r="S210" s="219"/>
      <c r="T210" s="221">
        <f>SUM(T211:T228)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2" t="s">
        <v>76</v>
      </c>
      <c r="AT210" s="223" t="s">
        <v>68</v>
      </c>
      <c r="AU210" s="223" t="s">
        <v>76</v>
      </c>
      <c r="AY210" s="222" t="s">
        <v>123</v>
      </c>
      <c r="BK210" s="224">
        <f>SUM(BK211:BK228)</f>
        <v>0</v>
      </c>
    </row>
    <row r="211" s="2" customFormat="1" ht="16.5" customHeight="1">
      <c r="A211" s="39"/>
      <c r="B211" s="40"/>
      <c r="C211" s="227" t="s">
        <v>315</v>
      </c>
      <c r="D211" s="227" t="s">
        <v>125</v>
      </c>
      <c r="E211" s="228" t="s">
        <v>316</v>
      </c>
      <c r="F211" s="229" t="s">
        <v>317</v>
      </c>
      <c r="G211" s="230" t="s">
        <v>203</v>
      </c>
      <c r="H211" s="231">
        <v>3.9900000000000002</v>
      </c>
      <c r="I211" s="232"/>
      <c r="J211" s="233">
        <f>ROUND(I211*H211,2)</f>
        <v>0</v>
      </c>
      <c r="K211" s="229" t="s">
        <v>129</v>
      </c>
      <c r="L211" s="45"/>
      <c r="M211" s="234" t="s">
        <v>19</v>
      </c>
      <c r="N211" s="235" t="s">
        <v>40</v>
      </c>
      <c r="O211" s="85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130</v>
      </c>
      <c r="AT211" s="238" t="s">
        <v>125</v>
      </c>
      <c r="AU211" s="238" t="s">
        <v>78</v>
      </c>
      <c r="AY211" s="18" t="s">
        <v>123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76</v>
      </c>
      <c r="BK211" s="239">
        <f>ROUND(I211*H211,2)</f>
        <v>0</v>
      </c>
      <c r="BL211" s="18" t="s">
        <v>130</v>
      </c>
      <c r="BM211" s="238" t="s">
        <v>318</v>
      </c>
    </row>
    <row r="212" s="2" customFormat="1">
      <c r="A212" s="39"/>
      <c r="B212" s="40"/>
      <c r="C212" s="41"/>
      <c r="D212" s="240" t="s">
        <v>132</v>
      </c>
      <c r="E212" s="41"/>
      <c r="F212" s="241" t="s">
        <v>319</v>
      </c>
      <c r="G212" s="41"/>
      <c r="H212" s="41"/>
      <c r="I212" s="147"/>
      <c r="J212" s="41"/>
      <c r="K212" s="41"/>
      <c r="L212" s="45"/>
      <c r="M212" s="242"/>
      <c r="N212" s="24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132</v>
      </c>
      <c r="AU212" s="18" t="s">
        <v>78</v>
      </c>
    </row>
    <row r="213" s="13" customFormat="1">
      <c r="A213" s="13"/>
      <c r="B213" s="244"/>
      <c r="C213" s="245"/>
      <c r="D213" s="240" t="s">
        <v>134</v>
      </c>
      <c r="E213" s="246" t="s">
        <v>19</v>
      </c>
      <c r="F213" s="247" t="s">
        <v>320</v>
      </c>
      <c r="G213" s="245"/>
      <c r="H213" s="248">
        <v>3.9900000000000002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134</v>
      </c>
      <c r="AU213" s="254" t="s">
        <v>78</v>
      </c>
      <c r="AV213" s="13" t="s">
        <v>78</v>
      </c>
      <c r="AW213" s="13" t="s">
        <v>31</v>
      </c>
      <c r="AX213" s="13" t="s">
        <v>76</v>
      </c>
      <c r="AY213" s="254" t="s">
        <v>123</v>
      </c>
    </row>
    <row r="214" s="2" customFormat="1" ht="16.5" customHeight="1">
      <c r="A214" s="39"/>
      <c r="B214" s="40"/>
      <c r="C214" s="227" t="s">
        <v>321</v>
      </c>
      <c r="D214" s="227" t="s">
        <v>125</v>
      </c>
      <c r="E214" s="228" t="s">
        <v>322</v>
      </c>
      <c r="F214" s="229" t="s">
        <v>323</v>
      </c>
      <c r="G214" s="230" t="s">
        <v>203</v>
      </c>
      <c r="H214" s="231">
        <v>25.649999999999999</v>
      </c>
      <c r="I214" s="232"/>
      <c r="J214" s="233">
        <f>ROUND(I214*H214,2)</f>
        <v>0</v>
      </c>
      <c r="K214" s="229" t="s">
        <v>129</v>
      </c>
      <c r="L214" s="45"/>
      <c r="M214" s="234" t="s">
        <v>19</v>
      </c>
      <c r="N214" s="235" t="s">
        <v>40</v>
      </c>
      <c r="O214" s="85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130</v>
      </c>
      <c r="AT214" s="238" t="s">
        <v>125</v>
      </c>
      <c r="AU214" s="238" t="s">
        <v>78</v>
      </c>
      <c r="AY214" s="18" t="s">
        <v>123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76</v>
      </c>
      <c r="BK214" s="239">
        <f>ROUND(I214*H214,2)</f>
        <v>0</v>
      </c>
      <c r="BL214" s="18" t="s">
        <v>130</v>
      </c>
      <c r="BM214" s="238" t="s">
        <v>324</v>
      </c>
    </row>
    <row r="215" s="2" customFormat="1">
      <c r="A215" s="39"/>
      <c r="B215" s="40"/>
      <c r="C215" s="41"/>
      <c r="D215" s="240" t="s">
        <v>132</v>
      </c>
      <c r="E215" s="41"/>
      <c r="F215" s="241" t="s">
        <v>325</v>
      </c>
      <c r="G215" s="41"/>
      <c r="H215" s="41"/>
      <c r="I215" s="147"/>
      <c r="J215" s="41"/>
      <c r="K215" s="41"/>
      <c r="L215" s="45"/>
      <c r="M215" s="242"/>
      <c r="N215" s="24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132</v>
      </c>
      <c r="AU215" s="18" t="s">
        <v>78</v>
      </c>
    </row>
    <row r="216" s="13" customFormat="1">
      <c r="A216" s="13"/>
      <c r="B216" s="244"/>
      <c r="C216" s="245"/>
      <c r="D216" s="240" t="s">
        <v>134</v>
      </c>
      <c r="E216" s="246" t="s">
        <v>19</v>
      </c>
      <c r="F216" s="247" t="s">
        <v>326</v>
      </c>
      <c r="G216" s="245"/>
      <c r="H216" s="248">
        <v>25.649999999999999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4" t="s">
        <v>134</v>
      </c>
      <c r="AU216" s="254" t="s">
        <v>78</v>
      </c>
      <c r="AV216" s="13" t="s">
        <v>78</v>
      </c>
      <c r="AW216" s="13" t="s">
        <v>31</v>
      </c>
      <c r="AX216" s="13" t="s">
        <v>76</v>
      </c>
      <c r="AY216" s="254" t="s">
        <v>123</v>
      </c>
    </row>
    <row r="217" s="2" customFormat="1" ht="16.5" customHeight="1">
      <c r="A217" s="39"/>
      <c r="B217" s="40"/>
      <c r="C217" s="227" t="s">
        <v>327</v>
      </c>
      <c r="D217" s="227" t="s">
        <v>125</v>
      </c>
      <c r="E217" s="228" t="s">
        <v>328</v>
      </c>
      <c r="F217" s="229" t="s">
        <v>329</v>
      </c>
      <c r="G217" s="230" t="s">
        <v>128</v>
      </c>
      <c r="H217" s="231">
        <v>154.5</v>
      </c>
      <c r="I217" s="232"/>
      <c r="J217" s="233">
        <f>ROUND(I217*H217,2)</f>
        <v>0</v>
      </c>
      <c r="K217" s="229" t="s">
        <v>129</v>
      </c>
      <c r="L217" s="45"/>
      <c r="M217" s="234" t="s">
        <v>19</v>
      </c>
      <c r="N217" s="235" t="s">
        <v>40</v>
      </c>
      <c r="O217" s="85"/>
      <c r="P217" s="236">
        <f>O217*H217</f>
        <v>0</v>
      </c>
      <c r="Q217" s="236">
        <v>0.0023700000000000001</v>
      </c>
      <c r="R217" s="236">
        <f>Q217*H217</f>
        <v>0.36616500000000002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130</v>
      </c>
      <c r="AT217" s="238" t="s">
        <v>125</v>
      </c>
      <c r="AU217" s="238" t="s">
        <v>78</v>
      </c>
      <c r="AY217" s="18" t="s">
        <v>123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76</v>
      </c>
      <c r="BK217" s="239">
        <f>ROUND(I217*H217,2)</f>
        <v>0</v>
      </c>
      <c r="BL217" s="18" t="s">
        <v>130</v>
      </c>
      <c r="BM217" s="238" t="s">
        <v>330</v>
      </c>
    </row>
    <row r="218" s="2" customFormat="1">
      <c r="A218" s="39"/>
      <c r="B218" s="40"/>
      <c r="C218" s="41"/>
      <c r="D218" s="240" t="s">
        <v>132</v>
      </c>
      <c r="E218" s="41"/>
      <c r="F218" s="241" t="s">
        <v>331</v>
      </c>
      <c r="G218" s="41"/>
      <c r="H218" s="41"/>
      <c r="I218" s="147"/>
      <c r="J218" s="41"/>
      <c r="K218" s="41"/>
      <c r="L218" s="45"/>
      <c r="M218" s="242"/>
      <c r="N218" s="24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132</v>
      </c>
      <c r="AU218" s="18" t="s">
        <v>78</v>
      </c>
    </row>
    <row r="219" s="13" customFormat="1">
      <c r="A219" s="13"/>
      <c r="B219" s="244"/>
      <c r="C219" s="245"/>
      <c r="D219" s="240" t="s">
        <v>134</v>
      </c>
      <c r="E219" s="246" t="s">
        <v>19</v>
      </c>
      <c r="F219" s="247" t="s">
        <v>332</v>
      </c>
      <c r="G219" s="245"/>
      <c r="H219" s="248">
        <v>154.5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134</v>
      </c>
      <c r="AU219" s="254" t="s">
        <v>78</v>
      </c>
      <c r="AV219" s="13" t="s">
        <v>78</v>
      </c>
      <c r="AW219" s="13" t="s">
        <v>31</v>
      </c>
      <c r="AX219" s="13" t="s">
        <v>76</v>
      </c>
      <c r="AY219" s="254" t="s">
        <v>123</v>
      </c>
    </row>
    <row r="220" s="2" customFormat="1" ht="16.5" customHeight="1">
      <c r="A220" s="39"/>
      <c r="B220" s="40"/>
      <c r="C220" s="227" t="s">
        <v>333</v>
      </c>
      <c r="D220" s="227" t="s">
        <v>125</v>
      </c>
      <c r="E220" s="228" t="s">
        <v>334</v>
      </c>
      <c r="F220" s="229" t="s">
        <v>335</v>
      </c>
      <c r="G220" s="230" t="s">
        <v>128</v>
      </c>
      <c r="H220" s="231">
        <v>154.5</v>
      </c>
      <c r="I220" s="232"/>
      <c r="J220" s="233">
        <f>ROUND(I220*H220,2)</f>
        <v>0</v>
      </c>
      <c r="K220" s="229" t="s">
        <v>129</v>
      </c>
      <c r="L220" s="45"/>
      <c r="M220" s="234" t="s">
        <v>19</v>
      </c>
      <c r="N220" s="235" t="s">
        <v>40</v>
      </c>
      <c r="O220" s="85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130</v>
      </c>
      <c r="AT220" s="238" t="s">
        <v>125</v>
      </c>
      <c r="AU220" s="238" t="s">
        <v>78</v>
      </c>
      <c r="AY220" s="18" t="s">
        <v>123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76</v>
      </c>
      <c r="BK220" s="239">
        <f>ROUND(I220*H220,2)</f>
        <v>0</v>
      </c>
      <c r="BL220" s="18" t="s">
        <v>130</v>
      </c>
      <c r="BM220" s="238" t="s">
        <v>336</v>
      </c>
    </row>
    <row r="221" s="2" customFormat="1">
      <c r="A221" s="39"/>
      <c r="B221" s="40"/>
      <c r="C221" s="41"/>
      <c r="D221" s="240" t="s">
        <v>132</v>
      </c>
      <c r="E221" s="41"/>
      <c r="F221" s="241" t="s">
        <v>331</v>
      </c>
      <c r="G221" s="41"/>
      <c r="H221" s="41"/>
      <c r="I221" s="147"/>
      <c r="J221" s="41"/>
      <c r="K221" s="41"/>
      <c r="L221" s="45"/>
      <c r="M221" s="242"/>
      <c r="N221" s="24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132</v>
      </c>
      <c r="AU221" s="18" t="s">
        <v>78</v>
      </c>
    </row>
    <row r="222" s="13" customFormat="1">
      <c r="A222" s="13"/>
      <c r="B222" s="244"/>
      <c r="C222" s="245"/>
      <c r="D222" s="240" t="s">
        <v>134</v>
      </c>
      <c r="E222" s="246" t="s">
        <v>19</v>
      </c>
      <c r="F222" s="247" t="s">
        <v>332</v>
      </c>
      <c r="G222" s="245"/>
      <c r="H222" s="248">
        <v>154.5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134</v>
      </c>
      <c r="AU222" s="254" t="s">
        <v>78</v>
      </c>
      <c r="AV222" s="13" t="s">
        <v>78</v>
      </c>
      <c r="AW222" s="13" t="s">
        <v>31</v>
      </c>
      <c r="AX222" s="13" t="s">
        <v>76</v>
      </c>
      <c r="AY222" s="254" t="s">
        <v>123</v>
      </c>
    </row>
    <row r="223" s="2" customFormat="1" ht="16.5" customHeight="1">
      <c r="A223" s="39"/>
      <c r="B223" s="40"/>
      <c r="C223" s="227" t="s">
        <v>337</v>
      </c>
      <c r="D223" s="227" t="s">
        <v>125</v>
      </c>
      <c r="E223" s="228" t="s">
        <v>338</v>
      </c>
      <c r="F223" s="229" t="s">
        <v>339</v>
      </c>
      <c r="G223" s="230" t="s">
        <v>227</v>
      </c>
      <c r="H223" s="231">
        <v>4.2750000000000004</v>
      </c>
      <c r="I223" s="232"/>
      <c r="J223" s="233">
        <f>ROUND(I223*H223,2)</f>
        <v>0</v>
      </c>
      <c r="K223" s="229" t="s">
        <v>129</v>
      </c>
      <c r="L223" s="45"/>
      <c r="M223" s="234" t="s">
        <v>19</v>
      </c>
      <c r="N223" s="235" t="s">
        <v>40</v>
      </c>
      <c r="O223" s="85"/>
      <c r="P223" s="236">
        <f>O223*H223</f>
        <v>0</v>
      </c>
      <c r="Q223" s="236">
        <v>1.04331</v>
      </c>
      <c r="R223" s="236">
        <f>Q223*H223</f>
        <v>4.4601502499999999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130</v>
      </c>
      <c r="AT223" s="238" t="s">
        <v>125</v>
      </c>
      <c r="AU223" s="238" t="s">
        <v>78</v>
      </c>
      <c r="AY223" s="18" t="s">
        <v>123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76</v>
      </c>
      <c r="BK223" s="239">
        <f>ROUND(I223*H223,2)</f>
        <v>0</v>
      </c>
      <c r="BL223" s="18" t="s">
        <v>130</v>
      </c>
      <c r="BM223" s="238" t="s">
        <v>340</v>
      </c>
    </row>
    <row r="224" s="2" customFormat="1">
      <c r="A224" s="39"/>
      <c r="B224" s="40"/>
      <c r="C224" s="41"/>
      <c r="D224" s="240" t="s">
        <v>132</v>
      </c>
      <c r="E224" s="41"/>
      <c r="F224" s="241" t="s">
        <v>341</v>
      </c>
      <c r="G224" s="41"/>
      <c r="H224" s="41"/>
      <c r="I224" s="147"/>
      <c r="J224" s="41"/>
      <c r="K224" s="41"/>
      <c r="L224" s="45"/>
      <c r="M224" s="242"/>
      <c r="N224" s="243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132</v>
      </c>
      <c r="AU224" s="18" t="s">
        <v>78</v>
      </c>
    </row>
    <row r="225" s="13" customFormat="1">
      <c r="A225" s="13"/>
      <c r="B225" s="244"/>
      <c r="C225" s="245"/>
      <c r="D225" s="240" t="s">
        <v>134</v>
      </c>
      <c r="E225" s="246" t="s">
        <v>19</v>
      </c>
      <c r="F225" s="247" t="s">
        <v>342</v>
      </c>
      <c r="G225" s="245"/>
      <c r="H225" s="248">
        <v>4.2750000000000004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134</v>
      </c>
      <c r="AU225" s="254" t="s">
        <v>78</v>
      </c>
      <c r="AV225" s="13" t="s">
        <v>78</v>
      </c>
      <c r="AW225" s="13" t="s">
        <v>31</v>
      </c>
      <c r="AX225" s="13" t="s">
        <v>76</v>
      </c>
      <c r="AY225" s="254" t="s">
        <v>123</v>
      </c>
    </row>
    <row r="226" s="2" customFormat="1" ht="16.5" customHeight="1">
      <c r="A226" s="39"/>
      <c r="B226" s="40"/>
      <c r="C226" s="227" t="s">
        <v>343</v>
      </c>
      <c r="D226" s="227" t="s">
        <v>125</v>
      </c>
      <c r="E226" s="228" t="s">
        <v>344</v>
      </c>
      <c r="F226" s="229" t="s">
        <v>345</v>
      </c>
      <c r="G226" s="230" t="s">
        <v>186</v>
      </c>
      <c r="H226" s="231">
        <v>57</v>
      </c>
      <c r="I226" s="232"/>
      <c r="J226" s="233">
        <f>ROUND(I226*H226,2)</f>
        <v>0</v>
      </c>
      <c r="K226" s="229" t="s">
        <v>19</v>
      </c>
      <c r="L226" s="45"/>
      <c r="M226" s="234" t="s">
        <v>19</v>
      </c>
      <c r="N226" s="235" t="s">
        <v>40</v>
      </c>
      <c r="O226" s="85"/>
      <c r="P226" s="236">
        <f>O226*H226</f>
        <v>0</v>
      </c>
      <c r="Q226" s="236">
        <v>0.00033</v>
      </c>
      <c r="R226" s="236">
        <f>Q226*H226</f>
        <v>0.01881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130</v>
      </c>
      <c r="AT226" s="238" t="s">
        <v>125</v>
      </c>
      <c r="AU226" s="238" t="s">
        <v>78</v>
      </c>
      <c r="AY226" s="18" t="s">
        <v>123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76</v>
      </c>
      <c r="BK226" s="239">
        <f>ROUND(I226*H226,2)</f>
        <v>0</v>
      </c>
      <c r="BL226" s="18" t="s">
        <v>130</v>
      </c>
      <c r="BM226" s="238" t="s">
        <v>346</v>
      </c>
    </row>
    <row r="227" s="2" customFormat="1">
      <c r="A227" s="39"/>
      <c r="B227" s="40"/>
      <c r="C227" s="41"/>
      <c r="D227" s="240" t="s">
        <v>132</v>
      </c>
      <c r="E227" s="41"/>
      <c r="F227" s="241" t="s">
        <v>347</v>
      </c>
      <c r="G227" s="41"/>
      <c r="H227" s="41"/>
      <c r="I227" s="147"/>
      <c r="J227" s="41"/>
      <c r="K227" s="41"/>
      <c r="L227" s="45"/>
      <c r="M227" s="242"/>
      <c r="N227" s="24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132</v>
      </c>
      <c r="AU227" s="18" t="s">
        <v>78</v>
      </c>
    </row>
    <row r="228" s="13" customFormat="1">
      <c r="A228" s="13"/>
      <c r="B228" s="244"/>
      <c r="C228" s="245"/>
      <c r="D228" s="240" t="s">
        <v>134</v>
      </c>
      <c r="E228" s="246" t="s">
        <v>19</v>
      </c>
      <c r="F228" s="247" t="s">
        <v>348</v>
      </c>
      <c r="G228" s="245"/>
      <c r="H228" s="248">
        <v>57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134</v>
      </c>
      <c r="AU228" s="254" t="s">
        <v>78</v>
      </c>
      <c r="AV228" s="13" t="s">
        <v>78</v>
      </c>
      <c r="AW228" s="13" t="s">
        <v>31</v>
      </c>
      <c r="AX228" s="13" t="s">
        <v>76</v>
      </c>
      <c r="AY228" s="254" t="s">
        <v>123</v>
      </c>
    </row>
    <row r="229" s="12" customFormat="1" ht="22.8" customHeight="1">
      <c r="A229" s="12"/>
      <c r="B229" s="211"/>
      <c r="C229" s="212"/>
      <c r="D229" s="213" t="s">
        <v>68</v>
      </c>
      <c r="E229" s="225" t="s">
        <v>130</v>
      </c>
      <c r="F229" s="225" t="s">
        <v>349</v>
      </c>
      <c r="G229" s="212"/>
      <c r="H229" s="212"/>
      <c r="I229" s="215"/>
      <c r="J229" s="226">
        <f>BK229</f>
        <v>0</v>
      </c>
      <c r="K229" s="212"/>
      <c r="L229" s="217"/>
      <c r="M229" s="218"/>
      <c r="N229" s="219"/>
      <c r="O229" s="219"/>
      <c r="P229" s="220">
        <f>SUM(P230:P232)</f>
        <v>0</v>
      </c>
      <c r="Q229" s="219"/>
      <c r="R229" s="220">
        <f>SUM(R230:R232)</f>
        <v>1.5733200000000001</v>
      </c>
      <c r="S229" s="219"/>
      <c r="T229" s="221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2" t="s">
        <v>76</v>
      </c>
      <c r="AT229" s="223" t="s">
        <v>68</v>
      </c>
      <c r="AU229" s="223" t="s">
        <v>76</v>
      </c>
      <c r="AY229" s="222" t="s">
        <v>123</v>
      </c>
      <c r="BK229" s="224">
        <f>SUM(BK230:BK232)</f>
        <v>0</v>
      </c>
    </row>
    <row r="230" s="2" customFormat="1" ht="16.5" customHeight="1">
      <c r="A230" s="39"/>
      <c r="B230" s="40"/>
      <c r="C230" s="227" t="s">
        <v>350</v>
      </c>
      <c r="D230" s="227" t="s">
        <v>125</v>
      </c>
      <c r="E230" s="228" t="s">
        <v>351</v>
      </c>
      <c r="F230" s="229" t="s">
        <v>352</v>
      </c>
      <c r="G230" s="230" t="s">
        <v>128</v>
      </c>
      <c r="H230" s="231">
        <v>8.4000000000000004</v>
      </c>
      <c r="I230" s="232"/>
      <c r="J230" s="233">
        <f>ROUND(I230*H230,2)</f>
        <v>0</v>
      </c>
      <c r="K230" s="229" t="s">
        <v>129</v>
      </c>
      <c r="L230" s="45"/>
      <c r="M230" s="234" t="s">
        <v>19</v>
      </c>
      <c r="N230" s="235" t="s">
        <v>40</v>
      </c>
      <c r="O230" s="85"/>
      <c r="P230" s="236">
        <f>O230*H230</f>
        <v>0</v>
      </c>
      <c r="Q230" s="236">
        <v>0.18729999999999999</v>
      </c>
      <c r="R230" s="236">
        <f>Q230*H230</f>
        <v>1.5733200000000001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130</v>
      </c>
      <c r="AT230" s="238" t="s">
        <v>125</v>
      </c>
      <c r="AU230" s="238" t="s">
        <v>78</v>
      </c>
      <c r="AY230" s="18" t="s">
        <v>123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76</v>
      </c>
      <c r="BK230" s="239">
        <f>ROUND(I230*H230,2)</f>
        <v>0</v>
      </c>
      <c r="BL230" s="18" t="s">
        <v>130</v>
      </c>
      <c r="BM230" s="238" t="s">
        <v>353</v>
      </c>
    </row>
    <row r="231" s="2" customFormat="1">
      <c r="A231" s="39"/>
      <c r="B231" s="40"/>
      <c r="C231" s="41"/>
      <c r="D231" s="240" t="s">
        <v>132</v>
      </c>
      <c r="E231" s="41"/>
      <c r="F231" s="241" t="s">
        <v>354</v>
      </c>
      <c r="G231" s="41"/>
      <c r="H231" s="41"/>
      <c r="I231" s="147"/>
      <c r="J231" s="41"/>
      <c r="K231" s="41"/>
      <c r="L231" s="45"/>
      <c r="M231" s="242"/>
      <c r="N231" s="24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132</v>
      </c>
      <c r="AU231" s="18" t="s">
        <v>78</v>
      </c>
    </row>
    <row r="232" s="13" customFormat="1">
      <c r="A232" s="13"/>
      <c r="B232" s="244"/>
      <c r="C232" s="245"/>
      <c r="D232" s="240" t="s">
        <v>134</v>
      </c>
      <c r="E232" s="246" t="s">
        <v>19</v>
      </c>
      <c r="F232" s="247" t="s">
        <v>355</v>
      </c>
      <c r="G232" s="245"/>
      <c r="H232" s="248">
        <v>8.4000000000000004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134</v>
      </c>
      <c r="AU232" s="254" t="s">
        <v>78</v>
      </c>
      <c r="AV232" s="13" t="s">
        <v>78</v>
      </c>
      <c r="AW232" s="13" t="s">
        <v>31</v>
      </c>
      <c r="AX232" s="13" t="s">
        <v>76</v>
      </c>
      <c r="AY232" s="254" t="s">
        <v>123</v>
      </c>
    </row>
    <row r="233" s="12" customFormat="1" ht="22.8" customHeight="1">
      <c r="A233" s="12"/>
      <c r="B233" s="211"/>
      <c r="C233" s="212"/>
      <c r="D233" s="213" t="s">
        <v>68</v>
      </c>
      <c r="E233" s="225" t="s">
        <v>159</v>
      </c>
      <c r="F233" s="225" t="s">
        <v>356</v>
      </c>
      <c r="G233" s="212"/>
      <c r="H233" s="212"/>
      <c r="I233" s="215"/>
      <c r="J233" s="226">
        <f>BK233</f>
        <v>0</v>
      </c>
      <c r="K233" s="212"/>
      <c r="L233" s="217"/>
      <c r="M233" s="218"/>
      <c r="N233" s="219"/>
      <c r="O233" s="219"/>
      <c r="P233" s="220">
        <f>SUM(P234:P283)</f>
        <v>0</v>
      </c>
      <c r="Q233" s="219"/>
      <c r="R233" s="220">
        <f>SUM(R234:R283)</f>
        <v>308.96243599999991</v>
      </c>
      <c r="S233" s="219"/>
      <c r="T233" s="221">
        <f>SUM(T234:T283)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2" t="s">
        <v>76</v>
      </c>
      <c r="AT233" s="223" t="s">
        <v>68</v>
      </c>
      <c r="AU233" s="223" t="s">
        <v>76</v>
      </c>
      <c r="AY233" s="222" t="s">
        <v>123</v>
      </c>
      <c r="BK233" s="224">
        <f>SUM(BK234:BK283)</f>
        <v>0</v>
      </c>
    </row>
    <row r="234" s="2" customFormat="1" ht="16.5" customHeight="1">
      <c r="A234" s="39"/>
      <c r="B234" s="40"/>
      <c r="C234" s="227" t="s">
        <v>357</v>
      </c>
      <c r="D234" s="227" t="s">
        <v>125</v>
      </c>
      <c r="E234" s="228" t="s">
        <v>358</v>
      </c>
      <c r="F234" s="229" t="s">
        <v>359</v>
      </c>
      <c r="G234" s="230" t="s">
        <v>128</v>
      </c>
      <c r="H234" s="231">
        <v>1387.3499999999999</v>
      </c>
      <c r="I234" s="232"/>
      <c r="J234" s="233">
        <f>ROUND(I234*H234,2)</f>
        <v>0</v>
      </c>
      <c r="K234" s="229" t="s">
        <v>129</v>
      </c>
      <c r="L234" s="45"/>
      <c r="M234" s="234" t="s">
        <v>19</v>
      </c>
      <c r="N234" s="235" t="s">
        <v>40</v>
      </c>
      <c r="O234" s="85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130</v>
      </c>
      <c r="AT234" s="238" t="s">
        <v>125</v>
      </c>
      <c r="AU234" s="238" t="s">
        <v>78</v>
      </c>
      <c r="AY234" s="18" t="s">
        <v>123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76</v>
      </c>
      <c r="BK234" s="239">
        <f>ROUND(I234*H234,2)</f>
        <v>0</v>
      </c>
      <c r="BL234" s="18" t="s">
        <v>130</v>
      </c>
      <c r="BM234" s="238" t="s">
        <v>360</v>
      </c>
    </row>
    <row r="235" s="13" customFormat="1">
      <c r="A235" s="13"/>
      <c r="B235" s="244"/>
      <c r="C235" s="245"/>
      <c r="D235" s="240" t="s">
        <v>134</v>
      </c>
      <c r="E235" s="246" t="s">
        <v>19</v>
      </c>
      <c r="F235" s="247" t="s">
        <v>361</v>
      </c>
      <c r="G235" s="245"/>
      <c r="H235" s="248">
        <v>1156.5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134</v>
      </c>
      <c r="AU235" s="254" t="s">
        <v>78</v>
      </c>
      <c r="AV235" s="13" t="s">
        <v>78</v>
      </c>
      <c r="AW235" s="13" t="s">
        <v>31</v>
      </c>
      <c r="AX235" s="13" t="s">
        <v>69</v>
      </c>
      <c r="AY235" s="254" t="s">
        <v>123</v>
      </c>
    </row>
    <row r="236" s="13" customFormat="1">
      <c r="A236" s="13"/>
      <c r="B236" s="244"/>
      <c r="C236" s="245"/>
      <c r="D236" s="240" t="s">
        <v>134</v>
      </c>
      <c r="E236" s="246" t="s">
        <v>19</v>
      </c>
      <c r="F236" s="247" t="s">
        <v>362</v>
      </c>
      <c r="G236" s="245"/>
      <c r="H236" s="248">
        <v>230.84999999999999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4" t="s">
        <v>134</v>
      </c>
      <c r="AU236" s="254" t="s">
        <v>78</v>
      </c>
      <c r="AV236" s="13" t="s">
        <v>78</v>
      </c>
      <c r="AW236" s="13" t="s">
        <v>31</v>
      </c>
      <c r="AX236" s="13" t="s">
        <v>69</v>
      </c>
      <c r="AY236" s="254" t="s">
        <v>123</v>
      </c>
    </row>
    <row r="237" s="14" customFormat="1">
      <c r="A237" s="14"/>
      <c r="B237" s="255"/>
      <c r="C237" s="256"/>
      <c r="D237" s="240" t="s">
        <v>134</v>
      </c>
      <c r="E237" s="257" t="s">
        <v>19</v>
      </c>
      <c r="F237" s="258" t="s">
        <v>138</v>
      </c>
      <c r="G237" s="256"/>
      <c r="H237" s="259">
        <v>1387.3499999999999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134</v>
      </c>
      <c r="AU237" s="265" t="s">
        <v>78</v>
      </c>
      <c r="AV237" s="14" t="s">
        <v>130</v>
      </c>
      <c r="AW237" s="14" t="s">
        <v>31</v>
      </c>
      <c r="AX237" s="14" t="s">
        <v>76</v>
      </c>
      <c r="AY237" s="265" t="s">
        <v>123</v>
      </c>
    </row>
    <row r="238" s="2" customFormat="1" ht="21.75" customHeight="1">
      <c r="A238" s="39"/>
      <c r="B238" s="40"/>
      <c r="C238" s="227" t="s">
        <v>363</v>
      </c>
      <c r="D238" s="227" t="s">
        <v>125</v>
      </c>
      <c r="E238" s="228" t="s">
        <v>364</v>
      </c>
      <c r="F238" s="229" t="s">
        <v>365</v>
      </c>
      <c r="G238" s="230" t="s">
        <v>128</v>
      </c>
      <c r="H238" s="231">
        <v>361</v>
      </c>
      <c r="I238" s="232"/>
      <c r="J238" s="233">
        <f>ROUND(I238*H238,2)</f>
        <v>0</v>
      </c>
      <c r="K238" s="229" t="s">
        <v>129</v>
      </c>
      <c r="L238" s="45"/>
      <c r="M238" s="234" t="s">
        <v>19</v>
      </c>
      <c r="N238" s="235" t="s">
        <v>40</v>
      </c>
      <c r="O238" s="85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130</v>
      </c>
      <c r="AT238" s="238" t="s">
        <v>125</v>
      </c>
      <c r="AU238" s="238" t="s">
        <v>78</v>
      </c>
      <c r="AY238" s="18" t="s">
        <v>123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76</v>
      </c>
      <c r="BK238" s="239">
        <f>ROUND(I238*H238,2)</f>
        <v>0</v>
      </c>
      <c r="BL238" s="18" t="s">
        <v>130</v>
      </c>
      <c r="BM238" s="238" t="s">
        <v>366</v>
      </c>
    </row>
    <row r="239" s="2" customFormat="1">
      <c r="A239" s="39"/>
      <c r="B239" s="40"/>
      <c r="C239" s="41"/>
      <c r="D239" s="240" t="s">
        <v>132</v>
      </c>
      <c r="E239" s="41"/>
      <c r="F239" s="241" t="s">
        <v>367</v>
      </c>
      <c r="G239" s="41"/>
      <c r="H239" s="41"/>
      <c r="I239" s="147"/>
      <c r="J239" s="41"/>
      <c r="K239" s="41"/>
      <c r="L239" s="45"/>
      <c r="M239" s="242"/>
      <c r="N239" s="24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132</v>
      </c>
      <c r="AU239" s="18" t="s">
        <v>78</v>
      </c>
    </row>
    <row r="240" s="13" customFormat="1">
      <c r="A240" s="13"/>
      <c r="B240" s="244"/>
      <c r="C240" s="245"/>
      <c r="D240" s="240" t="s">
        <v>134</v>
      </c>
      <c r="E240" s="246" t="s">
        <v>19</v>
      </c>
      <c r="F240" s="247" t="s">
        <v>368</v>
      </c>
      <c r="G240" s="245"/>
      <c r="H240" s="248">
        <v>361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4" t="s">
        <v>134</v>
      </c>
      <c r="AU240" s="254" t="s">
        <v>78</v>
      </c>
      <c r="AV240" s="13" t="s">
        <v>78</v>
      </c>
      <c r="AW240" s="13" t="s">
        <v>31</v>
      </c>
      <c r="AX240" s="13" t="s">
        <v>76</v>
      </c>
      <c r="AY240" s="254" t="s">
        <v>123</v>
      </c>
    </row>
    <row r="241" s="2" customFormat="1" ht="21.75" customHeight="1">
      <c r="A241" s="39"/>
      <c r="B241" s="40"/>
      <c r="C241" s="227" t="s">
        <v>369</v>
      </c>
      <c r="D241" s="227" t="s">
        <v>125</v>
      </c>
      <c r="E241" s="228" t="s">
        <v>370</v>
      </c>
      <c r="F241" s="229" t="s">
        <v>371</v>
      </c>
      <c r="G241" s="230" t="s">
        <v>128</v>
      </c>
      <c r="H241" s="231">
        <v>556.5</v>
      </c>
      <c r="I241" s="232"/>
      <c r="J241" s="233">
        <f>ROUND(I241*H241,2)</f>
        <v>0</v>
      </c>
      <c r="K241" s="229" t="s">
        <v>129</v>
      </c>
      <c r="L241" s="45"/>
      <c r="M241" s="234" t="s">
        <v>19</v>
      </c>
      <c r="N241" s="235" t="s">
        <v>40</v>
      </c>
      <c r="O241" s="85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130</v>
      </c>
      <c r="AT241" s="238" t="s">
        <v>125</v>
      </c>
      <c r="AU241" s="238" t="s">
        <v>78</v>
      </c>
      <c r="AY241" s="18" t="s">
        <v>123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76</v>
      </c>
      <c r="BK241" s="239">
        <f>ROUND(I241*H241,2)</f>
        <v>0</v>
      </c>
      <c r="BL241" s="18" t="s">
        <v>130</v>
      </c>
      <c r="BM241" s="238" t="s">
        <v>372</v>
      </c>
    </row>
    <row r="242" s="2" customFormat="1">
      <c r="A242" s="39"/>
      <c r="B242" s="40"/>
      <c r="C242" s="41"/>
      <c r="D242" s="240" t="s">
        <v>132</v>
      </c>
      <c r="E242" s="41"/>
      <c r="F242" s="241" t="s">
        <v>373</v>
      </c>
      <c r="G242" s="41"/>
      <c r="H242" s="41"/>
      <c r="I242" s="147"/>
      <c r="J242" s="41"/>
      <c r="K242" s="41"/>
      <c r="L242" s="45"/>
      <c r="M242" s="242"/>
      <c r="N242" s="24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132</v>
      </c>
      <c r="AU242" s="18" t="s">
        <v>78</v>
      </c>
    </row>
    <row r="243" s="13" customFormat="1">
      <c r="A243" s="13"/>
      <c r="B243" s="244"/>
      <c r="C243" s="245"/>
      <c r="D243" s="240" t="s">
        <v>134</v>
      </c>
      <c r="E243" s="246" t="s">
        <v>19</v>
      </c>
      <c r="F243" s="247" t="s">
        <v>374</v>
      </c>
      <c r="G243" s="245"/>
      <c r="H243" s="248">
        <v>195.5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134</v>
      </c>
      <c r="AU243" s="254" t="s">
        <v>78</v>
      </c>
      <c r="AV243" s="13" t="s">
        <v>78</v>
      </c>
      <c r="AW243" s="13" t="s">
        <v>31</v>
      </c>
      <c r="AX243" s="13" t="s">
        <v>69</v>
      </c>
      <c r="AY243" s="254" t="s">
        <v>123</v>
      </c>
    </row>
    <row r="244" s="13" customFormat="1">
      <c r="A244" s="13"/>
      <c r="B244" s="244"/>
      <c r="C244" s="245"/>
      <c r="D244" s="240" t="s">
        <v>134</v>
      </c>
      <c r="E244" s="246" t="s">
        <v>19</v>
      </c>
      <c r="F244" s="247" t="s">
        <v>368</v>
      </c>
      <c r="G244" s="245"/>
      <c r="H244" s="248">
        <v>361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134</v>
      </c>
      <c r="AU244" s="254" t="s">
        <v>78</v>
      </c>
      <c r="AV244" s="13" t="s">
        <v>78</v>
      </c>
      <c r="AW244" s="13" t="s">
        <v>31</v>
      </c>
      <c r="AX244" s="13" t="s">
        <v>69</v>
      </c>
      <c r="AY244" s="254" t="s">
        <v>123</v>
      </c>
    </row>
    <row r="245" s="14" customFormat="1">
      <c r="A245" s="14"/>
      <c r="B245" s="255"/>
      <c r="C245" s="256"/>
      <c r="D245" s="240" t="s">
        <v>134</v>
      </c>
      <c r="E245" s="257" t="s">
        <v>19</v>
      </c>
      <c r="F245" s="258" t="s">
        <v>138</v>
      </c>
      <c r="G245" s="256"/>
      <c r="H245" s="259">
        <v>556.5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134</v>
      </c>
      <c r="AU245" s="265" t="s">
        <v>78</v>
      </c>
      <c r="AV245" s="14" t="s">
        <v>130</v>
      </c>
      <c r="AW245" s="14" t="s">
        <v>31</v>
      </c>
      <c r="AX245" s="14" t="s">
        <v>76</v>
      </c>
      <c r="AY245" s="265" t="s">
        <v>123</v>
      </c>
    </row>
    <row r="246" s="2" customFormat="1" ht="16.5" customHeight="1">
      <c r="A246" s="39"/>
      <c r="B246" s="40"/>
      <c r="C246" s="227" t="s">
        <v>375</v>
      </c>
      <c r="D246" s="227" t="s">
        <v>125</v>
      </c>
      <c r="E246" s="228" t="s">
        <v>376</v>
      </c>
      <c r="F246" s="229" t="s">
        <v>377</v>
      </c>
      <c r="G246" s="230" t="s">
        <v>128</v>
      </c>
      <c r="H246" s="231">
        <v>361</v>
      </c>
      <c r="I246" s="232"/>
      <c r="J246" s="233">
        <f>ROUND(I246*H246,2)</f>
        <v>0</v>
      </c>
      <c r="K246" s="229" t="s">
        <v>129</v>
      </c>
      <c r="L246" s="45"/>
      <c r="M246" s="234" t="s">
        <v>19</v>
      </c>
      <c r="N246" s="235" t="s">
        <v>40</v>
      </c>
      <c r="O246" s="85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130</v>
      </c>
      <c r="AT246" s="238" t="s">
        <v>125</v>
      </c>
      <c r="AU246" s="238" t="s">
        <v>78</v>
      </c>
      <c r="AY246" s="18" t="s">
        <v>123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76</v>
      </c>
      <c r="BK246" s="239">
        <f>ROUND(I246*H246,2)</f>
        <v>0</v>
      </c>
      <c r="BL246" s="18" t="s">
        <v>130</v>
      </c>
      <c r="BM246" s="238" t="s">
        <v>378</v>
      </c>
    </row>
    <row r="247" s="2" customFormat="1">
      <c r="A247" s="39"/>
      <c r="B247" s="40"/>
      <c r="C247" s="41"/>
      <c r="D247" s="240" t="s">
        <v>132</v>
      </c>
      <c r="E247" s="41"/>
      <c r="F247" s="241" t="s">
        <v>379</v>
      </c>
      <c r="G247" s="41"/>
      <c r="H247" s="41"/>
      <c r="I247" s="147"/>
      <c r="J247" s="41"/>
      <c r="K247" s="41"/>
      <c r="L247" s="45"/>
      <c r="M247" s="242"/>
      <c r="N247" s="24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132</v>
      </c>
      <c r="AU247" s="18" t="s">
        <v>78</v>
      </c>
    </row>
    <row r="248" s="13" customFormat="1">
      <c r="A248" s="13"/>
      <c r="B248" s="244"/>
      <c r="C248" s="245"/>
      <c r="D248" s="240" t="s">
        <v>134</v>
      </c>
      <c r="E248" s="246" t="s">
        <v>19</v>
      </c>
      <c r="F248" s="247" t="s">
        <v>368</v>
      </c>
      <c r="G248" s="245"/>
      <c r="H248" s="248">
        <v>361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4" t="s">
        <v>134</v>
      </c>
      <c r="AU248" s="254" t="s">
        <v>78</v>
      </c>
      <c r="AV248" s="13" t="s">
        <v>78</v>
      </c>
      <c r="AW248" s="13" t="s">
        <v>31</v>
      </c>
      <c r="AX248" s="13" t="s">
        <v>76</v>
      </c>
      <c r="AY248" s="254" t="s">
        <v>123</v>
      </c>
    </row>
    <row r="249" s="2" customFormat="1" ht="16.5" customHeight="1">
      <c r="A249" s="39"/>
      <c r="B249" s="40"/>
      <c r="C249" s="227" t="s">
        <v>380</v>
      </c>
      <c r="D249" s="227" t="s">
        <v>125</v>
      </c>
      <c r="E249" s="228" t="s">
        <v>381</v>
      </c>
      <c r="F249" s="229" t="s">
        <v>382</v>
      </c>
      <c r="G249" s="230" t="s">
        <v>128</v>
      </c>
      <c r="H249" s="231">
        <v>361</v>
      </c>
      <c r="I249" s="232"/>
      <c r="J249" s="233">
        <f>ROUND(I249*H249,2)</f>
        <v>0</v>
      </c>
      <c r="K249" s="229" t="s">
        <v>129</v>
      </c>
      <c r="L249" s="45"/>
      <c r="M249" s="234" t="s">
        <v>19</v>
      </c>
      <c r="N249" s="235" t="s">
        <v>40</v>
      </c>
      <c r="O249" s="85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130</v>
      </c>
      <c r="AT249" s="238" t="s">
        <v>125</v>
      </c>
      <c r="AU249" s="238" t="s">
        <v>78</v>
      </c>
      <c r="AY249" s="18" t="s">
        <v>123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76</v>
      </c>
      <c r="BK249" s="239">
        <f>ROUND(I249*H249,2)</f>
        <v>0</v>
      </c>
      <c r="BL249" s="18" t="s">
        <v>130</v>
      </c>
      <c r="BM249" s="238" t="s">
        <v>383</v>
      </c>
    </row>
    <row r="250" s="13" customFormat="1">
      <c r="A250" s="13"/>
      <c r="B250" s="244"/>
      <c r="C250" s="245"/>
      <c r="D250" s="240" t="s">
        <v>134</v>
      </c>
      <c r="E250" s="246" t="s">
        <v>19</v>
      </c>
      <c r="F250" s="247" t="s">
        <v>368</v>
      </c>
      <c r="G250" s="245"/>
      <c r="H250" s="248">
        <v>361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134</v>
      </c>
      <c r="AU250" s="254" t="s">
        <v>78</v>
      </c>
      <c r="AV250" s="13" t="s">
        <v>78</v>
      </c>
      <c r="AW250" s="13" t="s">
        <v>31</v>
      </c>
      <c r="AX250" s="13" t="s">
        <v>76</v>
      </c>
      <c r="AY250" s="254" t="s">
        <v>123</v>
      </c>
    </row>
    <row r="251" s="2" customFormat="1" ht="21.75" customHeight="1">
      <c r="A251" s="39"/>
      <c r="B251" s="40"/>
      <c r="C251" s="227" t="s">
        <v>384</v>
      </c>
      <c r="D251" s="227" t="s">
        <v>125</v>
      </c>
      <c r="E251" s="228" t="s">
        <v>385</v>
      </c>
      <c r="F251" s="229" t="s">
        <v>386</v>
      </c>
      <c r="G251" s="230" t="s">
        <v>128</v>
      </c>
      <c r="H251" s="231">
        <v>361</v>
      </c>
      <c r="I251" s="232"/>
      <c r="J251" s="233">
        <f>ROUND(I251*H251,2)</f>
        <v>0</v>
      </c>
      <c r="K251" s="229" t="s">
        <v>129</v>
      </c>
      <c r="L251" s="45"/>
      <c r="M251" s="234" t="s">
        <v>19</v>
      </c>
      <c r="N251" s="235" t="s">
        <v>40</v>
      </c>
      <c r="O251" s="85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130</v>
      </c>
      <c r="AT251" s="238" t="s">
        <v>125</v>
      </c>
      <c r="AU251" s="238" t="s">
        <v>78</v>
      </c>
      <c r="AY251" s="18" t="s">
        <v>123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76</v>
      </c>
      <c r="BK251" s="239">
        <f>ROUND(I251*H251,2)</f>
        <v>0</v>
      </c>
      <c r="BL251" s="18" t="s">
        <v>130</v>
      </c>
      <c r="BM251" s="238" t="s">
        <v>387</v>
      </c>
    </row>
    <row r="252" s="2" customFormat="1">
      <c r="A252" s="39"/>
      <c r="B252" s="40"/>
      <c r="C252" s="41"/>
      <c r="D252" s="240" t="s">
        <v>132</v>
      </c>
      <c r="E252" s="41"/>
      <c r="F252" s="241" t="s">
        <v>388</v>
      </c>
      <c r="G252" s="41"/>
      <c r="H252" s="41"/>
      <c r="I252" s="147"/>
      <c r="J252" s="41"/>
      <c r="K252" s="41"/>
      <c r="L252" s="45"/>
      <c r="M252" s="242"/>
      <c r="N252" s="243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132</v>
      </c>
      <c r="AU252" s="18" t="s">
        <v>78</v>
      </c>
    </row>
    <row r="253" s="13" customFormat="1">
      <c r="A253" s="13"/>
      <c r="B253" s="244"/>
      <c r="C253" s="245"/>
      <c r="D253" s="240" t="s">
        <v>134</v>
      </c>
      <c r="E253" s="246" t="s">
        <v>19</v>
      </c>
      <c r="F253" s="247" t="s">
        <v>368</v>
      </c>
      <c r="G253" s="245"/>
      <c r="H253" s="248">
        <v>361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4" t="s">
        <v>134</v>
      </c>
      <c r="AU253" s="254" t="s">
        <v>78</v>
      </c>
      <c r="AV253" s="13" t="s">
        <v>78</v>
      </c>
      <c r="AW253" s="13" t="s">
        <v>31</v>
      </c>
      <c r="AX253" s="13" t="s">
        <v>76</v>
      </c>
      <c r="AY253" s="254" t="s">
        <v>123</v>
      </c>
    </row>
    <row r="254" s="2" customFormat="1" ht="21.75" customHeight="1">
      <c r="A254" s="39"/>
      <c r="B254" s="40"/>
      <c r="C254" s="227" t="s">
        <v>389</v>
      </c>
      <c r="D254" s="227" t="s">
        <v>125</v>
      </c>
      <c r="E254" s="228" t="s">
        <v>390</v>
      </c>
      <c r="F254" s="229" t="s">
        <v>391</v>
      </c>
      <c r="G254" s="230" t="s">
        <v>128</v>
      </c>
      <c r="H254" s="231">
        <v>1.3999999999999999</v>
      </c>
      <c r="I254" s="232"/>
      <c r="J254" s="233">
        <f>ROUND(I254*H254,2)</f>
        <v>0</v>
      </c>
      <c r="K254" s="229" t="s">
        <v>129</v>
      </c>
      <c r="L254" s="45"/>
      <c r="M254" s="234" t="s">
        <v>19</v>
      </c>
      <c r="N254" s="235" t="s">
        <v>40</v>
      </c>
      <c r="O254" s="85"/>
      <c r="P254" s="236">
        <f>O254*H254</f>
        <v>0</v>
      </c>
      <c r="Q254" s="236">
        <v>0.58020000000000005</v>
      </c>
      <c r="R254" s="236">
        <f>Q254*H254</f>
        <v>0.81228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130</v>
      </c>
      <c r="AT254" s="238" t="s">
        <v>125</v>
      </c>
      <c r="AU254" s="238" t="s">
        <v>78</v>
      </c>
      <c r="AY254" s="18" t="s">
        <v>123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76</v>
      </c>
      <c r="BK254" s="239">
        <f>ROUND(I254*H254,2)</f>
        <v>0</v>
      </c>
      <c r="BL254" s="18" t="s">
        <v>130</v>
      </c>
      <c r="BM254" s="238" t="s">
        <v>392</v>
      </c>
    </row>
    <row r="255" s="2" customFormat="1">
      <c r="A255" s="39"/>
      <c r="B255" s="40"/>
      <c r="C255" s="41"/>
      <c r="D255" s="240" t="s">
        <v>132</v>
      </c>
      <c r="E255" s="41"/>
      <c r="F255" s="241" t="s">
        <v>393</v>
      </c>
      <c r="G255" s="41"/>
      <c r="H255" s="41"/>
      <c r="I255" s="147"/>
      <c r="J255" s="41"/>
      <c r="K255" s="41"/>
      <c r="L255" s="45"/>
      <c r="M255" s="242"/>
      <c r="N255" s="24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132</v>
      </c>
      <c r="AU255" s="18" t="s">
        <v>78</v>
      </c>
    </row>
    <row r="256" s="13" customFormat="1">
      <c r="A256" s="13"/>
      <c r="B256" s="244"/>
      <c r="C256" s="245"/>
      <c r="D256" s="240" t="s">
        <v>134</v>
      </c>
      <c r="E256" s="246" t="s">
        <v>19</v>
      </c>
      <c r="F256" s="247" t="s">
        <v>136</v>
      </c>
      <c r="G256" s="245"/>
      <c r="H256" s="248">
        <v>1.3999999999999999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134</v>
      </c>
      <c r="AU256" s="254" t="s">
        <v>78</v>
      </c>
      <c r="AV256" s="13" t="s">
        <v>78</v>
      </c>
      <c r="AW256" s="13" t="s">
        <v>31</v>
      </c>
      <c r="AX256" s="13" t="s">
        <v>76</v>
      </c>
      <c r="AY256" s="254" t="s">
        <v>123</v>
      </c>
    </row>
    <row r="257" s="2" customFormat="1" ht="33" customHeight="1">
      <c r="A257" s="39"/>
      <c r="B257" s="40"/>
      <c r="C257" s="227" t="s">
        <v>394</v>
      </c>
      <c r="D257" s="227" t="s">
        <v>125</v>
      </c>
      <c r="E257" s="228" t="s">
        <v>395</v>
      </c>
      <c r="F257" s="229" t="s">
        <v>396</v>
      </c>
      <c r="G257" s="230" t="s">
        <v>128</v>
      </c>
      <c r="H257" s="231">
        <v>1158.3</v>
      </c>
      <c r="I257" s="232"/>
      <c r="J257" s="233">
        <f>ROUND(I257*H257,2)</f>
        <v>0</v>
      </c>
      <c r="K257" s="229" t="s">
        <v>129</v>
      </c>
      <c r="L257" s="45"/>
      <c r="M257" s="234" t="s">
        <v>19</v>
      </c>
      <c r="N257" s="235" t="s">
        <v>40</v>
      </c>
      <c r="O257" s="85"/>
      <c r="P257" s="236">
        <f>O257*H257</f>
        <v>0</v>
      </c>
      <c r="Q257" s="236">
        <v>0.084250000000000005</v>
      </c>
      <c r="R257" s="236">
        <f>Q257*H257</f>
        <v>97.586775000000003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130</v>
      </c>
      <c r="AT257" s="238" t="s">
        <v>125</v>
      </c>
      <c r="AU257" s="238" t="s">
        <v>78</v>
      </c>
      <c r="AY257" s="18" t="s">
        <v>123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76</v>
      </c>
      <c r="BK257" s="239">
        <f>ROUND(I257*H257,2)</f>
        <v>0</v>
      </c>
      <c r="BL257" s="18" t="s">
        <v>130</v>
      </c>
      <c r="BM257" s="238" t="s">
        <v>397</v>
      </c>
    </row>
    <row r="258" s="2" customFormat="1">
      <c r="A258" s="39"/>
      <c r="B258" s="40"/>
      <c r="C258" s="41"/>
      <c r="D258" s="240" t="s">
        <v>132</v>
      </c>
      <c r="E258" s="41"/>
      <c r="F258" s="241" t="s">
        <v>398</v>
      </c>
      <c r="G258" s="41"/>
      <c r="H258" s="41"/>
      <c r="I258" s="147"/>
      <c r="J258" s="41"/>
      <c r="K258" s="41"/>
      <c r="L258" s="45"/>
      <c r="M258" s="242"/>
      <c r="N258" s="243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132</v>
      </c>
      <c r="AU258" s="18" t="s">
        <v>78</v>
      </c>
    </row>
    <row r="259" s="13" customFormat="1">
      <c r="A259" s="13"/>
      <c r="B259" s="244"/>
      <c r="C259" s="245"/>
      <c r="D259" s="240" t="s">
        <v>134</v>
      </c>
      <c r="E259" s="246" t="s">
        <v>19</v>
      </c>
      <c r="F259" s="247" t="s">
        <v>399</v>
      </c>
      <c r="G259" s="245"/>
      <c r="H259" s="248">
        <v>1.8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4" t="s">
        <v>134</v>
      </c>
      <c r="AU259" s="254" t="s">
        <v>78</v>
      </c>
      <c r="AV259" s="13" t="s">
        <v>78</v>
      </c>
      <c r="AW259" s="13" t="s">
        <v>31</v>
      </c>
      <c r="AX259" s="13" t="s">
        <v>69</v>
      </c>
      <c r="AY259" s="254" t="s">
        <v>123</v>
      </c>
    </row>
    <row r="260" s="13" customFormat="1">
      <c r="A260" s="13"/>
      <c r="B260" s="244"/>
      <c r="C260" s="245"/>
      <c r="D260" s="240" t="s">
        <v>134</v>
      </c>
      <c r="E260" s="246" t="s">
        <v>19</v>
      </c>
      <c r="F260" s="247" t="s">
        <v>400</v>
      </c>
      <c r="G260" s="245"/>
      <c r="H260" s="248">
        <v>1156.5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134</v>
      </c>
      <c r="AU260" s="254" t="s">
        <v>78</v>
      </c>
      <c r="AV260" s="13" t="s">
        <v>78</v>
      </c>
      <c r="AW260" s="13" t="s">
        <v>31</v>
      </c>
      <c r="AX260" s="13" t="s">
        <v>69</v>
      </c>
      <c r="AY260" s="254" t="s">
        <v>123</v>
      </c>
    </row>
    <row r="261" s="14" customFormat="1">
      <c r="A261" s="14"/>
      <c r="B261" s="255"/>
      <c r="C261" s="256"/>
      <c r="D261" s="240" t="s">
        <v>134</v>
      </c>
      <c r="E261" s="257" t="s">
        <v>19</v>
      </c>
      <c r="F261" s="258" t="s">
        <v>138</v>
      </c>
      <c r="G261" s="256"/>
      <c r="H261" s="259">
        <v>1158.3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5" t="s">
        <v>134</v>
      </c>
      <c r="AU261" s="265" t="s">
        <v>78</v>
      </c>
      <c r="AV261" s="14" t="s">
        <v>130</v>
      </c>
      <c r="AW261" s="14" t="s">
        <v>31</v>
      </c>
      <c r="AX261" s="14" t="s">
        <v>76</v>
      </c>
      <c r="AY261" s="265" t="s">
        <v>123</v>
      </c>
    </row>
    <row r="262" s="2" customFormat="1" ht="16.5" customHeight="1">
      <c r="A262" s="39"/>
      <c r="B262" s="40"/>
      <c r="C262" s="266" t="s">
        <v>401</v>
      </c>
      <c r="D262" s="266" t="s">
        <v>246</v>
      </c>
      <c r="E262" s="267" t="s">
        <v>402</v>
      </c>
      <c r="F262" s="268" t="s">
        <v>403</v>
      </c>
      <c r="G262" s="269" t="s">
        <v>128</v>
      </c>
      <c r="H262" s="270">
        <v>5.0999999999999996</v>
      </c>
      <c r="I262" s="271"/>
      <c r="J262" s="272">
        <f>ROUND(I262*H262,2)</f>
        <v>0</v>
      </c>
      <c r="K262" s="268" t="s">
        <v>129</v>
      </c>
      <c r="L262" s="273"/>
      <c r="M262" s="274" t="s">
        <v>19</v>
      </c>
      <c r="N262" s="275" t="s">
        <v>40</v>
      </c>
      <c r="O262" s="85"/>
      <c r="P262" s="236">
        <f>O262*H262</f>
        <v>0</v>
      </c>
      <c r="Q262" s="236">
        <v>0.13100000000000001</v>
      </c>
      <c r="R262" s="236">
        <f>Q262*H262</f>
        <v>0.66810000000000003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177</v>
      </c>
      <c r="AT262" s="238" t="s">
        <v>246</v>
      </c>
      <c r="AU262" s="238" t="s">
        <v>78</v>
      </c>
      <c r="AY262" s="18" t="s">
        <v>123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76</v>
      </c>
      <c r="BK262" s="239">
        <f>ROUND(I262*H262,2)</f>
        <v>0</v>
      </c>
      <c r="BL262" s="18" t="s">
        <v>130</v>
      </c>
      <c r="BM262" s="238" t="s">
        <v>404</v>
      </c>
    </row>
    <row r="263" s="13" customFormat="1">
      <c r="A263" s="13"/>
      <c r="B263" s="244"/>
      <c r="C263" s="245"/>
      <c r="D263" s="240" t="s">
        <v>134</v>
      </c>
      <c r="E263" s="246" t="s">
        <v>19</v>
      </c>
      <c r="F263" s="247" t="s">
        <v>405</v>
      </c>
      <c r="G263" s="245"/>
      <c r="H263" s="248">
        <v>5.0999999999999996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4" t="s">
        <v>134</v>
      </c>
      <c r="AU263" s="254" t="s">
        <v>78</v>
      </c>
      <c r="AV263" s="13" t="s">
        <v>78</v>
      </c>
      <c r="AW263" s="13" t="s">
        <v>31</v>
      </c>
      <c r="AX263" s="13" t="s">
        <v>76</v>
      </c>
      <c r="AY263" s="254" t="s">
        <v>123</v>
      </c>
    </row>
    <row r="264" s="2" customFormat="1" ht="16.5" customHeight="1">
      <c r="A264" s="39"/>
      <c r="B264" s="40"/>
      <c r="C264" s="266" t="s">
        <v>406</v>
      </c>
      <c r="D264" s="266" t="s">
        <v>246</v>
      </c>
      <c r="E264" s="267" t="s">
        <v>407</v>
      </c>
      <c r="F264" s="268" t="s">
        <v>408</v>
      </c>
      <c r="G264" s="269" t="s">
        <v>128</v>
      </c>
      <c r="H264" s="270">
        <v>1174.5</v>
      </c>
      <c r="I264" s="271"/>
      <c r="J264" s="272">
        <f>ROUND(I264*H264,2)</f>
        <v>0</v>
      </c>
      <c r="K264" s="268" t="s">
        <v>129</v>
      </c>
      <c r="L264" s="273"/>
      <c r="M264" s="274" t="s">
        <v>19</v>
      </c>
      <c r="N264" s="275" t="s">
        <v>40</v>
      </c>
      <c r="O264" s="85"/>
      <c r="P264" s="236">
        <f>O264*H264</f>
        <v>0</v>
      </c>
      <c r="Q264" s="236">
        <v>0.13100000000000001</v>
      </c>
      <c r="R264" s="236">
        <f>Q264*H264</f>
        <v>153.8595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177</v>
      </c>
      <c r="AT264" s="238" t="s">
        <v>246</v>
      </c>
      <c r="AU264" s="238" t="s">
        <v>78</v>
      </c>
      <c r="AY264" s="18" t="s">
        <v>123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76</v>
      </c>
      <c r="BK264" s="239">
        <f>ROUND(I264*H264,2)</f>
        <v>0</v>
      </c>
      <c r="BL264" s="18" t="s">
        <v>130</v>
      </c>
      <c r="BM264" s="238" t="s">
        <v>409</v>
      </c>
    </row>
    <row r="265" s="13" customFormat="1">
      <c r="A265" s="13"/>
      <c r="B265" s="244"/>
      <c r="C265" s="245"/>
      <c r="D265" s="240" t="s">
        <v>134</v>
      </c>
      <c r="E265" s="246" t="s">
        <v>19</v>
      </c>
      <c r="F265" s="247" t="s">
        <v>410</v>
      </c>
      <c r="G265" s="245"/>
      <c r="H265" s="248">
        <v>1174.5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4" t="s">
        <v>134</v>
      </c>
      <c r="AU265" s="254" t="s">
        <v>78</v>
      </c>
      <c r="AV265" s="13" t="s">
        <v>78</v>
      </c>
      <c r="AW265" s="13" t="s">
        <v>31</v>
      </c>
      <c r="AX265" s="13" t="s">
        <v>76</v>
      </c>
      <c r="AY265" s="254" t="s">
        <v>123</v>
      </c>
    </row>
    <row r="266" s="2" customFormat="1" ht="33" customHeight="1">
      <c r="A266" s="39"/>
      <c r="B266" s="40"/>
      <c r="C266" s="227" t="s">
        <v>411</v>
      </c>
      <c r="D266" s="227" t="s">
        <v>125</v>
      </c>
      <c r="E266" s="228" t="s">
        <v>412</v>
      </c>
      <c r="F266" s="229" t="s">
        <v>413</v>
      </c>
      <c r="G266" s="230" t="s">
        <v>128</v>
      </c>
      <c r="H266" s="231">
        <v>204.5</v>
      </c>
      <c r="I266" s="232"/>
      <c r="J266" s="233">
        <f>ROUND(I266*H266,2)</f>
        <v>0</v>
      </c>
      <c r="K266" s="229" t="s">
        <v>129</v>
      </c>
      <c r="L266" s="45"/>
      <c r="M266" s="234" t="s">
        <v>19</v>
      </c>
      <c r="N266" s="235" t="s">
        <v>40</v>
      </c>
      <c r="O266" s="85"/>
      <c r="P266" s="236">
        <f>O266*H266</f>
        <v>0</v>
      </c>
      <c r="Q266" s="236">
        <v>0.085650000000000004</v>
      </c>
      <c r="R266" s="236">
        <f>Q266*H266</f>
        <v>17.515425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130</v>
      </c>
      <c r="AT266" s="238" t="s">
        <v>125</v>
      </c>
      <c r="AU266" s="238" t="s">
        <v>78</v>
      </c>
      <c r="AY266" s="18" t="s">
        <v>123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76</v>
      </c>
      <c r="BK266" s="239">
        <f>ROUND(I266*H266,2)</f>
        <v>0</v>
      </c>
      <c r="BL266" s="18" t="s">
        <v>130</v>
      </c>
      <c r="BM266" s="238" t="s">
        <v>414</v>
      </c>
    </row>
    <row r="267" s="2" customFormat="1">
      <c r="A267" s="39"/>
      <c r="B267" s="40"/>
      <c r="C267" s="41"/>
      <c r="D267" s="240" t="s">
        <v>132</v>
      </c>
      <c r="E267" s="41"/>
      <c r="F267" s="241" t="s">
        <v>398</v>
      </c>
      <c r="G267" s="41"/>
      <c r="H267" s="41"/>
      <c r="I267" s="147"/>
      <c r="J267" s="41"/>
      <c r="K267" s="41"/>
      <c r="L267" s="45"/>
      <c r="M267" s="242"/>
      <c r="N267" s="243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132</v>
      </c>
      <c r="AU267" s="18" t="s">
        <v>78</v>
      </c>
    </row>
    <row r="268" s="13" customFormat="1">
      <c r="A268" s="13"/>
      <c r="B268" s="244"/>
      <c r="C268" s="245"/>
      <c r="D268" s="240" t="s">
        <v>134</v>
      </c>
      <c r="E268" s="246" t="s">
        <v>19</v>
      </c>
      <c r="F268" s="247" t="s">
        <v>374</v>
      </c>
      <c r="G268" s="245"/>
      <c r="H268" s="248">
        <v>195.5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4" t="s">
        <v>134</v>
      </c>
      <c r="AU268" s="254" t="s">
        <v>78</v>
      </c>
      <c r="AV268" s="13" t="s">
        <v>78</v>
      </c>
      <c r="AW268" s="13" t="s">
        <v>31</v>
      </c>
      <c r="AX268" s="13" t="s">
        <v>69</v>
      </c>
      <c r="AY268" s="254" t="s">
        <v>123</v>
      </c>
    </row>
    <row r="269" s="13" customFormat="1">
      <c r="A269" s="13"/>
      <c r="B269" s="244"/>
      <c r="C269" s="245"/>
      <c r="D269" s="240" t="s">
        <v>134</v>
      </c>
      <c r="E269" s="246" t="s">
        <v>19</v>
      </c>
      <c r="F269" s="247" t="s">
        <v>415</v>
      </c>
      <c r="G269" s="245"/>
      <c r="H269" s="248">
        <v>9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134</v>
      </c>
      <c r="AU269" s="254" t="s">
        <v>78</v>
      </c>
      <c r="AV269" s="13" t="s">
        <v>78</v>
      </c>
      <c r="AW269" s="13" t="s">
        <v>31</v>
      </c>
      <c r="AX269" s="13" t="s">
        <v>69</v>
      </c>
      <c r="AY269" s="254" t="s">
        <v>123</v>
      </c>
    </row>
    <row r="270" s="14" customFormat="1">
      <c r="A270" s="14"/>
      <c r="B270" s="255"/>
      <c r="C270" s="256"/>
      <c r="D270" s="240" t="s">
        <v>134</v>
      </c>
      <c r="E270" s="257" t="s">
        <v>19</v>
      </c>
      <c r="F270" s="258" t="s">
        <v>138</v>
      </c>
      <c r="G270" s="256"/>
      <c r="H270" s="259">
        <v>204.5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134</v>
      </c>
      <c r="AU270" s="265" t="s">
        <v>78</v>
      </c>
      <c r="AV270" s="14" t="s">
        <v>130</v>
      </c>
      <c r="AW270" s="14" t="s">
        <v>31</v>
      </c>
      <c r="AX270" s="14" t="s">
        <v>76</v>
      </c>
      <c r="AY270" s="265" t="s">
        <v>123</v>
      </c>
    </row>
    <row r="271" s="2" customFormat="1" ht="16.5" customHeight="1">
      <c r="A271" s="39"/>
      <c r="B271" s="40"/>
      <c r="C271" s="266" t="s">
        <v>416</v>
      </c>
      <c r="D271" s="266" t="s">
        <v>246</v>
      </c>
      <c r="E271" s="267" t="s">
        <v>417</v>
      </c>
      <c r="F271" s="268" t="s">
        <v>418</v>
      </c>
      <c r="G271" s="269" t="s">
        <v>128</v>
      </c>
      <c r="H271" s="270">
        <v>152.5</v>
      </c>
      <c r="I271" s="271"/>
      <c r="J271" s="272">
        <f>ROUND(I271*H271,2)</f>
        <v>0</v>
      </c>
      <c r="K271" s="268" t="s">
        <v>129</v>
      </c>
      <c r="L271" s="273"/>
      <c r="M271" s="274" t="s">
        <v>19</v>
      </c>
      <c r="N271" s="275" t="s">
        <v>40</v>
      </c>
      <c r="O271" s="85"/>
      <c r="P271" s="236">
        <f>O271*H271</f>
        <v>0</v>
      </c>
      <c r="Q271" s="236">
        <v>0.17599999999999999</v>
      </c>
      <c r="R271" s="236">
        <f>Q271*H271</f>
        <v>26.84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177</v>
      </c>
      <c r="AT271" s="238" t="s">
        <v>246</v>
      </c>
      <c r="AU271" s="238" t="s">
        <v>78</v>
      </c>
      <c r="AY271" s="18" t="s">
        <v>123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76</v>
      </c>
      <c r="BK271" s="239">
        <f>ROUND(I271*H271,2)</f>
        <v>0</v>
      </c>
      <c r="BL271" s="18" t="s">
        <v>130</v>
      </c>
      <c r="BM271" s="238" t="s">
        <v>419</v>
      </c>
    </row>
    <row r="272" s="13" customFormat="1">
      <c r="A272" s="13"/>
      <c r="B272" s="244"/>
      <c r="C272" s="245"/>
      <c r="D272" s="240" t="s">
        <v>134</v>
      </c>
      <c r="E272" s="246" t="s">
        <v>19</v>
      </c>
      <c r="F272" s="247" t="s">
        <v>420</v>
      </c>
      <c r="G272" s="245"/>
      <c r="H272" s="248">
        <v>152.5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4" t="s">
        <v>134</v>
      </c>
      <c r="AU272" s="254" t="s">
        <v>78</v>
      </c>
      <c r="AV272" s="13" t="s">
        <v>78</v>
      </c>
      <c r="AW272" s="13" t="s">
        <v>31</v>
      </c>
      <c r="AX272" s="13" t="s">
        <v>76</v>
      </c>
      <c r="AY272" s="254" t="s">
        <v>123</v>
      </c>
    </row>
    <row r="273" s="2" customFormat="1" ht="16.5" customHeight="1">
      <c r="A273" s="39"/>
      <c r="B273" s="40"/>
      <c r="C273" s="266" t="s">
        <v>421</v>
      </c>
      <c r="D273" s="266" t="s">
        <v>246</v>
      </c>
      <c r="E273" s="267" t="s">
        <v>422</v>
      </c>
      <c r="F273" s="268" t="s">
        <v>423</v>
      </c>
      <c r="G273" s="269" t="s">
        <v>128</v>
      </c>
      <c r="H273" s="270">
        <v>47</v>
      </c>
      <c r="I273" s="271"/>
      <c r="J273" s="272">
        <f>ROUND(I273*H273,2)</f>
        <v>0</v>
      </c>
      <c r="K273" s="268" t="s">
        <v>129</v>
      </c>
      <c r="L273" s="273"/>
      <c r="M273" s="274" t="s">
        <v>19</v>
      </c>
      <c r="N273" s="275" t="s">
        <v>40</v>
      </c>
      <c r="O273" s="85"/>
      <c r="P273" s="236">
        <f>O273*H273</f>
        <v>0</v>
      </c>
      <c r="Q273" s="236">
        <v>0.17499999999999999</v>
      </c>
      <c r="R273" s="236">
        <f>Q273*H273</f>
        <v>8.2249999999999996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177</v>
      </c>
      <c r="AT273" s="238" t="s">
        <v>246</v>
      </c>
      <c r="AU273" s="238" t="s">
        <v>78</v>
      </c>
      <c r="AY273" s="18" t="s">
        <v>123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76</v>
      </c>
      <c r="BK273" s="239">
        <f>ROUND(I273*H273,2)</f>
        <v>0</v>
      </c>
      <c r="BL273" s="18" t="s">
        <v>130</v>
      </c>
      <c r="BM273" s="238" t="s">
        <v>424</v>
      </c>
    </row>
    <row r="274" s="13" customFormat="1">
      <c r="A274" s="13"/>
      <c r="B274" s="244"/>
      <c r="C274" s="245"/>
      <c r="D274" s="240" t="s">
        <v>134</v>
      </c>
      <c r="E274" s="246" t="s">
        <v>19</v>
      </c>
      <c r="F274" s="247" t="s">
        <v>425</v>
      </c>
      <c r="G274" s="245"/>
      <c r="H274" s="248">
        <v>47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4" t="s">
        <v>134</v>
      </c>
      <c r="AU274" s="254" t="s">
        <v>78</v>
      </c>
      <c r="AV274" s="13" t="s">
        <v>78</v>
      </c>
      <c r="AW274" s="13" t="s">
        <v>31</v>
      </c>
      <c r="AX274" s="13" t="s">
        <v>76</v>
      </c>
      <c r="AY274" s="254" t="s">
        <v>123</v>
      </c>
    </row>
    <row r="275" s="2" customFormat="1" ht="33" customHeight="1">
      <c r="A275" s="39"/>
      <c r="B275" s="40"/>
      <c r="C275" s="227" t="s">
        <v>426</v>
      </c>
      <c r="D275" s="227" t="s">
        <v>125</v>
      </c>
      <c r="E275" s="228" t="s">
        <v>427</v>
      </c>
      <c r="F275" s="229" t="s">
        <v>428</v>
      </c>
      <c r="G275" s="230" t="s">
        <v>128</v>
      </c>
      <c r="H275" s="231">
        <v>6.4000000000000004</v>
      </c>
      <c r="I275" s="232"/>
      <c r="J275" s="233">
        <f>ROUND(I275*H275,2)</f>
        <v>0</v>
      </c>
      <c r="K275" s="229" t="s">
        <v>129</v>
      </c>
      <c r="L275" s="45"/>
      <c r="M275" s="234" t="s">
        <v>19</v>
      </c>
      <c r="N275" s="235" t="s">
        <v>40</v>
      </c>
      <c r="O275" s="85"/>
      <c r="P275" s="236">
        <f>O275*H275</f>
        <v>0</v>
      </c>
      <c r="Q275" s="236">
        <v>0.10100000000000001</v>
      </c>
      <c r="R275" s="236">
        <f>Q275*H275</f>
        <v>0.64640000000000009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130</v>
      </c>
      <c r="AT275" s="238" t="s">
        <v>125</v>
      </c>
      <c r="AU275" s="238" t="s">
        <v>78</v>
      </c>
      <c r="AY275" s="18" t="s">
        <v>123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76</v>
      </c>
      <c r="BK275" s="239">
        <f>ROUND(I275*H275,2)</f>
        <v>0</v>
      </c>
      <c r="BL275" s="18" t="s">
        <v>130</v>
      </c>
      <c r="BM275" s="238" t="s">
        <v>429</v>
      </c>
    </row>
    <row r="276" s="2" customFormat="1">
      <c r="A276" s="39"/>
      <c r="B276" s="40"/>
      <c r="C276" s="41"/>
      <c r="D276" s="240" t="s">
        <v>132</v>
      </c>
      <c r="E276" s="41"/>
      <c r="F276" s="241" t="s">
        <v>430</v>
      </c>
      <c r="G276" s="41"/>
      <c r="H276" s="41"/>
      <c r="I276" s="147"/>
      <c r="J276" s="41"/>
      <c r="K276" s="41"/>
      <c r="L276" s="45"/>
      <c r="M276" s="242"/>
      <c r="N276" s="24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132</v>
      </c>
      <c r="AU276" s="18" t="s">
        <v>78</v>
      </c>
    </row>
    <row r="277" s="13" customFormat="1">
      <c r="A277" s="13"/>
      <c r="B277" s="244"/>
      <c r="C277" s="245"/>
      <c r="D277" s="240" t="s">
        <v>134</v>
      </c>
      <c r="E277" s="246" t="s">
        <v>19</v>
      </c>
      <c r="F277" s="247" t="s">
        <v>431</v>
      </c>
      <c r="G277" s="245"/>
      <c r="H277" s="248">
        <v>6.4000000000000004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4" t="s">
        <v>134</v>
      </c>
      <c r="AU277" s="254" t="s">
        <v>78</v>
      </c>
      <c r="AV277" s="13" t="s">
        <v>78</v>
      </c>
      <c r="AW277" s="13" t="s">
        <v>31</v>
      </c>
      <c r="AX277" s="13" t="s">
        <v>76</v>
      </c>
      <c r="AY277" s="254" t="s">
        <v>123</v>
      </c>
    </row>
    <row r="278" s="2" customFormat="1" ht="16.5" customHeight="1">
      <c r="A278" s="39"/>
      <c r="B278" s="40"/>
      <c r="C278" s="227" t="s">
        <v>432</v>
      </c>
      <c r="D278" s="227" t="s">
        <v>125</v>
      </c>
      <c r="E278" s="228" t="s">
        <v>433</v>
      </c>
      <c r="F278" s="229" t="s">
        <v>434</v>
      </c>
      <c r="G278" s="230" t="s">
        <v>186</v>
      </c>
      <c r="H278" s="231">
        <v>740</v>
      </c>
      <c r="I278" s="232"/>
      <c r="J278" s="233">
        <f>ROUND(I278*H278,2)</f>
        <v>0</v>
      </c>
      <c r="K278" s="229" t="s">
        <v>129</v>
      </c>
      <c r="L278" s="45"/>
      <c r="M278" s="234" t="s">
        <v>19</v>
      </c>
      <c r="N278" s="235" t="s">
        <v>40</v>
      </c>
      <c r="O278" s="85"/>
      <c r="P278" s="236">
        <f>O278*H278</f>
        <v>0</v>
      </c>
      <c r="Q278" s="236">
        <v>0.0035999999999999999</v>
      </c>
      <c r="R278" s="236">
        <f>Q278*H278</f>
        <v>2.6640000000000001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130</v>
      </c>
      <c r="AT278" s="238" t="s">
        <v>125</v>
      </c>
      <c r="AU278" s="238" t="s">
        <v>78</v>
      </c>
      <c r="AY278" s="18" t="s">
        <v>123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76</v>
      </c>
      <c r="BK278" s="239">
        <f>ROUND(I278*H278,2)</f>
        <v>0</v>
      </c>
      <c r="BL278" s="18" t="s">
        <v>130</v>
      </c>
      <c r="BM278" s="238" t="s">
        <v>435</v>
      </c>
    </row>
    <row r="279" s="2" customFormat="1">
      <c r="A279" s="39"/>
      <c r="B279" s="40"/>
      <c r="C279" s="41"/>
      <c r="D279" s="240" t="s">
        <v>132</v>
      </c>
      <c r="E279" s="41"/>
      <c r="F279" s="241" t="s">
        <v>436</v>
      </c>
      <c r="G279" s="41"/>
      <c r="H279" s="41"/>
      <c r="I279" s="147"/>
      <c r="J279" s="41"/>
      <c r="K279" s="41"/>
      <c r="L279" s="45"/>
      <c r="M279" s="242"/>
      <c r="N279" s="24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132</v>
      </c>
      <c r="AU279" s="18" t="s">
        <v>78</v>
      </c>
    </row>
    <row r="280" s="13" customFormat="1">
      <c r="A280" s="13"/>
      <c r="B280" s="244"/>
      <c r="C280" s="245"/>
      <c r="D280" s="240" t="s">
        <v>134</v>
      </c>
      <c r="E280" s="246" t="s">
        <v>19</v>
      </c>
      <c r="F280" s="247" t="s">
        <v>437</v>
      </c>
      <c r="G280" s="245"/>
      <c r="H280" s="248">
        <v>740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4" t="s">
        <v>134</v>
      </c>
      <c r="AU280" s="254" t="s">
        <v>78</v>
      </c>
      <c r="AV280" s="13" t="s">
        <v>78</v>
      </c>
      <c r="AW280" s="13" t="s">
        <v>31</v>
      </c>
      <c r="AX280" s="13" t="s">
        <v>76</v>
      </c>
      <c r="AY280" s="254" t="s">
        <v>123</v>
      </c>
    </row>
    <row r="281" s="2" customFormat="1" ht="21.75" customHeight="1">
      <c r="A281" s="39"/>
      <c r="B281" s="40"/>
      <c r="C281" s="227" t="s">
        <v>438</v>
      </c>
      <c r="D281" s="227" t="s">
        <v>125</v>
      </c>
      <c r="E281" s="228" t="s">
        <v>439</v>
      </c>
      <c r="F281" s="229" t="s">
        <v>440</v>
      </c>
      <c r="G281" s="230" t="s">
        <v>128</v>
      </c>
      <c r="H281" s="231">
        <v>1.3999999999999999</v>
      </c>
      <c r="I281" s="232"/>
      <c r="J281" s="233">
        <f>ROUND(I281*H281,2)</f>
        <v>0</v>
      </c>
      <c r="K281" s="229" t="s">
        <v>129</v>
      </c>
      <c r="L281" s="45"/>
      <c r="M281" s="234" t="s">
        <v>19</v>
      </c>
      <c r="N281" s="235" t="s">
        <v>40</v>
      </c>
      <c r="O281" s="85"/>
      <c r="P281" s="236">
        <f>O281*H281</f>
        <v>0</v>
      </c>
      <c r="Q281" s="236">
        <v>0.10353999999999999</v>
      </c>
      <c r="R281" s="236">
        <f>Q281*H281</f>
        <v>0.14495599999999997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130</v>
      </c>
      <c r="AT281" s="238" t="s">
        <v>125</v>
      </c>
      <c r="AU281" s="238" t="s">
        <v>78</v>
      </c>
      <c r="AY281" s="18" t="s">
        <v>123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76</v>
      </c>
      <c r="BK281" s="239">
        <f>ROUND(I281*H281,2)</f>
        <v>0</v>
      </c>
      <c r="BL281" s="18" t="s">
        <v>130</v>
      </c>
      <c r="BM281" s="238" t="s">
        <v>441</v>
      </c>
    </row>
    <row r="282" s="2" customFormat="1">
      <c r="A282" s="39"/>
      <c r="B282" s="40"/>
      <c r="C282" s="41"/>
      <c r="D282" s="240" t="s">
        <v>132</v>
      </c>
      <c r="E282" s="41"/>
      <c r="F282" s="241" t="s">
        <v>442</v>
      </c>
      <c r="G282" s="41"/>
      <c r="H282" s="41"/>
      <c r="I282" s="147"/>
      <c r="J282" s="41"/>
      <c r="K282" s="41"/>
      <c r="L282" s="45"/>
      <c r="M282" s="242"/>
      <c r="N282" s="243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132</v>
      </c>
      <c r="AU282" s="18" t="s">
        <v>78</v>
      </c>
    </row>
    <row r="283" s="13" customFormat="1">
      <c r="A283" s="13"/>
      <c r="B283" s="244"/>
      <c r="C283" s="245"/>
      <c r="D283" s="240" t="s">
        <v>134</v>
      </c>
      <c r="E283" s="246" t="s">
        <v>19</v>
      </c>
      <c r="F283" s="247" t="s">
        <v>136</v>
      </c>
      <c r="G283" s="245"/>
      <c r="H283" s="248">
        <v>1.3999999999999999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134</v>
      </c>
      <c r="AU283" s="254" t="s">
        <v>78</v>
      </c>
      <c r="AV283" s="13" t="s">
        <v>78</v>
      </c>
      <c r="AW283" s="13" t="s">
        <v>31</v>
      </c>
      <c r="AX283" s="13" t="s">
        <v>76</v>
      </c>
      <c r="AY283" s="254" t="s">
        <v>123</v>
      </c>
    </row>
    <row r="284" s="12" customFormat="1" ht="22.8" customHeight="1">
      <c r="A284" s="12"/>
      <c r="B284" s="211"/>
      <c r="C284" s="212"/>
      <c r="D284" s="213" t="s">
        <v>68</v>
      </c>
      <c r="E284" s="225" t="s">
        <v>177</v>
      </c>
      <c r="F284" s="225" t="s">
        <v>443</v>
      </c>
      <c r="G284" s="212"/>
      <c r="H284" s="212"/>
      <c r="I284" s="215"/>
      <c r="J284" s="226">
        <f>BK284</f>
        <v>0</v>
      </c>
      <c r="K284" s="212"/>
      <c r="L284" s="217"/>
      <c r="M284" s="218"/>
      <c r="N284" s="219"/>
      <c r="O284" s="219"/>
      <c r="P284" s="220">
        <f>SUM(P285:P292)</f>
        <v>0</v>
      </c>
      <c r="Q284" s="219"/>
      <c r="R284" s="220">
        <f>SUM(R285:R292)</f>
        <v>0.75512000000000012</v>
      </c>
      <c r="S284" s="219"/>
      <c r="T284" s="221">
        <f>SUM(T285:T292)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2" t="s">
        <v>76</v>
      </c>
      <c r="AT284" s="223" t="s">
        <v>68</v>
      </c>
      <c r="AU284" s="223" t="s">
        <v>76</v>
      </c>
      <c r="AY284" s="222" t="s">
        <v>123</v>
      </c>
      <c r="BK284" s="224">
        <f>SUM(BK285:BK292)</f>
        <v>0</v>
      </c>
    </row>
    <row r="285" s="2" customFormat="1" ht="16.5" customHeight="1">
      <c r="A285" s="39"/>
      <c r="B285" s="40"/>
      <c r="C285" s="227" t="s">
        <v>444</v>
      </c>
      <c r="D285" s="227" t="s">
        <v>125</v>
      </c>
      <c r="E285" s="228" t="s">
        <v>445</v>
      </c>
      <c r="F285" s="229" t="s">
        <v>446</v>
      </c>
      <c r="G285" s="230" t="s">
        <v>447</v>
      </c>
      <c r="H285" s="231">
        <v>1</v>
      </c>
      <c r="I285" s="232"/>
      <c r="J285" s="233">
        <f>ROUND(I285*H285,2)</f>
        <v>0</v>
      </c>
      <c r="K285" s="229" t="s">
        <v>129</v>
      </c>
      <c r="L285" s="45"/>
      <c r="M285" s="234" t="s">
        <v>19</v>
      </c>
      <c r="N285" s="235" t="s">
        <v>40</v>
      </c>
      <c r="O285" s="85"/>
      <c r="P285" s="236">
        <f>O285*H285</f>
        <v>0</v>
      </c>
      <c r="Q285" s="236">
        <v>0.42080000000000001</v>
      </c>
      <c r="R285" s="236">
        <f>Q285*H285</f>
        <v>0.42080000000000001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130</v>
      </c>
      <c r="AT285" s="238" t="s">
        <v>125</v>
      </c>
      <c r="AU285" s="238" t="s">
        <v>78</v>
      </c>
      <c r="AY285" s="18" t="s">
        <v>123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76</v>
      </c>
      <c r="BK285" s="239">
        <f>ROUND(I285*H285,2)</f>
        <v>0</v>
      </c>
      <c r="BL285" s="18" t="s">
        <v>130</v>
      </c>
      <c r="BM285" s="238" t="s">
        <v>448</v>
      </c>
    </row>
    <row r="286" s="2" customFormat="1">
      <c r="A286" s="39"/>
      <c r="B286" s="40"/>
      <c r="C286" s="41"/>
      <c r="D286" s="240" t="s">
        <v>132</v>
      </c>
      <c r="E286" s="41"/>
      <c r="F286" s="241" t="s">
        <v>449</v>
      </c>
      <c r="G286" s="41"/>
      <c r="H286" s="41"/>
      <c r="I286" s="147"/>
      <c r="J286" s="41"/>
      <c r="K286" s="41"/>
      <c r="L286" s="45"/>
      <c r="M286" s="242"/>
      <c r="N286" s="243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132</v>
      </c>
      <c r="AU286" s="18" t="s">
        <v>78</v>
      </c>
    </row>
    <row r="287" s="13" customFormat="1">
      <c r="A287" s="13"/>
      <c r="B287" s="244"/>
      <c r="C287" s="245"/>
      <c r="D287" s="240" t="s">
        <v>134</v>
      </c>
      <c r="E287" s="246" t="s">
        <v>19</v>
      </c>
      <c r="F287" s="247" t="s">
        <v>76</v>
      </c>
      <c r="G287" s="245"/>
      <c r="H287" s="248">
        <v>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4" t="s">
        <v>134</v>
      </c>
      <c r="AU287" s="254" t="s">
        <v>78</v>
      </c>
      <c r="AV287" s="13" t="s">
        <v>78</v>
      </c>
      <c r="AW287" s="13" t="s">
        <v>31</v>
      </c>
      <c r="AX287" s="13" t="s">
        <v>76</v>
      </c>
      <c r="AY287" s="254" t="s">
        <v>123</v>
      </c>
    </row>
    <row r="288" s="2" customFormat="1" ht="21.75" customHeight="1">
      <c r="A288" s="39"/>
      <c r="B288" s="40"/>
      <c r="C288" s="227" t="s">
        <v>450</v>
      </c>
      <c r="D288" s="227" t="s">
        <v>125</v>
      </c>
      <c r="E288" s="228" t="s">
        <v>451</v>
      </c>
      <c r="F288" s="229" t="s">
        <v>452</v>
      </c>
      <c r="G288" s="230" t="s">
        <v>447</v>
      </c>
      <c r="H288" s="231">
        <v>1</v>
      </c>
      <c r="I288" s="232"/>
      <c r="J288" s="233">
        <f>ROUND(I288*H288,2)</f>
        <v>0</v>
      </c>
      <c r="K288" s="229" t="s">
        <v>129</v>
      </c>
      <c r="L288" s="45"/>
      <c r="M288" s="234" t="s">
        <v>19</v>
      </c>
      <c r="N288" s="235" t="s">
        <v>40</v>
      </c>
      <c r="O288" s="85"/>
      <c r="P288" s="236">
        <f>O288*H288</f>
        <v>0</v>
      </c>
      <c r="Q288" s="236">
        <v>0.31108000000000002</v>
      </c>
      <c r="R288" s="236">
        <f>Q288*H288</f>
        <v>0.31108000000000002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130</v>
      </c>
      <c r="AT288" s="238" t="s">
        <v>125</v>
      </c>
      <c r="AU288" s="238" t="s">
        <v>78</v>
      </c>
      <c r="AY288" s="18" t="s">
        <v>123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76</v>
      </c>
      <c r="BK288" s="239">
        <f>ROUND(I288*H288,2)</f>
        <v>0</v>
      </c>
      <c r="BL288" s="18" t="s">
        <v>130</v>
      </c>
      <c r="BM288" s="238" t="s">
        <v>453</v>
      </c>
    </row>
    <row r="289" s="2" customFormat="1">
      <c r="A289" s="39"/>
      <c r="B289" s="40"/>
      <c r="C289" s="41"/>
      <c r="D289" s="240" t="s">
        <v>132</v>
      </c>
      <c r="E289" s="41"/>
      <c r="F289" s="241" t="s">
        <v>449</v>
      </c>
      <c r="G289" s="41"/>
      <c r="H289" s="41"/>
      <c r="I289" s="147"/>
      <c r="J289" s="41"/>
      <c r="K289" s="41"/>
      <c r="L289" s="45"/>
      <c r="M289" s="242"/>
      <c r="N289" s="24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132</v>
      </c>
      <c r="AU289" s="18" t="s">
        <v>78</v>
      </c>
    </row>
    <row r="290" s="13" customFormat="1">
      <c r="A290" s="13"/>
      <c r="B290" s="244"/>
      <c r="C290" s="245"/>
      <c r="D290" s="240" t="s">
        <v>134</v>
      </c>
      <c r="E290" s="246" t="s">
        <v>19</v>
      </c>
      <c r="F290" s="247" t="s">
        <v>76</v>
      </c>
      <c r="G290" s="245"/>
      <c r="H290" s="248">
        <v>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4" t="s">
        <v>134</v>
      </c>
      <c r="AU290" s="254" t="s">
        <v>78</v>
      </c>
      <c r="AV290" s="13" t="s">
        <v>78</v>
      </c>
      <c r="AW290" s="13" t="s">
        <v>31</v>
      </c>
      <c r="AX290" s="13" t="s">
        <v>76</v>
      </c>
      <c r="AY290" s="254" t="s">
        <v>123</v>
      </c>
    </row>
    <row r="291" s="2" customFormat="1" ht="16.5" customHeight="1">
      <c r="A291" s="39"/>
      <c r="B291" s="40"/>
      <c r="C291" s="227" t="s">
        <v>454</v>
      </c>
      <c r="D291" s="227" t="s">
        <v>125</v>
      </c>
      <c r="E291" s="228" t="s">
        <v>455</v>
      </c>
      <c r="F291" s="229" t="s">
        <v>456</v>
      </c>
      <c r="G291" s="230" t="s">
        <v>186</v>
      </c>
      <c r="H291" s="231">
        <v>332</v>
      </c>
      <c r="I291" s="232"/>
      <c r="J291" s="233">
        <f>ROUND(I291*H291,2)</f>
        <v>0</v>
      </c>
      <c r="K291" s="229" t="s">
        <v>129</v>
      </c>
      <c r="L291" s="45"/>
      <c r="M291" s="234" t="s">
        <v>19</v>
      </c>
      <c r="N291" s="235" t="s">
        <v>40</v>
      </c>
      <c r="O291" s="85"/>
      <c r="P291" s="236">
        <f>O291*H291</f>
        <v>0</v>
      </c>
      <c r="Q291" s="236">
        <v>6.9999999999999994E-05</v>
      </c>
      <c r="R291" s="236">
        <f>Q291*H291</f>
        <v>0.023239999999999997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130</v>
      </c>
      <c r="AT291" s="238" t="s">
        <v>125</v>
      </c>
      <c r="AU291" s="238" t="s">
        <v>78</v>
      </c>
      <c r="AY291" s="18" t="s">
        <v>123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76</v>
      </c>
      <c r="BK291" s="239">
        <f>ROUND(I291*H291,2)</f>
        <v>0</v>
      </c>
      <c r="BL291" s="18" t="s">
        <v>130</v>
      </c>
      <c r="BM291" s="238" t="s">
        <v>457</v>
      </c>
    </row>
    <row r="292" s="13" customFormat="1">
      <c r="A292" s="13"/>
      <c r="B292" s="244"/>
      <c r="C292" s="245"/>
      <c r="D292" s="240" t="s">
        <v>134</v>
      </c>
      <c r="E292" s="246" t="s">
        <v>19</v>
      </c>
      <c r="F292" s="247" t="s">
        <v>458</v>
      </c>
      <c r="G292" s="245"/>
      <c r="H292" s="248">
        <v>332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134</v>
      </c>
      <c r="AU292" s="254" t="s">
        <v>78</v>
      </c>
      <c r="AV292" s="13" t="s">
        <v>78</v>
      </c>
      <c r="AW292" s="13" t="s">
        <v>31</v>
      </c>
      <c r="AX292" s="13" t="s">
        <v>76</v>
      </c>
      <c r="AY292" s="254" t="s">
        <v>123</v>
      </c>
    </row>
    <row r="293" s="12" customFormat="1" ht="22.8" customHeight="1">
      <c r="A293" s="12"/>
      <c r="B293" s="211"/>
      <c r="C293" s="212"/>
      <c r="D293" s="213" t="s">
        <v>68</v>
      </c>
      <c r="E293" s="225" t="s">
        <v>183</v>
      </c>
      <c r="F293" s="225" t="s">
        <v>459</v>
      </c>
      <c r="G293" s="212"/>
      <c r="H293" s="212"/>
      <c r="I293" s="215"/>
      <c r="J293" s="226">
        <f>BK293</f>
        <v>0</v>
      </c>
      <c r="K293" s="212"/>
      <c r="L293" s="217"/>
      <c r="M293" s="218"/>
      <c r="N293" s="219"/>
      <c r="O293" s="219"/>
      <c r="P293" s="220">
        <f>SUM(P294:P351)</f>
        <v>0</v>
      </c>
      <c r="Q293" s="219"/>
      <c r="R293" s="220">
        <f>SUM(R294:R351)</f>
        <v>363.63515460000002</v>
      </c>
      <c r="S293" s="219"/>
      <c r="T293" s="221">
        <f>SUM(T294:T351)</f>
        <v>98.530000000000015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2" t="s">
        <v>76</v>
      </c>
      <c r="AT293" s="223" t="s">
        <v>68</v>
      </c>
      <c r="AU293" s="223" t="s">
        <v>76</v>
      </c>
      <c r="AY293" s="222" t="s">
        <v>123</v>
      </c>
      <c r="BK293" s="224">
        <f>SUM(BK294:BK351)</f>
        <v>0</v>
      </c>
    </row>
    <row r="294" s="2" customFormat="1" ht="21.75" customHeight="1">
      <c r="A294" s="39"/>
      <c r="B294" s="40"/>
      <c r="C294" s="227" t="s">
        <v>460</v>
      </c>
      <c r="D294" s="227" t="s">
        <v>125</v>
      </c>
      <c r="E294" s="228" t="s">
        <v>461</v>
      </c>
      <c r="F294" s="229" t="s">
        <v>462</v>
      </c>
      <c r="G294" s="230" t="s">
        <v>186</v>
      </c>
      <c r="H294" s="231">
        <v>1438</v>
      </c>
      <c r="I294" s="232"/>
      <c r="J294" s="233">
        <f>ROUND(I294*H294,2)</f>
        <v>0</v>
      </c>
      <c r="K294" s="229" t="s">
        <v>129</v>
      </c>
      <c r="L294" s="45"/>
      <c r="M294" s="234" t="s">
        <v>19</v>
      </c>
      <c r="N294" s="235" t="s">
        <v>40</v>
      </c>
      <c r="O294" s="85"/>
      <c r="P294" s="236">
        <f>O294*H294</f>
        <v>0</v>
      </c>
      <c r="Q294" s="236">
        <v>0.071900000000000006</v>
      </c>
      <c r="R294" s="236">
        <f>Q294*H294</f>
        <v>103.3922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130</v>
      </c>
      <c r="AT294" s="238" t="s">
        <v>125</v>
      </c>
      <c r="AU294" s="238" t="s">
        <v>78</v>
      </c>
      <c r="AY294" s="18" t="s">
        <v>123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76</v>
      </c>
      <c r="BK294" s="239">
        <f>ROUND(I294*H294,2)</f>
        <v>0</v>
      </c>
      <c r="BL294" s="18" t="s">
        <v>130</v>
      </c>
      <c r="BM294" s="238" t="s">
        <v>463</v>
      </c>
    </row>
    <row r="295" s="2" customFormat="1">
      <c r="A295" s="39"/>
      <c r="B295" s="40"/>
      <c r="C295" s="41"/>
      <c r="D295" s="240" t="s">
        <v>132</v>
      </c>
      <c r="E295" s="41"/>
      <c r="F295" s="241" t="s">
        <v>464</v>
      </c>
      <c r="G295" s="41"/>
      <c r="H295" s="41"/>
      <c r="I295" s="147"/>
      <c r="J295" s="41"/>
      <c r="K295" s="41"/>
      <c r="L295" s="45"/>
      <c r="M295" s="242"/>
      <c r="N295" s="24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132</v>
      </c>
      <c r="AU295" s="18" t="s">
        <v>78</v>
      </c>
    </row>
    <row r="296" s="13" customFormat="1">
      <c r="A296" s="13"/>
      <c r="B296" s="244"/>
      <c r="C296" s="245"/>
      <c r="D296" s="240" t="s">
        <v>134</v>
      </c>
      <c r="E296" s="246" t="s">
        <v>19</v>
      </c>
      <c r="F296" s="247" t="s">
        <v>465</v>
      </c>
      <c r="G296" s="245"/>
      <c r="H296" s="248">
        <v>1438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134</v>
      </c>
      <c r="AU296" s="254" t="s">
        <v>78</v>
      </c>
      <c r="AV296" s="13" t="s">
        <v>78</v>
      </c>
      <c r="AW296" s="13" t="s">
        <v>31</v>
      </c>
      <c r="AX296" s="13" t="s">
        <v>76</v>
      </c>
      <c r="AY296" s="254" t="s">
        <v>123</v>
      </c>
    </row>
    <row r="297" s="2" customFormat="1" ht="16.5" customHeight="1">
      <c r="A297" s="39"/>
      <c r="B297" s="40"/>
      <c r="C297" s="266" t="s">
        <v>466</v>
      </c>
      <c r="D297" s="266" t="s">
        <v>246</v>
      </c>
      <c r="E297" s="267" t="s">
        <v>467</v>
      </c>
      <c r="F297" s="268" t="s">
        <v>468</v>
      </c>
      <c r="G297" s="269" t="s">
        <v>128</v>
      </c>
      <c r="H297" s="270">
        <v>10.066000000000001</v>
      </c>
      <c r="I297" s="271"/>
      <c r="J297" s="272">
        <f>ROUND(I297*H297,2)</f>
        <v>0</v>
      </c>
      <c r="K297" s="268" t="s">
        <v>129</v>
      </c>
      <c r="L297" s="273"/>
      <c r="M297" s="274" t="s">
        <v>19</v>
      </c>
      <c r="N297" s="275" t="s">
        <v>40</v>
      </c>
      <c r="O297" s="85"/>
      <c r="P297" s="236">
        <f>O297*H297</f>
        <v>0</v>
      </c>
      <c r="Q297" s="236">
        <v>0.222</v>
      </c>
      <c r="R297" s="236">
        <f>Q297*H297</f>
        <v>2.2346520000000001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177</v>
      </c>
      <c r="AT297" s="238" t="s">
        <v>246</v>
      </c>
      <c r="AU297" s="238" t="s">
        <v>78</v>
      </c>
      <c r="AY297" s="18" t="s">
        <v>123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76</v>
      </c>
      <c r="BK297" s="239">
        <f>ROUND(I297*H297,2)</f>
        <v>0</v>
      </c>
      <c r="BL297" s="18" t="s">
        <v>130</v>
      </c>
      <c r="BM297" s="238" t="s">
        <v>469</v>
      </c>
    </row>
    <row r="298" s="13" customFormat="1">
      <c r="A298" s="13"/>
      <c r="B298" s="244"/>
      <c r="C298" s="245"/>
      <c r="D298" s="240" t="s">
        <v>134</v>
      </c>
      <c r="E298" s="246" t="s">
        <v>19</v>
      </c>
      <c r="F298" s="247" t="s">
        <v>470</v>
      </c>
      <c r="G298" s="245"/>
      <c r="H298" s="248">
        <v>10.066000000000001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4" t="s">
        <v>134</v>
      </c>
      <c r="AU298" s="254" t="s">
        <v>78</v>
      </c>
      <c r="AV298" s="13" t="s">
        <v>78</v>
      </c>
      <c r="AW298" s="13" t="s">
        <v>31</v>
      </c>
      <c r="AX298" s="13" t="s">
        <v>76</v>
      </c>
      <c r="AY298" s="254" t="s">
        <v>123</v>
      </c>
    </row>
    <row r="299" s="2" customFormat="1" ht="21.75" customHeight="1">
      <c r="A299" s="39"/>
      <c r="B299" s="40"/>
      <c r="C299" s="227" t="s">
        <v>471</v>
      </c>
      <c r="D299" s="227" t="s">
        <v>125</v>
      </c>
      <c r="E299" s="228" t="s">
        <v>472</v>
      </c>
      <c r="F299" s="229" t="s">
        <v>473</v>
      </c>
      <c r="G299" s="230" t="s">
        <v>186</v>
      </c>
      <c r="H299" s="231">
        <v>719.5</v>
      </c>
      <c r="I299" s="232"/>
      <c r="J299" s="233">
        <f>ROUND(I299*H299,2)</f>
        <v>0</v>
      </c>
      <c r="K299" s="229" t="s">
        <v>129</v>
      </c>
      <c r="L299" s="45"/>
      <c r="M299" s="234" t="s">
        <v>19</v>
      </c>
      <c r="N299" s="235" t="s">
        <v>40</v>
      </c>
      <c r="O299" s="85"/>
      <c r="P299" s="236">
        <f>O299*H299</f>
        <v>0</v>
      </c>
      <c r="Q299" s="236">
        <v>0.15540000000000001</v>
      </c>
      <c r="R299" s="236">
        <f>Q299*H299</f>
        <v>111.81030000000001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130</v>
      </c>
      <c r="AT299" s="238" t="s">
        <v>125</v>
      </c>
      <c r="AU299" s="238" t="s">
        <v>78</v>
      </c>
      <c r="AY299" s="18" t="s">
        <v>123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76</v>
      </c>
      <c r="BK299" s="239">
        <f>ROUND(I299*H299,2)</f>
        <v>0</v>
      </c>
      <c r="BL299" s="18" t="s">
        <v>130</v>
      </c>
      <c r="BM299" s="238" t="s">
        <v>474</v>
      </c>
    </row>
    <row r="300" s="2" customFormat="1">
      <c r="A300" s="39"/>
      <c r="B300" s="40"/>
      <c r="C300" s="41"/>
      <c r="D300" s="240" t="s">
        <v>132</v>
      </c>
      <c r="E300" s="41"/>
      <c r="F300" s="241" t="s">
        <v>475</v>
      </c>
      <c r="G300" s="41"/>
      <c r="H300" s="41"/>
      <c r="I300" s="147"/>
      <c r="J300" s="41"/>
      <c r="K300" s="41"/>
      <c r="L300" s="45"/>
      <c r="M300" s="242"/>
      <c r="N300" s="24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132</v>
      </c>
      <c r="AU300" s="18" t="s">
        <v>78</v>
      </c>
    </row>
    <row r="301" s="13" customFormat="1">
      <c r="A301" s="13"/>
      <c r="B301" s="244"/>
      <c r="C301" s="245"/>
      <c r="D301" s="240" t="s">
        <v>134</v>
      </c>
      <c r="E301" s="246" t="s">
        <v>19</v>
      </c>
      <c r="F301" s="247" t="s">
        <v>476</v>
      </c>
      <c r="G301" s="245"/>
      <c r="H301" s="248">
        <v>719.5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134</v>
      </c>
      <c r="AU301" s="254" t="s">
        <v>78</v>
      </c>
      <c r="AV301" s="13" t="s">
        <v>78</v>
      </c>
      <c r="AW301" s="13" t="s">
        <v>31</v>
      </c>
      <c r="AX301" s="13" t="s">
        <v>76</v>
      </c>
      <c r="AY301" s="254" t="s">
        <v>123</v>
      </c>
    </row>
    <row r="302" s="2" customFormat="1" ht="16.5" customHeight="1">
      <c r="A302" s="39"/>
      <c r="B302" s="40"/>
      <c r="C302" s="266" t="s">
        <v>477</v>
      </c>
      <c r="D302" s="266" t="s">
        <v>246</v>
      </c>
      <c r="E302" s="267" t="s">
        <v>478</v>
      </c>
      <c r="F302" s="268" t="s">
        <v>479</v>
      </c>
      <c r="G302" s="269" t="s">
        <v>186</v>
      </c>
      <c r="H302" s="270">
        <v>104</v>
      </c>
      <c r="I302" s="271"/>
      <c r="J302" s="272">
        <f>ROUND(I302*H302,2)</f>
        <v>0</v>
      </c>
      <c r="K302" s="268" t="s">
        <v>129</v>
      </c>
      <c r="L302" s="273"/>
      <c r="M302" s="274" t="s">
        <v>19</v>
      </c>
      <c r="N302" s="275" t="s">
        <v>40</v>
      </c>
      <c r="O302" s="85"/>
      <c r="P302" s="236">
        <f>O302*H302</f>
        <v>0</v>
      </c>
      <c r="Q302" s="236">
        <v>0.048300000000000003</v>
      </c>
      <c r="R302" s="236">
        <f>Q302*H302</f>
        <v>5.0232000000000001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177</v>
      </c>
      <c r="AT302" s="238" t="s">
        <v>246</v>
      </c>
      <c r="AU302" s="238" t="s">
        <v>78</v>
      </c>
      <c r="AY302" s="18" t="s">
        <v>123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76</v>
      </c>
      <c r="BK302" s="239">
        <f>ROUND(I302*H302,2)</f>
        <v>0</v>
      </c>
      <c r="BL302" s="18" t="s">
        <v>130</v>
      </c>
      <c r="BM302" s="238" t="s">
        <v>480</v>
      </c>
    </row>
    <row r="303" s="13" customFormat="1">
      <c r="A303" s="13"/>
      <c r="B303" s="244"/>
      <c r="C303" s="245"/>
      <c r="D303" s="240" t="s">
        <v>134</v>
      </c>
      <c r="E303" s="246" t="s">
        <v>19</v>
      </c>
      <c r="F303" s="247" t="s">
        <v>481</v>
      </c>
      <c r="G303" s="245"/>
      <c r="H303" s="248">
        <v>104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134</v>
      </c>
      <c r="AU303" s="254" t="s">
        <v>78</v>
      </c>
      <c r="AV303" s="13" t="s">
        <v>78</v>
      </c>
      <c r="AW303" s="13" t="s">
        <v>31</v>
      </c>
      <c r="AX303" s="13" t="s">
        <v>76</v>
      </c>
      <c r="AY303" s="254" t="s">
        <v>123</v>
      </c>
    </row>
    <row r="304" s="2" customFormat="1" ht="16.5" customHeight="1">
      <c r="A304" s="39"/>
      <c r="B304" s="40"/>
      <c r="C304" s="266" t="s">
        <v>482</v>
      </c>
      <c r="D304" s="266" t="s">
        <v>246</v>
      </c>
      <c r="E304" s="267" t="s">
        <v>483</v>
      </c>
      <c r="F304" s="268" t="s">
        <v>484</v>
      </c>
      <c r="G304" s="269" t="s">
        <v>186</v>
      </c>
      <c r="H304" s="270">
        <v>44</v>
      </c>
      <c r="I304" s="271"/>
      <c r="J304" s="272">
        <f>ROUND(I304*H304,2)</f>
        <v>0</v>
      </c>
      <c r="K304" s="268" t="s">
        <v>129</v>
      </c>
      <c r="L304" s="273"/>
      <c r="M304" s="274" t="s">
        <v>19</v>
      </c>
      <c r="N304" s="275" t="s">
        <v>40</v>
      </c>
      <c r="O304" s="85"/>
      <c r="P304" s="236">
        <f>O304*H304</f>
        <v>0</v>
      </c>
      <c r="Q304" s="236">
        <v>0.065670000000000006</v>
      </c>
      <c r="R304" s="236">
        <f>Q304*H304</f>
        <v>2.8894800000000003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177</v>
      </c>
      <c r="AT304" s="238" t="s">
        <v>246</v>
      </c>
      <c r="AU304" s="238" t="s">
        <v>78</v>
      </c>
      <c r="AY304" s="18" t="s">
        <v>123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76</v>
      </c>
      <c r="BK304" s="239">
        <f>ROUND(I304*H304,2)</f>
        <v>0</v>
      </c>
      <c r="BL304" s="18" t="s">
        <v>130</v>
      </c>
      <c r="BM304" s="238" t="s">
        <v>485</v>
      </c>
    </row>
    <row r="305" s="13" customFormat="1">
      <c r="A305" s="13"/>
      <c r="B305" s="244"/>
      <c r="C305" s="245"/>
      <c r="D305" s="240" t="s">
        <v>134</v>
      </c>
      <c r="E305" s="246" t="s">
        <v>19</v>
      </c>
      <c r="F305" s="247" t="s">
        <v>486</v>
      </c>
      <c r="G305" s="245"/>
      <c r="H305" s="248">
        <v>22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4" t="s">
        <v>134</v>
      </c>
      <c r="AU305" s="254" t="s">
        <v>78</v>
      </c>
      <c r="AV305" s="13" t="s">
        <v>78</v>
      </c>
      <c r="AW305" s="13" t="s">
        <v>31</v>
      </c>
      <c r="AX305" s="13" t="s">
        <v>69</v>
      </c>
      <c r="AY305" s="254" t="s">
        <v>123</v>
      </c>
    </row>
    <row r="306" s="13" customFormat="1">
      <c r="A306" s="13"/>
      <c r="B306" s="244"/>
      <c r="C306" s="245"/>
      <c r="D306" s="240" t="s">
        <v>134</v>
      </c>
      <c r="E306" s="246" t="s">
        <v>19</v>
      </c>
      <c r="F306" s="247" t="s">
        <v>487</v>
      </c>
      <c r="G306" s="245"/>
      <c r="H306" s="248">
        <v>22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4" t="s">
        <v>134</v>
      </c>
      <c r="AU306" s="254" t="s">
        <v>78</v>
      </c>
      <c r="AV306" s="13" t="s">
        <v>78</v>
      </c>
      <c r="AW306" s="13" t="s">
        <v>31</v>
      </c>
      <c r="AX306" s="13" t="s">
        <v>69</v>
      </c>
      <c r="AY306" s="254" t="s">
        <v>123</v>
      </c>
    </row>
    <row r="307" s="14" customFormat="1">
      <c r="A307" s="14"/>
      <c r="B307" s="255"/>
      <c r="C307" s="256"/>
      <c r="D307" s="240" t="s">
        <v>134</v>
      </c>
      <c r="E307" s="257" t="s">
        <v>19</v>
      </c>
      <c r="F307" s="258" t="s">
        <v>138</v>
      </c>
      <c r="G307" s="256"/>
      <c r="H307" s="259">
        <v>44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5" t="s">
        <v>134</v>
      </c>
      <c r="AU307" s="265" t="s">
        <v>78</v>
      </c>
      <c r="AV307" s="14" t="s">
        <v>130</v>
      </c>
      <c r="AW307" s="14" t="s">
        <v>31</v>
      </c>
      <c r="AX307" s="14" t="s">
        <v>76</v>
      </c>
      <c r="AY307" s="265" t="s">
        <v>123</v>
      </c>
    </row>
    <row r="308" s="2" customFormat="1" ht="16.5" customHeight="1">
      <c r="A308" s="39"/>
      <c r="B308" s="40"/>
      <c r="C308" s="266" t="s">
        <v>488</v>
      </c>
      <c r="D308" s="266" t="s">
        <v>246</v>
      </c>
      <c r="E308" s="267" t="s">
        <v>489</v>
      </c>
      <c r="F308" s="268" t="s">
        <v>490</v>
      </c>
      <c r="G308" s="269" t="s">
        <v>186</v>
      </c>
      <c r="H308" s="270">
        <v>586</v>
      </c>
      <c r="I308" s="271"/>
      <c r="J308" s="272">
        <f>ROUND(I308*H308,2)</f>
        <v>0</v>
      </c>
      <c r="K308" s="268" t="s">
        <v>129</v>
      </c>
      <c r="L308" s="273"/>
      <c r="M308" s="274" t="s">
        <v>19</v>
      </c>
      <c r="N308" s="275" t="s">
        <v>40</v>
      </c>
      <c r="O308" s="85"/>
      <c r="P308" s="236">
        <f>O308*H308</f>
        <v>0</v>
      </c>
      <c r="Q308" s="236">
        <v>0.080000000000000002</v>
      </c>
      <c r="R308" s="236">
        <f>Q308*H308</f>
        <v>46.880000000000003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177</v>
      </c>
      <c r="AT308" s="238" t="s">
        <v>246</v>
      </c>
      <c r="AU308" s="238" t="s">
        <v>78</v>
      </c>
      <c r="AY308" s="18" t="s">
        <v>123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76</v>
      </c>
      <c r="BK308" s="239">
        <f>ROUND(I308*H308,2)</f>
        <v>0</v>
      </c>
      <c r="BL308" s="18" t="s">
        <v>130</v>
      </c>
      <c r="BM308" s="238" t="s">
        <v>491</v>
      </c>
    </row>
    <row r="309" s="13" customFormat="1">
      <c r="A309" s="13"/>
      <c r="B309" s="244"/>
      <c r="C309" s="245"/>
      <c r="D309" s="240" t="s">
        <v>134</v>
      </c>
      <c r="E309" s="246" t="s">
        <v>19</v>
      </c>
      <c r="F309" s="247" t="s">
        <v>492</v>
      </c>
      <c r="G309" s="245"/>
      <c r="H309" s="248">
        <v>586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4" t="s">
        <v>134</v>
      </c>
      <c r="AU309" s="254" t="s">
        <v>78</v>
      </c>
      <c r="AV309" s="13" t="s">
        <v>78</v>
      </c>
      <c r="AW309" s="13" t="s">
        <v>31</v>
      </c>
      <c r="AX309" s="13" t="s">
        <v>76</v>
      </c>
      <c r="AY309" s="254" t="s">
        <v>123</v>
      </c>
    </row>
    <row r="310" s="2" customFormat="1" ht="21.75" customHeight="1">
      <c r="A310" s="39"/>
      <c r="B310" s="40"/>
      <c r="C310" s="227" t="s">
        <v>493</v>
      </c>
      <c r="D310" s="227" t="s">
        <v>125</v>
      </c>
      <c r="E310" s="228" t="s">
        <v>494</v>
      </c>
      <c r="F310" s="229" t="s">
        <v>495</v>
      </c>
      <c r="G310" s="230" t="s">
        <v>186</v>
      </c>
      <c r="H310" s="231">
        <v>249</v>
      </c>
      <c r="I310" s="232"/>
      <c r="J310" s="233">
        <f>ROUND(I310*H310,2)</f>
        <v>0</v>
      </c>
      <c r="K310" s="229" t="s">
        <v>129</v>
      </c>
      <c r="L310" s="45"/>
      <c r="M310" s="234" t="s">
        <v>19</v>
      </c>
      <c r="N310" s="235" t="s">
        <v>40</v>
      </c>
      <c r="O310" s="85"/>
      <c r="P310" s="236">
        <f>O310*H310</f>
        <v>0</v>
      </c>
      <c r="Q310" s="236">
        <v>0.1295</v>
      </c>
      <c r="R310" s="236">
        <f>Q310*H310</f>
        <v>32.2455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130</v>
      </c>
      <c r="AT310" s="238" t="s">
        <v>125</v>
      </c>
      <c r="AU310" s="238" t="s">
        <v>78</v>
      </c>
      <c r="AY310" s="18" t="s">
        <v>123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76</v>
      </c>
      <c r="BK310" s="239">
        <f>ROUND(I310*H310,2)</f>
        <v>0</v>
      </c>
      <c r="BL310" s="18" t="s">
        <v>130</v>
      </c>
      <c r="BM310" s="238" t="s">
        <v>496</v>
      </c>
    </row>
    <row r="311" s="2" customFormat="1">
      <c r="A311" s="39"/>
      <c r="B311" s="40"/>
      <c r="C311" s="41"/>
      <c r="D311" s="240" t="s">
        <v>132</v>
      </c>
      <c r="E311" s="41"/>
      <c r="F311" s="241" t="s">
        <v>497</v>
      </c>
      <c r="G311" s="41"/>
      <c r="H311" s="41"/>
      <c r="I311" s="147"/>
      <c r="J311" s="41"/>
      <c r="K311" s="41"/>
      <c r="L311" s="45"/>
      <c r="M311" s="242"/>
      <c r="N311" s="24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132</v>
      </c>
      <c r="AU311" s="18" t="s">
        <v>78</v>
      </c>
    </row>
    <row r="312" s="13" customFormat="1">
      <c r="A312" s="13"/>
      <c r="B312" s="244"/>
      <c r="C312" s="245"/>
      <c r="D312" s="240" t="s">
        <v>134</v>
      </c>
      <c r="E312" s="246" t="s">
        <v>19</v>
      </c>
      <c r="F312" s="247" t="s">
        <v>498</v>
      </c>
      <c r="G312" s="245"/>
      <c r="H312" s="248">
        <v>249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134</v>
      </c>
      <c r="AU312" s="254" t="s">
        <v>78</v>
      </c>
      <c r="AV312" s="13" t="s">
        <v>78</v>
      </c>
      <c r="AW312" s="13" t="s">
        <v>31</v>
      </c>
      <c r="AX312" s="13" t="s">
        <v>76</v>
      </c>
      <c r="AY312" s="254" t="s">
        <v>123</v>
      </c>
    </row>
    <row r="313" s="2" customFormat="1" ht="16.5" customHeight="1">
      <c r="A313" s="39"/>
      <c r="B313" s="40"/>
      <c r="C313" s="266" t="s">
        <v>499</v>
      </c>
      <c r="D313" s="266" t="s">
        <v>246</v>
      </c>
      <c r="E313" s="267" t="s">
        <v>500</v>
      </c>
      <c r="F313" s="268" t="s">
        <v>501</v>
      </c>
      <c r="G313" s="269" t="s">
        <v>186</v>
      </c>
      <c r="H313" s="270">
        <v>254</v>
      </c>
      <c r="I313" s="271"/>
      <c r="J313" s="272">
        <f>ROUND(I313*H313,2)</f>
        <v>0</v>
      </c>
      <c r="K313" s="268" t="s">
        <v>129</v>
      </c>
      <c r="L313" s="273"/>
      <c r="M313" s="274" t="s">
        <v>19</v>
      </c>
      <c r="N313" s="275" t="s">
        <v>40</v>
      </c>
      <c r="O313" s="85"/>
      <c r="P313" s="236">
        <f>O313*H313</f>
        <v>0</v>
      </c>
      <c r="Q313" s="236">
        <v>0.056120000000000003</v>
      </c>
      <c r="R313" s="236">
        <f>Q313*H313</f>
        <v>14.254480000000001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177</v>
      </c>
      <c r="AT313" s="238" t="s">
        <v>246</v>
      </c>
      <c r="AU313" s="238" t="s">
        <v>78</v>
      </c>
      <c r="AY313" s="18" t="s">
        <v>123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76</v>
      </c>
      <c r="BK313" s="239">
        <f>ROUND(I313*H313,2)</f>
        <v>0</v>
      </c>
      <c r="BL313" s="18" t="s">
        <v>130</v>
      </c>
      <c r="BM313" s="238" t="s">
        <v>502</v>
      </c>
    </row>
    <row r="314" s="13" customFormat="1">
      <c r="A314" s="13"/>
      <c r="B314" s="244"/>
      <c r="C314" s="245"/>
      <c r="D314" s="240" t="s">
        <v>134</v>
      </c>
      <c r="E314" s="246" t="s">
        <v>19</v>
      </c>
      <c r="F314" s="247" t="s">
        <v>503</v>
      </c>
      <c r="G314" s="245"/>
      <c r="H314" s="248">
        <v>254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4" t="s">
        <v>134</v>
      </c>
      <c r="AU314" s="254" t="s">
        <v>78</v>
      </c>
      <c r="AV314" s="13" t="s">
        <v>78</v>
      </c>
      <c r="AW314" s="13" t="s">
        <v>31</v>
      </c>
      <c r="AX314" s="13" t="s">
        <v>76</v>
      </c>
      <c r="AY314" s="254" t="s">
        <v>123</v>
      </c>
    </row>
    <row r="315" s="2" customFormat="1" ht="16.5" customHeight="1">
      <c r="A315" s="39"/>
      <c r="B315" s="40"/>
      <c r="C315" s="227" t="s">
        <v>504</v>
      </c>
      <c r="D315" s="227" t="s">
        <v>125</v>
      </c>
      <c r="E315" s="228" t="s">
        <v>505</v>
      </c>
      <c r="F315" s="229" t="s">
        <v>506</v>
      </c>
      <c r="G315" s="230" t="s">
        <v>203</v>
      </c>
      <c r="H315" s="231">
        <v>19.890000000000001</v>
      </c>
      <c r="I315" s="232"/>
      <c r="J315" s="233">
        <f>ROUND(I315*H315,2)</f>
        <v>0</v>
      </c>
      <c r="K315" s="229" t="s">
        <v>129</v>
      </c>
      <c r="L315" s="45"/>
      <c r="M315" s="234" t="s">
        <v>19</v>
      </c>
      <c r="N315" s="235" t="s">
        <v>40</v>
      </c>
      <c r="O315" s="85"/>
      <c r="P315" s="236">
        <f>O315*H315</f>
        <v>0</v>
      </c>
      <c r="Q315" s="236">
        <v>2.2563399999999998</v>
      </c>
      <c r="R315" s="236">
        <f>Q315*H315</f>
        <v>44.878602599999994</v>
      </c>
      <c r="S315" s="236">
        <v>0</v>
      </c>
      <c r="T315" s="23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130</v>
      </c>
      <c r="AT315" s="238" t="s">
        <v>125</v>
      </c>
      <c r="AU315" s="238" t="s">
        <v>78</v>
      </c>
      <c r="AY315" s="18" t="s">
        <v>123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76</v>
      </c>
      <c r="BK315" s="239">
        <f>ROUND(I315*H315,2)</f>
        <v>0</v>
      </c>
      <c r="BL315" s="18" t="s">
        <v>130</v>
      </c>
      <c r="BM315" s="238" t="s">
        <v>507</v>
      </c>
    </row>
    <row r="316" s="13" customFormat="1">
      <c r="A316" s="13"/>
      <c r="B316" s="244"/>
      <c r="C316" s="245"/>
      <c r="D316" s="240" t="s">
        <v>134</v>
      </c>
      <c r="E316" s="246" t="s">
        <v>19</v>
      </c>
      <c r="F316" s="247" t="s">
        <v>508</v>
      </c>
      <c r="G316" s="245"/>
      <c r="H316" s="248">
        <v>19.890000000000001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134</v>
      </c>
      <c r="AU316" s="254" t="s">
        <v>78</v>
      </c>
      <c r="AV316" s="13" t="s">
        <v>78</v>
      </c>
      <c r="AW316" s="13" t="s">
        <v>31</v>
      </c>
      <c r="AX316" s="13" t="s">
        <v>76</v>
      </c>
      <c r="AY316" s="254" t="s">
        <v>123</v>
      </c>
    </row>
    <row r="317" s="2" customFormat="1" ht="16.5" customHeight="1">
      <c r="A317" s="39"/>
      <c r="B317" s="40"/>
      <c r="C317" s="227" t="s">
        <v>509</v>
      </c>
      <c r="D317" s="227" t="s">
        <v>125</v>
      </c>
      <c r="E317" s="228" t="s">
        <v>510</v>
      </c>
      <c r="F317" s="229" t="s">
        <v>511</v>
      </c>
      <c r="G317" s="230" t="s">
        <v>186</v>
      </c>
      <c r="H317" s="231">
        <v>740</v>
      </c>
      <c r="I317" s="232"/>
      <c r="J317" s="233">
        <f>ROUND(I317*H317,2)</f>
        <v>0</v>
      </c>
      <c r="K317" s="229" t="s">
        <v>129</v>
      </c>
      <c r="L317" s="45"/>
      <c r="M317" s="234" t="s">
        <v>19</v>
      </c>
      <c r="N317" s="235" t="s">
        <v>40</v>
      </c>
      <c r="O317" s="85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130</v>
      </c>
      <c r="AT317" s="238" t="s">
        <v>125</v>
      </c>
      <c r="AU317" s="238" t="s">
        <v>78</v>
      </c>
      <c r="AY317" s="18" t="s">
        <v>123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76</v>
      </c>
      <c r="BK317" s="239">
        <f>ROUND(I317*H317,2)</f>
        <v>0</v>
      </c>
      <c r="BL317" s="18" t="s">
        <v>130</v>
      </c>
      <c r="BM317" s="238" t="s">
        <v>512</v>
      </c>
    </row>
    <row r="318" s="2" customFormat="1">
      <c r="A318" s="39"/>
      <c r="B318" s="40"/>
      <c r="C318" s="41"/>
      <c r="D318" s="240" t="s">
        <v>132</v>
      </c>
      <c r="E318" s="41"/>
      <c r="F318" s="241" t="s">
        <v>513</v>
      </c>
      <c r="G318" s="41"/>
      <c r="H318" s="41"/>
      <c r="I318" s="147"/>
      <c r="J318" s="41"/>
      <c r="K318" s="41"/>
      <c r="L318" s="45"/>
      <c r="M318" s="242"/>
      <c r="N318" s="243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132</v>
      </c>
      <c r="AU318" s="18" t="s">
        <v>78</v>
      </c>
    </row>
    <row r="319" s="13" customFormat="1">
      <c r="A319" s="13"/>
      <c r="B319" s="244"/>
      <c r="C319" s="245"/>
      <c r="D319" s="240" t="s">
        <v>134</v>
      </c>
      <c r="E319" s="246" t="s">
        <v>19</v>
      </c>
      <c r="F319" s="247" t="s">
        <v>437</v>
      </c>
      <c r="G319" s="245"/>
      <c r="H319" s="248">
        <v>740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4" t="s">
        <v>134</v>
      </c>
      <c r="AU319" s="254" t="s">
        <v>78</v>
      </c>
      <c r="AV319" s="13" t="s">
        <v>78</v>
      </c>
      <c r="AW319" s="13" t="s">
        <v>31</v>
      </c>
      <c r="AX319" s="13" t="s">
        <v>76</v>
      </c>
      <c r="AY319" s="254" t="s">
        <v>123</v>
      </c>
    </row>
    <row r="320" s="2" customFormat="1" ht="16.5" customHeight="1">
      <c r="A320" s="39"/>
      <c r="B320" s="40"/>
      <c r="C320" s="227" t="s">
        <v>514</v>
      </c>
      <c r="D320" s="227" t="s">
        <v>125</v>
      </c>
      <c r="E320" s="228" t="s">
        <v>515</v>
      </c>
      <c r="F320" s="229" t="s">
        <v>516</v>
      </c>
      <c r="G320" s="230" t="s">
        <v>186</v>
      </c>
      <c r="H320" s="231">
        <v>19</v>
      </c>
      <c r="I320" s="232"/>
      <c r="J320" s="233">
        <f>ROUND(I320*H320,2)</f>
        <v>0</v>
      </c>
      <c r="K320" s="229" t="s">
        <v>129</v>
      </c>
      <c r="L320" s="45"/>
      <c r="M320" s="234" t="s">
        <v>19</v>
      </c>
      <c r="N320" s="235" t="s">
        <v>40</v>
      </c>
      <c r="O320" s="85"/>
      <c r="P320" s="236">
        <f>O320*H320</f>
        <v>0</v>
      </c>
      <c r="Q320" s="236">
        <v>3.0000000000000001E-05</v>
      </c>
      <c r="R320" s="236">
        <f>Q320*H320</f>
        <v>0.00056999999999999998</v>
      </c>
      <c r="S320" s="236">
        <v>0</v>
      </c>
      <c r="T320" s="23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8" t="s">
        <v>130</v>
      </c>
      <c r="AT320" s="238" t="s">
        <v>125</v>
      </c>
      <c r="AU320" s="238" t="s">
        <v>78</v>
      </c>
      <c r="AY320" s="18" t="s">
        <v>123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8" t="s">
        <v>76</v>
      </c>
      <c r="BK320" s="239">
        <f>ROUND(I320*H320,2)</f>
        <v>0</v>
      </c>
      <c r="BL320" s="18" t="s">
        <v>130</v>
      </c>
      <c r="BM320" s="238" t="s">
        <v>517</v>
      </c>
    </row>
    <row r="321" s="2" customFormat="1">
      <c r="A321" s="39"/>
      <c r="B321" s="40"/>
      <c r="C321" s="41"/>
      <c r="D321" s="240" t="s">
        <v>132</v>
      </c>
      <c r="E321" s="41"/>
      <c r="F321" s="241" t="s">
        <v>513</v>
      </c>
      <c r="G321" s="41"/>
      <c r="H321" s="41"/>
      <c r="I321" s="147"/>
      <c r="J321" s="41"/>
      <c r="K321" s="41"/>
      <c r="L321" s="45"/>
      <c r="M321" s="242"/>
      <c r="N321" s="24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132</v>
      </c>
      <c r="AU321" s="18" t="s">
        <v>78</v>
      </c>
    </row>
    <row r="322" s="13" customFormat="1">
      <c r="A322" s="13"/>
      <c r="B322" s="244"/>
      <c r="C322" s="245"/>
      <c r="D322" s="240" t="s">
        <v>134</v>
      </c>
      <c r="E322" s="246" t="s">
        <v>19</v>
      </c>
      <c r="F322" s="247" t="s">
        <v>518</v>
      </c>
      <c r="G322" s="245"/>
      <c r="H322" s="248">
        <v>19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134</v>
      </c>
      <c r="AU322" s="254" t="s">
        <v>78</v>
      </c>
      <c r="AV322" s="13" t="s">
        <v>78</v>
      </c>
      <c r="AW322" s="13" t="s">
        <v>31</v>
      </c>
      <c r="AX322" s="13" t="s">
        <v>76</v>
      </c>
      <c r="AY322" s="254" t="s">
        <v>123</v>
      </c>
    </row>
    <row r="323" s="2" customFormat="1" ht="21.75" customHeight="1">
      <c r="A323" s="39"/>
      <c r="B323" s="40"/>
      <c r="C323" s="227" t="s">
        <v>519</v>
      </c>
      <c r="D323" s="227" t="s">
        <v>125</v>
      </c>
      <c r="E323" s="228" t="s">
        <v>520</v>
      </c>
      <c r="F323" s="229" t="s">
        <v>521</v>
      </c>
      <c r="G323" s="230" t="s">
        <v>447</v>
      </c>
      <c r="H323" s="231">
        <v>26</v>
      </c>
      <c r="I323" s="232"/>
      <c r="J323" s="233">
        <f>ROUND(I323*H323,2)</f>
        <v>0</v>
      </c>
      <c r="K323" s="229" t="s">
        <v>129</v>
      </c>
      <c r="L323" s="45"/>
      <c r="M323" s="234" t="s">
        <v>19</v>
      </c>
      <c r="N323" s="235" t="s">
        <v>40</v>
      </c>
      <c r="O323" s="85"/>
      <c r="P323" s="236">
        <f>O323*H323</f>
        <v>0</v>
      </c>
      <c r="Q323" s="236">
        <v>2.0000000000000002E-05</v>
      </c>
      <c r="R323" s="236">
        <f>Q323*H323</f>
        <v>0.00052000000000000006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130</v>
      </c>
      <c r="AT323" s="238" t="s">
        <v>125</v>
      </c>
      <c r="AU323" s="238" t="s">
        <v>78</v>
      </c>
      <c r="AY323" s="18" t="s">
        <v>123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76</v>
      </c>
      <c r="BK323" s="239">
        <f>ROUND(I323*H323,2)</f>
        <v>0</v>
      </c>
      <c r="BL323" s="18" t="s">
        <v>130</v>
      </c>
      <c r="BM323" s="238" t="s">
        <v>522</v>
      </c>
    </row>
    <row r="324" s="2" customFormat="1">
      <c r="A324" s="39"/>
      <c r="B324" s="40"/>
      <c r="C324" s="41"/>
      <c r="D324" s="240" t="s">
        <v>132</v>
      </c>
      <c r="E324" s="41"/>
      <c r="F324" s="241" t="s">
        <v>523</v>
      </c>
      <c r="G324" s="41"/>
      <c r="H324" s="41"/>
      <c r="I324" s="147"/>
      <c r="J324" s="41"/>
      <c r="K324" s="41"/>
      <c r="L324" s="45"/>
      <c r="M324" s="242"/>
      <c r="N324" s="243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132</v>
      </c>
      <c r="AU324" s="18" t="s">
        <v>78</v>
      </c>
    </row>
    <row r="325" s="13" customFormat="1">
      <c r="A325" s="13"/>
      <c r="B325" s="244"/>
      <c r="C325" s="245"/>
      <c r="D325" s="240" t="s">
        <v>134</v>
      </c>
      <c r="E325" s="246" t="s">
        <v>19</v>
      </c>
      <c r="F325" s="247" t="s">
        <v>524</v>
      </c>
      <c r="G325" s="245"/>
      <c r="H325" s="248">
        <v>26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134</v>
      </c>
      <c r="AU325" s="254" t="s">
        <v>78</v>
      </c>
      <c r="AV325" s="13" t="s">
        <v>78</v>
      </c>
      <c r="AW325" s="13" t="s">
        <v>31</v>
      </c>
      <c r="AX325" s="13" t="s">
        <v>76</v>
      </c>
      <c r="AY325" s="254" t="s">
        <v>123</v>
      </c>
    </row>
    <row r="326" s="2" customFormat="1" ht="33" customHeight="1">
      <c r="A326" s="39"/>
      <c r="B326" s="40"/>
      <c r="C326" s="227" t="s">
        <v>525</v>
      </c>
      <c r="D326" s="227" t="s">
        <v>125</v>
      </c>
      <c r="E326" s="228" t="s">
        <v>526</v>
      </c>
      <c r="F326" s="229" t="s">
        <v>527</v>
      </c>
      <c r="G326" s="230" t="s">
        <v>186</v>
      </c>
      <c r="H326" s="231">
        <v>88</v>
      </c>
      <c r="I326" s="232"/>
      <c r="J326" s="233">
        <f>ROUND(I326*H326,2)</f>
        <v>0</v>
      </c>
      <c r="K326" s="229" t="s">
        <v>129</v>
      </c>
      <c r="L326" s="45"/>
      <c r="M326" s="234" t="s">
        <v>19</v>
      </c>
      <c r="N326" s="235" t="s">
        <v>40</v>
      </c>
      <c r="O326" s="85"/>
      <c r="P326" s="236">
        <f>O326*H326</f>
        <v>0</v>
      </c>
      <c r="Q326" s="236">
        <v>0</v>
      </c>
      <c r="R326" s="236">
        <f>Q326*H326</f>
        <v>0</v>
      </c>
      <c r="S326" s="236">
        <v>0.035000000000000003</v>
      </c>
      <c r="T326" s="237">
        <f>S326*H326</f>
        <v>3.0800000000000001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8" t="s">
        <v>130</v>
      </c>
      <c r="AT326" s="238" t="s">
        <v>125</v>
      </c>
      <c r="AU326" s="238" t="s">
        <v>78</v>
      </c>
      <c r="AY326" s="18" t="s">
        <v>123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8" t="s">
        <v>76</v>
      </c>
      <c r="BK326" s="239">
        <f>ROUND(I326*H326,2)</f>
        <v>0</v>
      </c>
      <c r="BL326" s="18" t="s">
        <v>130</v>
      </c>
      <c r="BM326" s="238" t="s">
        <v>528</v>
      </c>
    </row>
    <row r="327" s="2" customFormat="1">
      <c r="A327" s="39"/>
      <c r="B327" s="40"/>
      <c r="C327" s="41"/>
      <c r="D327" s="240" t="s">
        <v>132</v>
      </c>
      <c r="E327" s="41"/>
      <c r="F327" s="241" t="s">
        <v>529</v>
      </c>
      <c r="G327" s="41"/>
      <c r="H327" s="41"/>
      <c r="I327" s="147"/>
      <c r="J327" s="41"/>
      <c r="K327" s="41"/>
      <c r="L327" s="45"/>
      <c r="M327" s="242"/>
      <c r="N327" s="243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132</v>
      </c>
      <c r="AU327" s="18" t="s">
        <v>78</v>
      </c>
    </row>
    <row r="328" s="2" customFormat="1">
      <c r="A328" s="39"/>
      <c r="B328" s="40"/>
      <c r="C328" s="41"/>
      <c r="D328" s="240" t="s">
        <v>530</v>
      </c>
      <c r="E328" s="41"/>
      <c r="F328" s="241" t="s">
        <v>531</v>
      </c>
      <c r="G328" s="41"/>
      <c r="H328" s="41"/>
      <c r="I328" s="147"/>
      <c r="J328" s="41"/>
      <c r="K328" s="41"/>
      <c r="L328" s="45"/>
      <c r="M328" s="242"/>
      <c r="N328" s="243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530</v>
      </c>
      <c r="AU328" s="18" t="s">
        <v>78</v>
      </c>
    </row>
    <row r="329" s="13" customFormat="1">
      <c r="A329" s="13"/>
      <c r="B329" s="244"/>
      <c r="C329" s="245"/>
      <c r="D329" s="240" t="s">
        <v>134</v>
      </c>
      <c r="E329" s="246" t="s">
        <v>19</v>
      </c>
      <c r="F329" s="247" t="s">
        <v>532</v>
      </c>
      <c r="G329" s="245"/>
      <c r="H329" s="248">
        <v>88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134</v>
      </c>
      <c r="AU329" s="254" t="s">
        <v>78</v>
      </c>
      <c r="AV329" s="13" t="s">
        <v>78</v>
      </c>
      <c r="AW329" s="13" t="s">
        <v>31</v>
      </c>
      <c r="AX329" s="13" t="s">
        <v>76</v>
      </c>
      <c r="AY329" s="254" t="s">
        <v>123</v>
      </c>
    </row>
    <row r="330" s="2" customFormat="1" ht="33" customHeight="1">
      <c r="A330" s="39"/>
      <c r="B330" s="40"/>
      <c r="C330" s="227" t="s">
        <v>533</v>
      </c>
      <c r="D330" s="227" t="s">
        <v>125</v>
      </c>
      <c r="E330" s="228" t="s">
        <v>534</v>
      </c>
      <c r="F330" s="229" t="s">
        <v>535</v>
      </c>
      <c r="G330" s="230" t="s">
        <v>186</v>
      </c>
      <c r="H330" s="231">
        <v>56</v>
      </c>
      <c r="I330" s="232"/>
      <c r="J330" s="233">
        <f>ROUND(I330*H330,2)</f>
        <v>0</v>
      </c>
      <c r="K330" s="229" t="s">
        <v>129</v>
      </c>
      <c r="L330" s="45"/>
      <c r="M330" s="234" t="s">
        <v>19</v>
      </c>
      <c r="N330" s="235" t="s">
        <v>40</v>
      </c>
      <c r="O330" s="85"/>
      <c r="P330" s="236">
        <f>O330*H330</f>
        <v>0</v>
      </c>
      <c r="Q330" s="236">
        <v>0</v>
      </c>
      <c r="R330" s="236">
        <f>Q330*H330</f>
        <v>0</v>
      </c>
      <c r="S330" s="236">
        <v>0.025000000000000001</v>
      </c>
      <c r="T330" s="237">
        <f>S330*H330</f>
        <v>1.4000000000000001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130</v>
      </c>
      <c r="AT330" s="238" t="s">
        <v>125</v>
      </c>
      <c r="AU330" s="238" t="s">
        <v>78</v>
      </c>
      <c r="AY330" s="18" t="s">
        <v>123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76</v>
      </c>
      <c r="BK330" s="239">
        <f>ROUND(I330*H330,2)</f>
        <v>0</v>
      </c>
      <c r="BL330" s="18" t="s">
        <v>130</v>
      </c>
      <c r="BM330" s="238" t="s">
        <v>536</v>
      </c>
    </row>
    <row r="331" s="2" customFormat="1">
      <c r="A331" s="39"/>
      <c r="B331" s="40"/>
      <c r="C331" s="41"/>
      <c r="D331" s="240" t="s">
        <v>132</v>
      </c>
      <c r="E331" s="41"/>
      <c r="F331" s="241" t="s">
        <v>529</v>
      </c>
      <c r="G331" s="41"/>
      <c r="H331" s="41"/>
      <c r="I331" s="147"/>
      <c r="J331" s="41"/>
      <c r="K331" s="41"/>
      <c r="L331" s="45"/>
      <c r="M331" s="242"/>
      <c r="N331" s="243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132</v>
      </c>
      <c r="AU331" s="18" t="s">
        <v>78</v>
      </c>
    </row>
    <row r="332" s="2" customFormat="1">
      <c r="A332" s="39"/>
      <c r="B332" s="40"/>
      <c r="C332" s="41"/>
      <c r="D332" s="240" t="s">
        <v>530</v>
      </c>
      <c r="E332" s="41"/>
      <c r="F332" s="241" t="s">
        <v>531</v>
      </c>
      <c r="G332" s="41"/>
      <c r="H332" s="41"/>
      <c r="I332" s="147"/>
      <c r="J332" s="41"/>
      <c r="K332" s="41"/>
      <c r="L332" s="45"/>
      <c r="M332" s="242"/>
      <c r="N332" s="24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530</v>
      </c>
      <c r="AU332" s="18" t="s">
        <v>78</v>
      </c>
    </row>
    <row r="333" s="13" customFormat="1">
      <c r="A333" s="13"/>
      <c r="B333" s="244"/>
      <c r="C333" s="245"/>
      <c r="D333" s="240" t="s">
        <v>134</v>
      </c>
      <c r="E333" s="246" t="s">
        <v>19</v>
      </c>
      <c r="F333" s="247" t="s">
        <v>537</v>
      </c>
      <c r="G333" s="245"/>
      <c r="H333" s="248">
        <v>56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4" t="s">
        <v>134</v>
      </c>
      <c r="AU333" s="254" t="s">
        <v>78</v>
      </c>
      <c r="AV333" s="13" t="s">
        <v>78</v>
      </c>
      <c r="AW333" s="13" t="s">
        <v>31</v>
      </c>
      <c r="AX333" s="13" t="s">
        <v>76</v>
      </c>
      <c r="AY333" s="254" t="s">
        <v>123</v>
      </c>
    </row>
    <row r="334" s="2" customFormat="1" ht="33" customHeight="1">
      <c r="A334" s="39"/>
      <c r="B334" s="40"/>
      <c r="C334" s="227" t="s">
        <v>538</v>
      </c>
      <c r="D334" s="227" t="s">
        <v>125</v>
      </c>
      <c r="E334" s="228" t="s">
        <v>539</v>
      </c>
      <c r="F334" s="229" t="s">
        <v>540</v>
      </c>
      <c r="G334" s="230" t="s">
        <v>128</v>
      </c>
      <c r="H334" s="231">
        <v>7.7999999999999998</v>
      </c>
      <c r="I334" s="232"/>
      <c r="J334" s="233">
        <f>ROUND(I334*H334,2)</f>
        <v>0</v>
      </c>
      <c r="K334" s="229" t="s">
        <v>129</v>
      </c>
      <c r="L334" s="45"/>
      <c r="M334" s="234" t="s">
        <v>19</v>
      </c>
      <c r="N334" s="235" t="s">
        <v>40</v>
      </c>
      <c r="O334" s="85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130</v>
      </c>
      <c r="AT334" s="238" t="s">
        <v>125</v>
      </c>
      <c r="AU334" s="238" t="s">
        <v>78</v>
      </c>
      <c r="AY334" s="18" t="s">
        <v>123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76</v>
      </c>
      <c r="BK334" s="239">
        <f>ROUND(I334*H334,2)</f>
        <v>0</v>
      </c>
      <c r="BL334" s="18" t="s">
        <v>130</v>
      </c>
      <c r="BM334" s="238" t="s">
        <v>541</v>
      </c>
    </row>
    <row r="335" s="2" customFormat="1">
      <c r="A335" s="39"/>
      <c r="B335" s="40"/>
      <c r="C335" s="41"/>
      <c r="D335" s="240" t="s">
        <v>132</v>
      </c>
      <c r="E335" s="41"/>
      <c r="F335" s="241" t="s">
        <v>542</v>
      </c>
      <c r="G335" s="41"/>
      <c r="H335" s="41"/>
      <c r="I335" s="147"/>
      <c r="J335" s="41"/>
      <c r="K335" s="41"/>
      <c r="L335" s="45"/>
      <c r="M335" s="242"/>
      <c r="N335" s="243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132</v>
      </c>
      <c r="AU335" s="18" t="s">
        <v>78</v>
      </c>
    </row>
    <row r="336" s="13" customFormat="1">
      <c r="A336" s="13"/>
      <c r="B336" s="244"/>
      <c r="C336" s="245"/>
      <c r="D336" s="240" t="s">
        <v>134</v>
      </c>
      <c r="E336" s="246" t="s">
        <v>19</v>
      </c>
      <c r="F336" s="247" t="s">
        <v>543</v>
      </c>
      <c r="G336" s="245"/>
      <c r="H336" s="248">
        <v>6.4000000000000004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134</v>
      </c>
      <c r="AU336" s="254" t="s">
        <v>78</v>
      </c>
      <c r="AV336" s="13" t="s">
        <v>78</v>
      </c>
      <c r="AW336" s="13" t="s">
        <v>31</v>
      </c>
      <c r="AX336" s="13" t="s">
        <v>69</v>
      </c>
      <c r="AY336" s="254" t="s">
        <v>123</v>
      </c>
    </row>
    <row r="337" s="13" customFormat="1">
      <c r="A337" s="13"/>
      <c r="B337" s="244"/>
      <c r="C337" s="245"/>
      <c r="D337" s="240" t="s">
        <v>134</v>
      </c>
      <c r="E337" s="246" t="s">
        <v>19</v>
      </c>
      <c r="F337" s="247" t="s">
        <v>136</v>
      </c>
      <c r="G337" s="245"/>
      <c r="H337" s="248">
        <v>1.3999999999999999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4" t="s">
        <v>134</v>
      </c>
      <c r="AU337" s="254" t="s">
        <v>78</v>
      </c>
      <c r="AV337" s="13" t="s">
        <v>78</v>
      </c>
      <c r="AW337" s="13" t="s">
        <v>31</v>
      </c>
      <c r="AX337" s="13" t="s">
        <v>69</v>
      </c>
      <c r="AY337" s="254" t="s">
        <v>123</v>
      </c>
    </row>
    <row r="338" s="14" customFormat="1">
      <c r="A338" s="14"/>
      <c r="B338" s="255"/>
      <c r="C338" s="256"/>
      <c r="D338" s="240" t="s">
        <v>134</v>
      </c>
      <c r="E338" s="257" t="s">
        <v>19</v>
      </c>
      <c r="F338" s="258" t="s">
        <v>138</v>
      </c>
      <c r="G338" s="256"/>
      <c r="H338" s="259">
        <v>7.7999999999999998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5" t="s">
        <v>134</v>
      </c>
      <c r="AU338" s="265" t="s">
        <v>78</v>
      </c>
      <c r="AV338" s="14" t="s">
        <v>130</v>
      </c>
      <c r="AW338" s="14" t="s">
        <v>31</v>
      </c>
      <c r="AX338" s="14" t="s">
        <v>76</v>
      </c>
      <c r="AY338" s="265" t="s">
        <v>123</v>
      </c>
    </row>
    <row r="339" s="2" customFormat="1" ht="21.75" customHeight="1">
      <c r="A339" s="39"/>
      <c r="B339" s="40"/>
      <c r="C339" s="227" t="s">
        <v>544</v>
      </c>
      <c r="D339" s="227" t="s">
        <v>125</v>
      </c>
      <c r="E339" s="228" t="s">
        <v>545</v>
      </c>
      <c r="F339" s="229" t="s">
        <v>546</v>
      </c>
      <c r="G339" s="230" t="s">
        <v>128</v>
      </c>
      <c r="H339" s="231">
        <v>10.800000000000001</v>
      </c>
      <c r="I339" s="232"/>
      <c r="J339" s="233">
        <f>ROUND(I339*H339,2)</f>
        <v>0</v>
      </c>
      <c r="K339" s="229" t="s">
        <v>129</v>
      </c>
      <c r="L339" s="45"/>
      <c r="M339" s="234" t="s">
        <v>19</v>
      </c>
      <c r="N339" s="235" t="s">
        <v>40</v>
      </c>
      <c r="O339" s="85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130</v>
      </c>
      <c r="AT339" s="238" t="s">
        <v>125</v>
      </c>
      <c r="AU339" s="238" t="s">
        <v>78</v>
      </c>
      <c r="AY339" s="18" t="s">
        <v>123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76</v>
      </c>
      <c r="BK339" s="239">
        <f>ROUND(I339*H339,2)</f>
        <v>0</v>
      </c>
      <c r="BL339" s="18" t="s">
        <v>130</v>
      </c>
      <c r="BM339" s="238" t="s">
        <v>547</v>
      </c>
    </row>
    <row r="340" s="2" customFormat="1">
      <c r="A340" s="39"/>
      <c r="B340" s="40"/>
      <c r="C340" s="41"/>
      <c r="D340" s="240" t="s">
        <v>132</v>
      </c>
      <c r="E340" s="41"/>
      <c r="F340" s="241" t="s">
        <v>542</v>
      </c>
      <c r="G340" s="41"/>
      <c r="H340" s="41"/>
      <c r="I340" s="147"/>
      <c r="J340" s="41"/>
      <c r="K340" s="41"/>
      <c r="L340" s="45"/>
      <c r="M340" s="242"/>
      <c r="N340" s="243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132</v>
      </c>
      <c r="AU340" s="18" t="s">
        <v>78</v>
      </c>
    </row>
    <row r="341" s="13" customFormat="1">
      <c r="A341" s="13"/>
      <c r="B341" s="244"/>
      <c r="C341" s="245"/>
      <c r="D341" s="240" t="s">
        <v>134</v>
      </c>
      <c r="E341" s="246" t="s">
        <v>19</v>
      </c>
      <c r="F341" s="247" t="s">
        <v>399</v>
      </c>
      <c r="G341" s="245"/>
      <c r="H341" s="248">
        <v>1.8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4" t="s">
        <v>134</v>
      </c>
      <c r="AU341" s="254" t="s">
        <v>78</v>
      </c>
      <c r="AV341" s="13" t="s">
        <v>78</v>
      </c>
      <c r="AW341" s="13" t="s">
        <v>31</v>
      </c>
      <c r="AX341" s="13" t="s">
        <v>69</v>
      </c>
      <c r="AY341" s="254" t="s">
        <v>123</v>
      </c>
    </row>
    <row r="342" s="13" customFormat="1">
      <c r="A342" s="13"/>
      <c r="B342" s="244"/>
      <c r="C342" s="245"/>
      <c r="D342" s="240" t="s">
        <v>134</v>
      </c>
      <c r="E342" s="246" t="s">
        <v>19</v>
      </c>
      <c r="F342" s="247" t="s">
        <v>415</v>
      </c>
      <c r="G342" s="245"/>
      <c r="H342" s="248">
        <v>9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134</v>
      </c>
      <c r="AU342" s="254" t="s">
        <v>78</v>
      </c>
      <c r="AV342" s="13" t="s">
        <v>78</v>
      </c>
      <c r="AW342" s="13" t="s">
        <v>31</v>
      </c>
      <c r="AX342" s="13" t="s">
        <v>69</v>
      </c>
      <c r="AY342" s="254" t="s">
        <v>123</v>
      </c>
    </row>
    <row r="343" s="14" customFormat="1">
      <c r="A343" s="14"/>
      <c r="B343" s="255"/>
      <c r="C343" s="256"/>
      <c r="D343" s="240" t="s">
        <v>134</v>
      </c>
      <c r="E343" s="257" t="s">
        <v>19</v>
      </c>
      <c r="F343" s="258" t="s">
        <v>138</v>
      </c>
      <c r="G343" s="256"/>
      <c r="H343" s="259">
        <v>10.800000000000001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134</v>
      </c>
      <c r="AU343" s="265" t="s">
        <v>78</v>
      </c>
      <c r="AV343" s="14" t="s">
        <v>130</v>
      </c>
      <c r="AW343" s="14" t="s">
        <v>31</v>
      </c>
      <c r="AX343" s="14" t="s">
        <v>76</v>
      </c>
      <c r="AY343" s="265" t="s">
        <v>123</v>
      </c>
    </row>
    <row r="344" s="2" customFormat="1" ht="33" customHeight="1">
      <c r="A344" s="39"/>
      <c r="B344" s="40"/>
      <c r="C344" s="227" t="s">
        <v>548</v>
      </c>
      <c r="D344" s="227" t="s">
        <v>125</v>
      </c>
      <c r="E344" s="228" t="s">
        <v>549</v>
      </c>
      <c r="F344" s="229" t="s">
        <v>550</v>
      </c>
      <c r="G344" s="230" t="s">
        <v>128</v>
      </c>
      <c r="H344" s="231">
        <v>143.80000000000001</v>
      </c>
      <c r="I344" s="232"/>
      <c r="J344" s="233">
        <f>ROUND(I344*H344,2)</f>
        <v>0</v>
      </c>
      <c r="K344" s="229" t="s">
        <v>129</v>
      </c>
      <c r="L344" s="45"/>
      <c r="M344" s="234" t="s">
        <v>19</v>
      </c>
      <c r="N344" s="235" t="s">
        <v>40</v>
      </c>
      <c r="O344" s="85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130</v>
      </c>
      <c r="AT344" s="238" t="s">
        <v>125</v>
      </c>
      <c r="AU344" s="238" t="s">
        <v>78</v>
      </c>
      <c r="AY344" s="18" t="s">
        <v>123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76</v>
      </c>
      <c r="BK344" s="239">
        <f>ROUND(I344*H344,2)</f>
        <v>0</v>
      </c>
      <c r="BL344" s="18" t="s">
        <v>130</v>
      </c>
      <c r="BM344" s="238" t="s">
        <v>551</v>
      </c>
    </row>
    <row r="345" s="2" customFormat="1">
      <c r="A345" s="39"/>
      <c r="B345" s="40"/>
      <c r="C345" s="41"/>
      <c r="D345" s="240" t="s">
        <v>132</v>
      </c>
      <c r="E345" s="41"/>
      <c r="F345" s="241" t="s">
        <v>552</v>
      </c>
      <c r="G345" s="41"/>
      <c r="H345" s="41"/>
      <c r="I345" s="147"/>
      <c r="J345" s="41"/>
      <c r="K345" s="41"/>
      <c r="L345" s="45"/>
      <c r="M345" s="242"/>
      <c r="N345" s="243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132</v>
      </c>
      <c r="AU345" s="18" t="s">
        <v>78</v>
      </c>
    </row>
    <row r="346" s="13" customFormat="1">
      <c r="A346" s="13"/>
      <c r="B346" s="244"/>
      <c r="C346" s="245"/>
      <c r="D346" s="240" t="s">
        <v>134</v>
      </c>
      <c r="E346" s="246" t="s">
        <v>19</v>
      </c>
      <c r="F346" s="247" t="s">
        <v>553</v>
      </c>
      <c r="G346" s="245"/>
      <c r="H346" s="248">
        <v>143.80000000000001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134</v>
      </c>
      <c r="AU346" s="254" t="s">
        <v>78</v>
      </c>
      <c r="AV346" s="13" t="s">
        <v>78</v>
      </c>
      <c r="AW346" s="13" t="s">
        <v>31</v>
      </c>
      <c r="AX346" s="13" t="s">
        <v>76</v>
      </c>
      <c r="AY346" s="254" t="s">
        <v>123</v>
      </c>
    </row>
    <row r="347" s="2" customFormat="1" ht="16.5" customHeight="1">
      <c r="A347" s="39"/>
      <c r="B347" s="40"/>
      <c r="C347" s="227" t="s">
        <v>554</v>
      </c>
      <c r="D347" s="227" t="s">
        <v>125</v>
      </c>
      <c r="E347" s="228" t="s">
        <v>555</v>
      </c>
      <c r="F347" s="229" t="s">
        <v>556</v>
      </c>
      <c r="G347" s="230" t="s">
        <v>203</v>
      </c>
      <c r="H347" s="231">
        <v>42.75</v>
      </c>
      <c r="I347" s="232"/>
      <c r="J347" s="233">
        <f>ROUND(I347*H347,2)</f>
        <v>0</v>
      </c>
      <c r="K347" s="229" t="s">
        <v>129</v>
      </c>
      <c r="L347" s="45"/>
      <c r="M347" s="234" t="s">
        <v>19</v>
      </c>
      <c r="N347" s="235" t="s">
        <v>40</v>
      </c>
      <c r="O347" s="85"/>
      <c r="P347" s="236">
        <f>O347*H347</f>
        <v>0</v>
      </c>
      <c r="Q347" s="236">
        <v>0</v>
      </c>
      <c r="R347" s="236">
        <f>Q347*H347</f>
        <v>0</v>
      </c>
      <c r="S347" s="236">
        <v>2.2000000000000002</v>
      </c>
      <c r="T347" s="237">
        <f>S347*H347</f>
        <v>94.050000000000011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130</v>
      </c>
      <c r="AT347" s="238" t="s">
        <v>125</v>
      </c>
      <c r="AU347" s="238" t="s">
        <v>78</v>
      </c>
      <c r="AY347" s="18" t="s">
        <v>123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76</v>
      </c>
      <c r="BK347" s="239">
        <f>ROUND(I347*H347,2)</f>
        <v>0</v>
      </c>
      <c r="BL347" s="18" t="s">
        <v>130</v>
      </c>
      <c r="BM347" s="238" t="s">
        <v>557</v>
      </c>
    </row>
    <row r="348" s="2" customFormat="1">
      <c r="A348" s="39"/>
      <c r="B348" s="40"/>
      <c r="C348" s="41"/>
      <c r="D348" s="240" t="s">
        <v>132</v>
      </c>
      <c r="E348" s="41"/>
      <c r="F348" s="241" t="s">
        <v>558</v>
      </c>
      <c r="G348" s="41"/>
      <c r="H348" s="41"/>
      <c r="I348" s="147"/>
      <c r="J348" s="41"/>
      <c r="K348" s="41"/>
      <c r="L348" s="45"/>
      <c r="M348" s="242"/>
      <c r="N348" s="243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132</v>
      </c>
      <c r="AU348" s="18" t="s">
        <v>78</v>
      </c>
    </row>
    <row r="349" s="13" customFormat="1">
      <c r="A349" s="13"/>
      <c r="B349" s="244"/>
      <c r="C349" s="245"/>
      <c r="D349" s="240" t="s">
        <v>134</v>
      </c>
      <c r="E349" s="246" t="s">
        <v>19</v>
      </c>
      <c r="F349" s="247" t="s">
        <v>559</v>
      </c>
      <c r="G349" s="245"/>
      <c r="H349" s="248">
        <v>42.75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4" t="s">
        <v>134</v>
      </c>
      <c r="AU349" s="254" t="s">
        <v>78</v>
      </c>
      <c r="AV349" s="13" t="s">
        <v>78</v>
      </c>
      <c r="AW349" s="13" t="s">
        <v>31</v>
      </c>
      <c r="AX349" s="13" t="s">
        <v>76</v>
      </c>
      <c r="AY349" s="254" t="s">
        <v>123</v>
      </c>
    </row>
    <row r="350" s="2" customFormat="1" ht="16.5" customHeight="1">
      <c r="A350" s="39"/>
      <c r="B350" s="40"/>
      <c r="C350" s="227" t="s">
        <v>560</v>
      </c>
      <c r="D350" s="227" t="s">
        <v>125</v>
      </c>
      <c r="E350" s="228" t="s">
        <v>561</v>
      </c>
      <c r="F350" s="229" t="s">
        <v>562</v>
      </c>
      <c r="G350" s="230" t="s">
        <v>128</v>
      </c>
      <c r="H350" s="231">
        <v>51.299999999999997</v>
      </c>
      <c r="I350" s="232"/>
      <c r="J350" s="233">
        <f>ROUND(I350*H350,2)</f>
        <v>0</v>
      </c>
      <c r="K350" s="229" t="s">
        <v>19</v>
      </c>
      <c r="L350" s="45"/>
      <c r="M350" s="234" t="s">
        <v>19</v>
      </c>
      <c r="N350" s="235" t="s">
        <v>40</v>
      </c>
      <c r="O350" s="85"/>
      <c r="P350" s="236">
        <f>O350*H350</f>
        <v>0</v>
      </c>
      <c r="Q350" s="236">
        <v>0.00050000000000000001</v>
      </c>
      <c r="R350" s="236">
        <f>Q350*H350</f>
        <v>0.025649999999999999</v>
      </c>
      <c r="S350" s="236">
        <v>0</v>
      </c>
      <c r="T350" s="23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8" t="s">
        <v>130</v>
      </c>
      <c r="AT350" s="238" t="s">
        <v>125</v>
      </c>
      <c r="AU350" s="238" t="s">
        <v>78</v>
      </c>
      <c r="AY350" s="18" t="s">
        <v>123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8" t="s">
        <v>76</v>
      </c>
      <c r="BK350" s="239">
        <f>ROUND(I350*H350,2)</f>
        <v>0</v>
      </c>
      <c r="BL350" s="18" t="s">
        <v>130</v>
      </c>
      <c r="BM350" s="238" t="s">
        <v>563</v>
      </c>
    </row>
    <row r="351" s="13" customFormat="1">
      <c r="A351" s="13"/>
      <c r="B351" s="244"/>
      <c r="C351" s="245"/>
      <c r="D351" s="240" t="s">
        <v>134</v>
      </c>
      <c r="E351" s="246" t="s">
        <v>19</v>
      </c>
      <c r="F351" s="247" t="s">
        <v>564</v>
      </c>
      <c r="G351" s="245"/>
      <c r="H351" s="248">
        <v>51.299999999999997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4" t="s">
        <v>134</v>
      </c>
      <c r="AU351" s="254" t="s">
        <v>78</v>
      </c>
      <c r="AV351" s="13" t="s">
        <v>78</v>
      </c>
      <c r="AW351" s="13" t="s">
        <v>31</v>
      </c>
      <c r="AX351" s="13" t="s">
        <v>76</v>
      </c>
      <c r="AY351" s="254" t="s">
        <v>123</v>
      </c>
    </row>
    <row r="352" s="12" customFormat="1" ht="22.8" customHeight="1">
      <c r="A352" s="12"/>
      <c r="B352" s="211"/>
      <c r="C352" s="212"/>
      <c r="D352" s="213" t="s">
        <v>68</v>
      </c>
      <c r="E352" s="225" t="s">
        <v>565</v>
      </c>
      <c r="F352" s="225" t="s">
        <v>566</v>
      </c>
      <c r="G352" s="212"/>
      <c r="H352" s="212"/>
      <c r="I352" s="215"/>
      <c r="J352" s="226">
        <f>BK352</f>
        <v>0</v>
      </c>
      <c r="K352" s="212"/>
      <c r="L352" s="217"/>
      <c r="M352" s="218"/>
      <c r="N352" s="219"/>
      <c r="O352" s="219"/>
      <c r="P352" s="220">
        <f>SUM(P353:P391)</f>
        <v>0</v>
      </c>
      <c r="Q352" s="219"/>
      <c r="R352" s="220">
        <f>SUM(R353:R391)</f>
        <v>0</v>
      </c>
      <c r="S352" s="219"/>
      <c r="T352" s="221">
        <f>SUM(T353:T391)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2" t="s">
        <v>76</v>
      </c>
      <c r="AT352" s="223" t="s">
        <v>68</v>
      </c>
      <c r="AU352" s="223" t="s">
        <v>76</v>
      </c>
      <c r="AY352" s="222" t="s">
        <v>123</v>
      </c>
      <c r="BK352" s="224">
        <f>SUM(BK353:BK391)</f>
        <v>0</v>
      </c>
    </row>
    <row r="353" s="2" customFormat="1" ht="16.5" customHeight="1">
      <c r="A353" s="39"/>
      <c r="B353" s="40"/>
      <c r="C353" s="227" t="s">
        <v>567</v>
      </c>
      <c r="D353" s="227" t="s">
        <v>125</v>
      </c>
      <c r="E353" s="228" t="s">
        <v>568</v>
      </c>
      <c r="F353" s="229" t="s">
        <v>569</v>
      </c>
      <c r="G353" s="230" t="s">
        <v>227</v>
      </c>
      <c r="H353" s="231">
        <v>14.380000000000001</v>
      </c>
      <c r="I353" s="232"/>
      <c r="J353" s="233">
        <f>ROUND(I353*H353,2)</f>
        <v>0</v>
      </c>
      <c r="K353" s="229" t="s">
        <v>129</v>
      </c>
      <c r="L353" s="45"/>
      <c r="M353" s="234" t="s">
        <v>19</v>
      </c>
      <c r="N353" s="235" t="s">
        <v>40</v>
      </c>
      <c r="O353" s="85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130</v>
      </c>
      <c r="AT353" s="238" t="s">
        <v>125</v>
      </c>
      <c r="AU353" s="238" t="s">
        <v>78</v>
      </c>
      <c r="AY353" s="18" t="s">
        <v>123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76</v>
      </c>
      <c r="BK353" s="239">
        <f>ROUND(I353*H353,2)</f>
        <v>0</v>
      </c>
      <c r="BL353" s="18" t="s">
        <v>130</v>
      </c>
      <c r="BM353" s="238" t="s">
        <v>570</v>
      </c>
    </row>
    <row r="354" s="2" customFormat="1">
      <c r="A354" s="39"/>
      <c r="B354" s="40"/>
      <c r="C354" s="41"/>
      <c r="D354" s="240" t="s">
        <v>132</v>
      </c>
      <c r="E354" s="41"/>
      <c r="F354" s="241" t="s">
        <v>571</v>
      </c>
      <c r="G354" s="41"/>
      <c r="H354" s="41"/>
      <c r="I354" s="147"/>
      <c r="J354" s="41"/>
      <c r="K354" s="41"/>
      <c r="L354" s="45"/>
      <c r="M354" s="242"/>
      <c r="N354" s="24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132</v>
      </c>
      <c r="AU354" s="18" t="s">
        <v>78</v>
      </c>
    </row>
    <row r="355" s="13" customFormat="1">
      <c r="A355" s="13"/>
      <c r="B355" s="244"/>
      <c r="C355" s="245"/>
      <c r="D355" s="240" t="s">
        <v>134</v>
      </c>
      <c r="E355" s="246" t="s">
        <v>19</v>
      </c>
      <c r="F355" s="247" t="s">
        <v>572</v>
      </c>
      <c r="G355" s="245"/>
      <c r="H355" s="248">
        <v>14.380000000000001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4" t="s">
        <v>134</v>
      </c>
      <c r="AU355" s="254" t="s">
        <v>78</v>
      </c>
      <c r="AV355" s="13" t="s">
        <v>78</v>
      </c>
      <c r="AW355" s="13" t="s">
        <v>31</v>
      </c>
      <c r="AX355" s="13" t="s">
        <v>76</v>
      </c>
      <c r="AY355" s="254" t="s">
        <v>123</v>
      </c>
    </row>
    <row r="356" s="2" customFormat="1" ht="16.5" customHeight="1">
      <c r="A356" s="39"/>
      <c r="B356" s="40"/>
      <c r="C356" s="227" t="s">
        <v>573</v>
      </c>
      <c r="D356" s="227" t="s">
        <v>125</v>
      </c>
      <c r="E356" s="228" t="s">
        <v>574</v>
      </c>
      <c r="F356" s="229" t="s">
        <v>575</v>
      </c>
      <c r="G356" s="230" t="s">
        <v>227</v>
      </c>
      <c r="H356" s="231">
        <v>14.380000000000001</v>
      </c>
      <c r="I356" s="232"/>
      <c r="J356" s="233">
        <f>ROUND(I356*H356,2)</f>
        <v>0</v>
      </c>
      <c r="K356" s="229" t="s">
        <v>129</v>
      </c>
      <c r="L356" s="45"/>
      <c r="M356" s="234" t="s">
        <v>19</v>
      </c>
      <c r="N356" s="235" t="s">
        <v>40</v>
      </c>
      <c r="O356" s="85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130</v>
      </c>
      <c r="AT356" s="238" t="s">
        <v>125</v>
      </c>
      <c r="AU356" s="238" t="s">
        <v>78</v>
      </c>
      <c r="AY356" s="18" t="s">
        <v>123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76</v>
      </c>
      <c r="BK356" s="239">
        <f>ROUND(I356*H356,2)</f>
        <v>0</v>
      </c>
      <c r="BL356" s="18" t="s">
        <v>130</v>
      </c>
      <c r="BM356" s="238" t="s">
        <v>576</v>
      </c>
    </row>
    <row r="357" s="2" customFormat="1">
      <c r="A357" s="39"/>
      <c r="B357" s="40"/>
      <c r="C357" s="41"/>
      <c r="D357" s="240" t="s">
        <v>132</v>
      </c>
      <c r="E357" s="41"/>
      <c r="F357" s="241" t="s">
        <v>577</v>
      </c>
      <c r="G357" s="41"/>
      <c r="H357" s="41"/>
      <c r="I357" s="147"/>
      <c r="J357" s="41"/>
      <c r="K357" s="41"/>
      <c r="L357" s="45"/>
      <c r="M357" s="242"/>
      <c r="N357" s="243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132</v>
      </c>
      <c r="AU357" s="18" t="s">
        <v>78</v>
      </c>
    </row>
    <row r="358" s="13" customFormat="1">
      <c r="A358" s="13"/>
      <c r="B358" s="244"/>
      <c r="C358" s="245"/>
      <c r="D358" s="240" t="s">
        <v>134</v>
      </c>
      <c r="E358" s="246" t="s">
        <v>19</v>
      </c>
      <c r="F358" s="247" t="s">
        <v>572</v>
      </c>
      <c r="G358" s="245"/>
      <c r="H358" s="248">
        <v>14.380000000000001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4" t="s">
        <v>134</v>
      </c>
      <c r="AU358" s="254" t="s">
        <v>78</v>
      </c>
      <c r="AV358" s="13" t="s">
        <v>78</v>
      </c>
      <c r="AW358" s="13" t="s">
        <v>31</v>
      </c>
      <c r="AX358" s="13" t="s">
        <v>76</v>
      </c>
      <c r="AY358" s="254" t="s">
        <v>123</v>
      </c>
    </row>
    <row r="359" s="2" customFormat="1" ht="16.5" customHeight="1">
      <c r="A359" s="39"/>
      <c r="B359" s="40"/>
      <c r="C359" s="227" t="s">
        <v>578</v>
      </c>
      <c r="D359" s="227" t="s">
        <v>125</v>
      </c>
      <c r="E359" s="228" t="s">
        <v>579</v>
      </c>
      <c r="F359" s="229" t="s">
        <v>580</v>
      </c>
      <c r="G359" s="230" t="s">
        <v>227</v>
      </c>
      <c r="H359" s="231">
        <v>1422.05</v>
      </c>
      <c r="I359" s="232"/>
      <c r="J359" s="233">
        <f>ROUND(I359*H359,2)</f>
        <v>0</v>
      </c>
      <c r="K359" s="229" t="s">
        <v>129</v>
      </c>
      <c r="L359" s="45"/>
      <c r="M359" s="234" t="s">
        <v>19</v>
      </c>
      <c r="N359" s="235" t="s">
        <v>40</v>
      </c>
      <c r="O359" s="85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130</v>
      </c>
      <c r="AT359" s="238" t="s">
        <v>125</v>
      </c>
      <c r="AU359" s="238" t="s">
        <v>78</v>
      </c>
      <c r="AY359" s="18" t="s">
        <v>123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76</v>
      </c>
      <c r="BK359" s="239">
        <f>ROUND(I359*H359,2)</f>
        <v>0</v>
      </c>
      <c r="BL359" s="18" t="s">
        <v>130</v>
      </c>
      <c r="BM359" s="238" t="s">
        <v>581</v>
      </c>
    </row>
    <row r="360" s="2" customFormat="1">
      <c r="A360" s="39"/>
      <c r="B360" s="40"/>
      <c r="C360" s="41"/>
      <c r="D360" s="240" t="s">
        <v>132</v>
      </c>
      <c r="E360" s="41"/>
      <c r="F360" s="241" t="s">
        <v>582</v>
      </c>
      <c r="G360" s="41"/>
      <c r="H360" s="41"/>
      <c r="I360" s="147"/>
      <c r="J360" s="41"/>
      <c r="K360" s="41"/>
      <c r="L360" s="45"/>
      <c r="M360" s="242"/>
      <c r="N360" s="24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132</v>
      </c>
      <c r="AU360" s="18" t="s">
        <v>78</v>
      </c>
    </row>
    <row r="361" s="15" customFormat="1">
      <c r="A361" s="15"/>
      <c r="B361" s="276"/>
      <c r="C361" s="277"/>
      <c r="D361" s="240" t="s">
        <v>134</v>
      </c>
      <c r="E361" s="278" t="s">
        <v>19</v>
      </c>
      <c r="F361" s="279" t="s">
        <v>583</v>
      </c>
      <c r="G361" s="277"/>
      <c r="H361" s="278" t="s">
        <v>19</v>
      </c>
      <c r="I361" s="280"/>
      <c r="J361" s="277"/>
      <c r="K361" s="277"/>
      <c r="L361" s="281"/>
      <c r="M361" s="282"/>
      <c r="N361" s="283"/>
      <c r="O361" s="283"/>
      <c r="P361" s="283"/>
      <c r="Q361" s="283"/>
      <c r="R361" s="283"/>
      <c r="S361" s="283"/>
      <c r="T361" s="28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85" t="s">
        <v>134</v>
      </c>
      <c r="AU361" s="285" t="s">
        <v>78</v>
      </c>
      <c r="AV361" s="15" t="s">
        <v>76</v>
      </c>
      <c r="AW361" s="15" t="s">
        <v>31</v>
      </c>
      <c r="AX361" s="15" t="s">
        <v>69</v>
      </c>
      <c r="AY361" s="285" t="s">
        <v>123</v>
      </c>
    </row>
    <row r="362" s="13" customFormat="1">
      <c r="A362" s="13"/>
      <c r="B362" s="244"/>
      <c r="C362" s="245"/>
      <c r="D362" s="240" t="s">
        <v>134</v>
      </c>
      <c r="E362" s="246" t="s">
        <v>19</v>
      </c>
      <c r="F362" s="247" t="s">
        <v>584</v>
      </c>
      <c r="G362" s="245"/>
      <c r="H362" s="248">
        <v>94.049999999999997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134</v>
      </c>
      <c r="AU362" s="254" t="s">
        <v>78</v>
      </c>
      <c r="AV362" s="13" t="s">
        <v>78</v>
      </c>
      <c r="AW362" s="13" t="s">
        <v>31</v>
      </c>
      <c r="AX362" s="13" t="s">
        <v>69</v>
      </c>
      <c r="AY362" s="254" t="s">
        <v>123</v>
      </c>
    </row>
    <row r="363" s="13" customFormat="1">
      <c r="A363" s="13"/>
      <c r="B363" s="244"/>
      <c r="C363" s="245"/>
      <c r="D363" s="240" t="s">
        <v>134</v>
      </c>
      <c r="E363" s="246" t="s">
        <v>19</v>
      </c>
      <c r="F363" s="247" t="s">
        <v>585</v>
      </c>
      <c r="G363" s="245"/>
      <c r="H363" s="248">
        <v>119.383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134</v>
      </c>
      <c r="AU363" s="254" t="s">
        <v>78</v>
      </c>
      <c r="AV363" s="13" t="s">
        <v>78</v>
      </c>
      <c r="AW363" s="13" t="s">
        <v>31</v>
      </c>
      <c r="AX363" s="13" t="s">
        <v>69</v>
      </c>
      <c r="AY363" s="254" t="s">
        <v>123</v>
      </c>
    </row>
    <row r="364" s="13" customFormat="1">
      <c r="A364" s="13"/>
      <c r="B364" s="244"/>
      <c r="C364" s="245"/>
      <c r="D364" s="240" t="s">
        <v>134</v>
      </c>
      <c r="E364" s="246" t="s">
        <v>19</v>
      </c>
      <c r="F364" s="247" t="s">
        <v>586</v>
      </c>
      <c r="G364" s="245"/>
      <c r="H364" s="248">
        <v>15.773999999999999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4" t="s">
        <v>134</v>
      </c>
      <c r="AU364" s="254" t="s">
        <v>78</v>
      </c>
      <c r="AV364" s="13" t="s">
        <v>78</v>
      </c>
      <c r="AW364" s="13" t="s">
        <v>31</v>
      </c>
      <c r="AX364" s="13" t="s">
        <v>69</v>
      </c>
      <c r="AY364" s="254" t="s">
        <v>123</v>
      </c>
    </row>
    <row r="365" s="13" customFormat="1">
      <c r="A365" s="13"/>
      <c r="B365" s="244"/>
      <c r="C365" s="245"/>
      <c r="D365" s="240" t="s">
        <v>134</v>
      </c>
      <c r="E365" s="246" t="s">
        <v>19</v>
      </c>
      <c r="F365" s="247" t="s">
        <v>587</v>
      </c>
      <c r="G365" s="245"/>
      <c r="H365" s="248">
        <v>11.282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134</v>
      </c>
      <c r="AU365" s="254" t="s">
        <v>78</v>
      </c>
      <c r="AV365" s="13" t="s">
        <v>78</v>
      </c>
      <c r="AW365" s="13" t="s">
        <v>31</v>
      </c>
      <c r="AX365" s="13" t="s">
        <v>69</v>
      </c>
      <c r="AY365" s="254" t="s">
        <v>123</v>
      </c>
    </row>
    <row r="366" s="13" customFormat="1">
      <c r="A366" s="13"/>
      <c r="B366" s="244"/>
      <c r="C366" s="245"/>
      <c r="D366" s="240" t="s">
        <v>134</v>
      </c>
      <c r="E366" s="246" t="s">
        <v>19</v>
      </c>
      <c r="F366" s="247" t="s">
        <v>588</v>
      </c>
      <c r="G366" s="245"/>
      <c r="H366" s="248">
        <v>1.3859999999999999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134</v>
      </c>
      <c r="AU366" s="254" t="s">
        <v>78</v>
      </c>
      <c r="AV366" s="13" t="s">
        <v>78</v>
      </c>
      <c r="AW366" s="13" t="s">
        <v>31</v>
      </c>
      <c r="AX366" s="13" t="s">
        <v>69</v>
      </c>
      <c r="AY366" s="254" t="s">
        <v>123</v>
      </c>
    </row>
    <row r="367" s="13" customFormat="1">
      <c r="A367" s="13"/>
      <c r="B367" s="244"/>
      <c r="C367" s="245"/>
      <c r="D367" s="240" t="s">
        <v>134</v>
      </c>
      <c r="E367" s="246" t="s">
        <v>19</v>
      </c>
      <c r="F367" s="247" t="s">
        <v>589</v>
      </c>
      <c r="G367" s="245"/>
      <c r="H367" s="248">
        <v>10.23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4" t="s">
        <v>134</v>
      </c>
      <c r="AU367" s="254" t="s">
        <v>78</v>
      </c>
      <c r="AV367" s="13" t="s">
        <v>78</v>
      </c>
      <c r="AW367" s="13" t="s">
        <v>31</v>
      </c>
      <c r="AX367" s="13" t="s">
        <v>69</v>
      </c>
      <c r="AY367" s="254" t="s">
        <v>123</v>
      </c>
    </row>
    <row r="368" s="13" customFormat="1">
      <c r="A368" s="13"/>
      <c r="B368" s="244"/>
      <c r="C368" s="245"/>
      <c r="D368" s="240" t="s">
        <v>134</v>
      </c>
      <c r="E368" s="246" t="s">
        <v>19</v>
      </c>
      <c r="F368" s="247" t="s">
        <v>590</v>
      </c>
      <c r="G368" s="245"/>
      <c r="H368" s="248">
        <v>202.233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134</v>
      </c>
      <c r="AU368" s="254" t="s">
        <v>78</v>
      </c>
      <c r="AV368" s="13" t="s">
        <v>78</v>
      </c>
      <c r="AW368" s="13" t="s">
        <v>31</v>
      </c>
      <c r="AX368" s="13" t="s">
        <v>69</v>
      </c>
      <c r="AY368" s="254" t="s">
        <v>123</v>
      </c>
    </row>
    <row r="369" s="13" customFormat="1">
      <c r="A369" s="13"/>
      <c r="B369" s="244"/>
      <c r="C369" s="245"/>
      <c r="D369" s="240" t="s">
        <v>134</v>
      </c>
      <c r="E369" s="246" t="s">
        <v>19</v>
      </c>
      <c r="F369" s="247" t="s">
        <v>591</v>
      </c>
      <c r="G369" s="245"/>
      <c r="H369" s="248">
        <v>165.37000000000001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4" t="s">
        <v>134</v>
      </c>
      <c r="AU369" s="254" t="s">
        <v>78</v>
      </c>
      <c r="AV369" s="13" t="s">
        <v>78</v>
      </c>
      <c r="AW369" s="13" t="s">
        <v>31</v>
      </c>
      <c r="AX369" s="13" t="s">
        <v>69</v>
      </c>
      <c r="AY369" s="254" t="s">
        <v>123</v>
      </c>
    </row>
    <row r="370" s="15" customFormat="1">
      <c r="A370" s="15"/>
      <c r="B370" s="276"/>
      <c r="C370" s="277"/>
      <c r="D370" s="240" t="s">
        <v>134</v>
      </c>
      <c r="E370" s="278" t="s">
        <v>19</v>
      </c>
      <c r="F370" s="279" t="s">
        <v>592</v>
      </c>
      <c r="G370" s="277"/>
      <c r="H370" s="278" t="s">
        <v>19</v>
      </c>
      <c r="I370" s="280"/>
      <c r="J370" s="277"/>
      <c r="K370" s="277"/>
      <c r="L370" s="281"/>
      <c r="M370" s="282"/>
      <c r="N370" s="283"/>
      <c r="O370" s="283"/>
      <c r="P370" s="283"/>
      <c r="Q370" s="283"/>
      <c r="R370" s="283"/>
      <c r="S370" s="283"/>
      <c r="T370" s="284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5" t="s">
        <v>134</v>
      </c>
      <c r="AU370" s="285" t="s">
        <v>78</v>
      </c>
      <c r="AV370" s="15" t="s">
        <v>76</v>
      </c>
      <c r="AW370" s="15" t="s">
        <v>31</v>
      </c>
      <c r="AX370" s="15" t="s">
        <v>69</v>
      </c>
      <c r="AY370" s="285" t="s">
        <v>123</v>
      </c>
    </row>
    <row r="371" s="13" customFormat="1">
      <c r="A371" s="13"/>
      <c r="B371" s="244"/>
      <c r="C371" s="245"/>
      <c r="D371" s="240" t="s">
        <v>134</v>
      </c>
      <c r="E371" s="246" t="s">
        <v>19</v>
      </c>
      <c r="F371" s="247" t="s">
        <v>593</v>
      </c>
      <c r="G371" s="245"/>
      <c r="H371" s="248">
        <v>12.48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134</v>
      </c>
      <c r="AU371" s="254" t="s">
        <v>78</v>
      </c>
      <c r="AV371" s="13" t="s">
        <v>78</v>
      </c>
      <c r="AW371" s="13" t="s">
        <v>31</v>
      </c>
      <c r="AX371" s="13" t="s">
        <v>69</v>
      </c>
      <c r="AY371" s="254" t="s">
        <v>123</v>
      </c>
    </row>
    <row r="372" s="13" customFormat="1">
      <c r="A372" s="13"/>
      <c r="B372" s="244"/>
      <c r="C372" s="245"/>
      <c r="D372" s="240" t="s">
        <v>134</v>
      </c>
      <c r="E372" s="246" t="s">
        <v>19</v>
      </c>
      <c r="F372" s="247" t="s">
        <v>594</v>
      </c>
      <c r="G372" s="245"/>
      <c r="H372" s="248">
        <v>30.117999999999999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134</v>
      </c>
      <c r="AU372" s="254" t="s">
        <v>78</v>
      </c>
      <c r="AV372" s="13" t="s">
        <v>78</v>
      </c>
      <c r="AW372" s="13" t="s">
        <v>31</v>
      </c>
      <c r="AX372" s="13" t="s">
        <v>69</v>
      </c>
      <c r="AY372" s="254" t="s">
        <v>123</v>
      </c>
    </row>
    <row r="373" s="13" customFormat="1">
      <c r="A373" s="13"/>
      <c r="B373" s="244"/>
      <c r="C373" s="245"/>
      <c r="D373" s="240" t="s">
        <v>134</v>
      </c>
      <c r="E373" s="246" t="s">
        <v>19</v>
      </c>
      <c r="F373" s="247" t="s">
        <v>595</v>
      </c>
      <c r="G373" s="245"/>
      <c r="H373" s="248">
        <v>43.588000000000001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4" t="s">
        <v>134</v>
      </c>
      <c r="AU373" s="254" t="s">
        <v>78</v>
      </c>
      <c r="AV373" s="13" t="s">
        <v>78</v>
      </c>
      <c r="AW373" s="13" t="s">
        <v>31</v>
      </c>
      <c r="AX373" s="13" t="s">
        <v>69</v>
      </c>
      <c r="AY373" s="254" t="s">
        <v>123</v>
      </c>
    </row>
    <row r="374" s="13" customFormat="1">
      <c r="A374" s="13"/>
      <c r="B374" s="244"/>
      <c r="C374" s="245"/>
      <c r="D374" s="240" t="s">
        <v>134</v>
      </c>
      <c r="E374" s="246" t="s">
        <v>19</v>
      </c>
      <c r="F374" s="247" t="s">
        <v>596</v>
      </c>
      <c r="G374" s="245"/>
      <c r="H374" s="248">
        <v>39.936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4" t="s">
        <v>134</v>
      </c>
      <c r="AU374" s="254" t="s">
        <v>78</v>
      </c>
      <c r="AV374" s="13" t="s">
        <v>78</v>
      </c>
      <c r="AW374" s="13" t="s">
        <v>31</v>
      </c>
      <c r="AX374" s="13" t="s">
        <v>69</v>
      </c>
      <c r="AY374" s="254" t="s">
        <v>123</v>
      </c>
    </row>
    <row r="375" s="13" customFormat="1">
      <c r="A375" s="13"/>
      <c r="B375" s="244"/>
      <c r="C375" s="245"/>
      <c r="D375" s="240" t="s">
        <v>134</v>
      </c>
      <c r="E375" s="246" t="s">
        <v>19</v>
      </c>
      <c r="F375" s="247" t="s">
        <v>597</v>
      </c>
      <c r="G375" s="245"/>
      <c r="H375" s="248">
        <v>108.3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134</v>
      </c>
      <c r="AU375" s="254" t="s">
        <v>78</v>
      </c>
      <c r="AV375" s="13" t="s">
        <v>78</v>
      </c>
      <c r="AW375" s="13" t="s">
        <v>31</v>
      </c>
      <c r="AX375" s="13" t="s">
        <v>69</v>
      </c>
      <c r="AY375" s="254" t="s">
        <v>123</v>
      </c>
    </row>
    <row r="376" s="13" customFormat="1">
      <c r="A376" s="13"/>
      <c r="B376" s="244"/>
      <c r="C376" s="245"/>
      <c r="D376" s="240" t="s">
        <v>134</v>
      </c>
      <c r="E376" s="246" t="s">
        <v>19</v>
      </c>
      <c r="F376" s="247" t="s">
        <v>598</v>
      </c>
      <c r="G376" s="245"/>
      <c r="H376" s="248">
        <v>1.29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4" t="s">
        <v>134</v>
      </c>
      <c r="AU376" s="254" t="s">
        <v>78</v>
      </c>
      <c r="AV376" s="13" t="s">
        <v>78</v>
      </c>
      <c r="AW376" s="13" t="s">
        <v>31</v>
      </c>
      <c r="AX376" s="13" t="s">
        <v>69</v>
      </c>
      <c r="AY376" s="254" t="s">
        <v>123</v>
      </c>
    </row>
    <row r="377" s="13" customFormat="1">
      <c r="A377" s="13"/>
      <c r="B377" s="244"/>
      <c r="C377" s="245"/>
      <c r="D377" s="240" t="s">
        <v>134</v>
      </c>
      <c r="E377" s="246" t="s">
        <v>19</v>
      </c>
      <c r="F377" s="247" t="s">
        <v>599</v>
      </c>
      <c r="G377" s="245"/>
      <c r="H377" s="248">
        <v>45.409999999999997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4" t="s">
        <v>134</v>
      </c>
      <c r="AU377" s="254" t="s">
        <v>78</v>
      </c>
      <c r="AV377" s="13" t="s">
        <v>78</v>
      </c>
      <c r="AW377" s="13" t="s">
        <v>31</v>
      </c>
      <c r="AX377" s="13" t="s">
        <v>69</v>
      </c>
      <c r="AY377" s="254" t="s">
        <v>123</v>
      </c>
    </row>
    <row r="378" s="13" customFormat="1">
      <c r="A378" s="13"/>
      <c r="B378" s="244"/>
      <c r="C378" s="245"/>
      <c r="D378" s="240" t="s">
        <v>134</v>
      </c>
      <c r="E378" s="246" t="s">
        <v>19</v>
      </c>
      <c r="F378" s="247" t="s">
        <v>600</v>
      </c>
      <c r="G378" s="245"/>
      <c r="H378" s="248">
        <v>417.83999999999998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134</v>
      </c>
      <c r="AU378" s="254" t="s">
        <v>78</v>
      </c>
      <c r="AV378" s="13" t="s">
        <v>78</v>
      </c>
      <c r="AW378" s="13" t="s">
        <v>31</v>
      </c>
      <c r="AX378" s="13" t="s">
        <v>69</v>
      </c>
      <c r="AY378" s="254" t="s">
        <v>123</v>
      </c>
    </row>
    <row r="379" s="13" customFormat="1">
      <c r="A379" s="13"/>
      <c r="B379" s="244"/>
      <c r="C379" s="245"/>
      <c r="D379" s="240" t="s">
        <v>134</v>
      </c>
      <c r="E379" s="246" t="s">
        <v>19</v>
      </c>
      <c r="F379" s="247" t="s">
        <v>601</v>
      </c>
      <c r="G379" s="245"/>
      <c r="H379" s="248">
        <v>16.739999999999998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134</v>
      </c>
      <c r="AU379" s="254" t="s">
        <v>78</v>
      </c>
      <c r="AV379" s="13" t="s">
        <v>78</v>
      </c>
      <c r="AW379" s="13" t="s">
        <v>31</v>
      </c>
      <c r="AX379" s="13" t="s">
        <v>69</v>
      </c>
      <c r="AY379" s="254" t="s">
        <v>123</v>
      </c>
    </row>
    <row r="380" s="15" customFormat="1">
      <c r="A380" s="15"/>
      <c r="B380" s="276"/>
      <c r="C380" s="277"/>
      <c r="D380" s="240" t="s">
        <v>134</v>
      </c>
      <c r="E380" s="278" t="s">
        <v>19</v>
      </c>
      <c r="F380" s="279" t="s">
        <v>602</v>
      </c>
      <c r="G380" s="277"/>
      <c r="H380" s="278" t="s">
        <v>19</v>
      </c>
      <c r="I380" s="280"/>
      <c r="J380" s="277"/>
      <c r="K380" s="277"/>
      <c r="L380" s="281"/>
      <c r="M380" s="282"/>
      <c r="N380" s="283"/>
      <c r="O380" s="283"/>
      <c r="P380" s="283"/>
      <c r="Q380" s="283"/>
      <c r="R380" s="283"/>
      <c r="S380" s="283"/>
      <c r="T380" s="28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85" t="s">
        <v>134</v>
      </c>
      <c r="AU380" s="285" t="s">
        <v>78</v>
      </c>
      <c r="AV380" s="15" t="s">
        <v>76</v>
      </c>
      <c r="AW380" s="15" t="s">
        <v>31</v>
      </c>
      <c r="AX380" s="15" t="s">
        <v>69</v>
      </c>
      <c r="AY380" s="285" t="s">
        <v>123</v>
      </c>
    </row>
    <row r="381" s="13" customFormat="1">
      <c r="A381" s="13"/>
      <c r="B381" s="244"/>
      <c r="C381" s="245"/>
      <c r="D381" s="240" t="s">
        <v>134</v>
      </c>
      <c r="E381" s="246" t="s">
        <v>19</v>
      </c>
      <c r="F381" s="247" t="s">
        <v>603</v>
      </c>
      <c r="G381" s="245"/>
      <c r="H381" s="248">
        <v>86.640000000000001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134</v>
      </c>
      <c r="AU381" s="254" t="s">
        <v>78</v>
      </c>
      <c r="AV381" s="13" t="s">
        <v>78</v>
      </c>
      <c r="AW381" s="13" t="s">
        <v>31</v>
      </c>
      <c r="AX381" s="13" t="s">
        <v>69</v>
      </c>
      <c r="AY381" s="254" t="s">
        <v>123</v>
      </c>
    </row>
    <row r="382" s="14" customFormat="1">
      <c r="A382" s="14"/>
      <c r="B382" s="255"/>
      <c r="C382" s="256"/>
      <c r="D382" s="240" t="s">
        <v>134</v>
      </c>
      <c r="E382" s="257" t="s">
        <v>19</v>
      </c>
      <c r="F382" s="258" t="s">
        <v>138</v>
      </c>
      <c r="G382" s="256"/>
      <c r="H382" s="259">
        <v>1422.05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5" t="s">
        <v>134</v>
      </c>
      <c r="AU382" s="265" t="s">
        <v>78</v>
      </c>
      <c r="AV382" s="14" t="s">
        <v>130</v>
      </c>
      <c r="AW382" s="14" t="s">
        <v>31</v>
      </c>
      <c r="AX382" s="14" t="s">
        <v>76</v>
      </c>
      <c r="AY382" s="265" t="s">
        <v>123</v>
      </c>
    </row>
    <row r="383" s="2" customFormat="1" ht="21.75" customHeight="1">
      <c r="A383" s="39"/>
      <c r="B383" s="40"/>
      <c r="C383" s="227" t="s">
        <v>604</v>
      </c>
      <c r="D383" s="227" t="s">
        <v>125</v>
      </c>
      <c r="E383" s="228" t="s">
        <v>605</v>
      </c>
      <c r="F383" s="229" t="s">
        <v>606</v>
      </c>
      <c r="G383" s="230" t="s">
        <v>227</v>
      </c>
      <c r="H383" s="231">
        <v>34129.199999999997</v>
      </c>
      <c r="I383" s="232"/>
      <c r="J383" s="233">
        <f>ROUND(I383*H383,2)</f>
        <v>0</v>
      </c>
      <c r="K383" s="229" t="s">
        <v>129</v>
      </c>
      <c r="L383" s="45"/>
      <c r="M383" s="234" t="s">
        <v>19</v>
      </c>
      <c r="N383" s="235" t="s">
        <v>40</v>
      </c>
      <c r="O383" s="85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130</v>
      </c>
      <c r="AT383" s="238" t="s">
        <v>125</v>
      </c>
      <c r="AU383" s="238" t="s">
        <v>78</v>
      </c>
      <c r="AY383" s="18" t="s">
        <v>123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76</v>
      </c>
      <c r="BK383" s="239">
        <f>ROUND(I383*H383,2)</f>
        <v>0</v>
      </c>
      <c r="BL383" s="18" t="s">
        <v>130</v>
      </c>
      <c r="BM383" s="238" t="s">
        <v>607</v>
      </c>
    </row>
    <row r="384" s="2" customFormat="1">
      <c r="A384" s="39"/>
      <c r="B384" s="40"/>
      <c r="C384" s="41"/>
      <c r="D384" s="240" t="s">
        <v>132</v>
      </c>
      <c r="E384" s="41"/>
      <c r="F384" s="241" t="s">
        <v>582</v>
      </c>
      <c r="G384" s="41"/>
      <c r="H384" s="41"/>
      <c r="I384" s="147"/>
      <c r="J384" s="41"/>
      <c r="K384" s="41"/>
      <c r="L384" s="45"/>
      <c r="M384" s="242"/>
      <c r="N384" s="243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132</v>
      </c>
      <c r="AU384" s="18" t="s">
        <v>78</v>
      </c>
    </row>
    <row r="385" s="13" customFormat="1">
      <c r="A385" s="13"/>
      <c r="B385" s="244"/>
      <c r="C385" s="245"/>
      <c r="D385" s="240" t="s">
        <v>134</v>
      </c>
      <c r="E385" s="246" t="s">
        <v>19</v>
      </c>
      <c r="F385" s="247" t="s">
        <v>608</v>
      </c>
      <c r="G385" s="245"/>
      <c r="H385" s="248">
        <v>34129.199999999997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134</v>
      </c>
      <c r="AU385" s="254" t="s">
        <v>78</v>
      </c>
      <c r="AV385" s="13" t="s">
        <v>78</v>
      </c>
      <c r="AW385" s="13" t="s">
        <v>31</v>
      </c>
      <c r="AX385" s="13" t="s">
        <v>76</v>
      </c>
      <c r="AY385" s="254" t="s">
        <v>123</v>
      </c>
    </row>
    <row r="386" s="2" customFormat="1" ht="21.75" customHeight="1">
      <c r="A386" s="39"/>
      <c r="B386" s="40"/>
      <c r="C386" s="227" t="s">
        <v>609</v>
      </c>
      <c r="D386" s="227" t="s">
        <v>125</v>
      </c>
      <c r="E386" s="228" t="s">
        <v>610</v>
      </c>
      <c r="F386" s="229" t="s">
        <v>611</v>
      </c>
      <c r="G386" s="230" t="s">
        <v>227</v>
      </c>
      <c r="H386" s="231">
        <v>619.70799999999997</v>
      </c>
      <c r="I386" s="232"/>
      <c r="J386" s="233">
        <f>ROUND(I386*H386,2)</f>
        <v>0</v>
      </c>
      <c r="K386" s="229" t="s">
        <v>129</v>
      </c>
      <c r="L386" s="45"/>
      <c r="M386" s="234" t="s">
        <v>19</v>
      </c>
      <c r="N386" s="235" t="s">
        <v>40</v>
      </c>
      <c r="O386" s="85"/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130</v>
      </c>
      <c r="AT386" s="238" t="s">
        <v>125</v>
      </c>
      <c r="AU386" s="238" t="s">
        <v>78</v>
      </c>
      <c r="AY386" s="18" t="s">
        <v>123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76</v>
      </c>
      <c r="BK386" s="239">
        <f>ROUND(I386*H386,2)</f>
        <v>0</v>
      </c>
      <c r="BL386" s="18" t="s">
        <v>130</v>
      </c>
      <c r="BM386" s="238" t="s">
        <v>612</v>
      </c>
    </row>
    <row r="387" s="13" customFormat="1">
      <c r="A387" s="13"/>
      <c r="B387" s="244"/>
      <c r="C387" s="245"/>
      <c r="D387" s="240" t="s">
        <v>134</v>
      </c>
      <c r="E387" s="246" t="s">
        <v>19</v>
      </c>
      <c r="F387" s="247" t="s">
        <v>613</v>
      </c>
      <c r="G387" s="245"/>
      <c r="H387" s="248">
        <v>619.70799999999997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4" t="s">
        <v>134</v>
      </c>
      <c r="AU387" s="254" t="s">
        <v>78</v>
      </c>
      <c r="AV387" s="13" t="s">
        <v>78</v>
      </c>
      <c r="AW387" s="13" t="s">
        <v>31</v>
      </c>
      <c r="AX387" s="13" t="s">
        <v>76</v>
      </c>
      <c r="AY387" s="254" t="s">
        <v>123</v>
      </c>
    </row>
    <row r="388" s="2" customFormat="1" ht="21.75" customHeight="1">
      <c r="A388" s="39"/>
      <c r="B388" s="40"/>
      <c r="C388" s="227" t="s">
        <v>614</v>
      </c>
      <c r="D388" s="227" t="s">
        <v>125</v>
      </c>
      <c r="E388" s="228" t="s">
        <v>615</v>
      </c>
      <c r="F388" s="229" t="s">
        <v>616</v>
      </c>
      <c r="G388" s="230" t="s">
        <v>227</v>
      </c>
      <c r="H388" s="231">
        <v>715.702</v>
      </c>
      <c r="I388" s="232"/>
      <c r="J388" s="233">
        <f>ROUND(I388*H388,2)</f>
        <v>0</v>
      </c>
      <c r="K388" s="229" t="s">
        <v>129</v>
      </c>
      <c r="L388" s="45"/>
      <c r="M388" s="234" t="s">
        <v>19</v>
      </c>
      <c r="N388" s="235" t="s">
        <v>40</v>
      </c>
      <c r="O388" s="85"/>
      <c r="P388" s="236">
        <f>O388*H388</f>
        <v>0</v>
      </c>
      <c r="Q388" s="236">
        <v>0</v>
      </c>
      <c r="R388" s="236">
        <f>Q388*H388</f>
        <v>0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130</v>
      </c>
      <c r="AT388" s="238" t="s">
        <v>125</v>
      </c>
      <c r="AU388" s="238" t="s">
        <v>78</v>
      </c>
      <c r="AY388" s="18" t="s">
        <v>123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76</v>
      </c>
      <c r="BK388" s="239">
        <f>ROUND(I388*H388,2)</f>
        <v>0</v>
      </c>
      <c r="BL388" s="18" t="s">
        <v>130</v>
      </c>
      <c r="BM388" s="238" t="s">
        <v>617</v>
      </c>
    </row>
    <row r="389" s="13" customFormat="1">
      <c r="A389" s="13"/>
      <c r="B389" s="244"/>
      <c r="C389" s="245"/>
      <c r="D389" s="240" t="s">
        <v>134</v>
      </c>
      <c r="E389" s="246" t="s">
        <v>19</v>
      </c>
      <c r="F389" s="247" t="s">
        <v>618</v>
      </c>
      <c r="G389" s="245"/>
      <c r="H389" s="248">
        <v>715.702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4" t="s">
        <v>134</v>
      </c>
      <c r="AU389" s="254" t="s">
        <v>78</v>
      </c>
      <c r="AV389" s="13" t="s">
        <v>78</v>
      </c>
      <c r="AW389" s="13" t="s">
        <v>31</v>
      </c>
      <c r="AX389" s="13" t="s">
        <v>76</v>
      </c>
      <c r="AY389" s="254" t="s">
        <v>123</v>
      </c>
    </row>
    <row r="390" s="2" customFormat="1" ht="21.75" customHeight="1">
      <c r="A390" s="39"/>
      <c r="B390" s="40"/>
      <c r="C390" s="227" t="s">
        <v>619</v>
      </c>
      <c r="D390" s="227" t="s">
        <v>125</v>
      </c>
      <c r="E390" s="228" t="s">
        <v>620</v>
      </c>
      <c r="F390" s="229" t="s">
        <v>621</v>
      </c>
      <c r="G390" s="230" t="s">
        <v>227</v>
      </c>
      <c r="H390" s="231">
        <v>86.640000000000001</v>
      </c>
      <c r="I390" s="232"/>
      <c r="J390" s="233">
        <f>ROUND(I390*H390,2)</f>
        <v>0</v>
      </c>
      <c r="K390" s="229" t="s">
        <v>129</v>
      </c>
      <c r="L390" s="45"/>
      <c r="M390" s="234" t="s">
        <v>19</v>
      </c>
      <c r="N390" s="235" t="s">
        <v>40</v>
      </c>
      <c r="O390" s="85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8" t="s">
        <v>130</v>
      </c>
      <c r="AT390" s="238" t="s">
        <v>125</v>
      </c>
      <c r="AU390" s="238" t="s">
        <v>78</v>
      </c>
      <c r="AY390" s="18" t="s">
        <v>123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8" t="s">
        <v>76</v>
      </c>
      <c r="BK390" s="239">
        <f>ROUND(I390*H390,2)</f>
        <v>0</v>
      </c>
      <c r="BL390" s="18" t="s">
        <v>130</v>
      </c>
      <c r="BM390" s="238" t="s">
        <v>622</v>
      </c>
    </row>
    <row r="391" s="13" customFormat="1">
      <c r="A391" s="13"/>
      <c r="B391" s="244"/>
      <c r="C391" s="245"/>
      <c r="D391" s="240" t="s">
        <v>134</v>
      </c>
      <c r="E391" s="246" t="s">
        <v>19</v>
      </c>
      <c r="F391" s="247" t="s">
        <v>623</v>
      </c>
      <c r="G391" s="245"/>
      <c r="H391" s="248">
        <v>86.640000000000001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134</v>
      </c>
      <c r="AU391" s="254" t="s">
        <v>78</v>
      </c>
      <c r="AV391" s="13" t="s">
        <v>78</v>
      </c>
      <c r="AW391" s="13" t="s">
        <v>31</v>
      </c>
      <c r="AX391" s="13" t="s">
        <v>76</v>
      </c>
      <c r="AY391" s="254" t="s">
        <v>123</v>
      </c>
    </row>
    <row r="392" s="12" customFormat="1" ht="22.8" customHeight="1">
      <c r="A392" s="12"/>
      <c r="B392" s="211"/>
      <c r="C392" s="212"/>
      <c r="D392" s="213" t="s">
        <v>68</v>
      </c>
      <c r="E392" s="225" t="s">
        <v>624</v>
      </c>
      <c r="F392" s="225" t="s">
        <v>625</v>
      </c>
      <c r="G392" s="212"/>
      <c r="H392" s="212"/>
      <c r="I392" s="215"/>
      <c r="J392" s="226">
        <f>BK392</f>
        <v>0</v>
      </c>
      <c r="K392" s="212"/>
      <c r="L392" s="217"/>
      <c r="M392" s="218"/>
      <c r="N392" s="219"/>
      <c r="O392" s="219"/>
      <c r="P392" s="220">
        <f>P393</f>
        <v>0</v>
      </c>
      <c r="Q392" s="219"/>
      <c r="R392" s="220">
        <f>R393</f>
        <v>0</v>
      </c>
      <c r="S392" s="219"/>
      <c r="T392" s="221">
        <f>T393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22" t="s">
        <v>76</v>
      </c>
      <c r="AT392" s="223" t="s">
        <v>68</v>
      </c>
      <c r="AU392" s="223" t="s">
        <v>76</v>
      </c>
      <c r="AY392" s="222" t="s">
        <v>123</v>
      </c>
      <c r="BK392" s="224">
        <f>BK393</f>
        <v>0</v>
      </c>
    </row>
    <row r="393" s="2" customFormat="1" ht="21.75" customHeight="1">
      <c r="A393" s="39"/>
      <c r="B393" s="40"/>
      <c r="C393" s="227" t="s">
        <v>626</v>
      </c>
      <c r="D393" s="227" t="s">
        <v>125</v>
      </c>
      <c r="E393" s="228" t="s">
        <v>627</v>
      </c>
      <c r="F393" s="229" t="s">
        <v>628</v>
      </c>
      <c r="G393" s="230" t="s">
        <v>227</v>
      </c>
      <c r="H393" s="231">
        <v>801.10799999999995</v>
      </c>
      <c r="I393" s="232"/>
      <c r="J393" s="233">
        <f>ROUND(I393*H393,2)</f>
        <v>0</v>
      </c>
      <c r="K393" s="229" t="s">
        <v>129</v>
      </c>
      <c r="L393" s="45"/>
      <c r="M393" s="234" t="s">
        <v>19</v>
      </c>
      <c r="N393" s="235" t="s">
        <v>40</v>
      </c>
      <c r="O393" s="85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130</v>
      </c>
      <c r="AT393" s="238" t="s">
        <v>125</v>
      </c>
      <c r="AU393" s="238" t="s">
        <v>78</v>
      </c>
      <c r="AY393" s="18" t="s">
        <v>123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76</v>
      </c>
      <c r="BK393" s="239">
        <f>ROUND(I393*H393,2)</f>
        <v>0</v>
      </c>
      <c r="BL393" s="18" t="s">
        <v>130</v>
      </c>
      <c r="BM393" s="238" t="s">
        <v>629</v>
      </c>
    </row>
    <row r="394" s="12" customFormat="1" ht="25.92" customHeight="1">
      <c r="A394" s="12"/>
      <c r="B394" s="211"/>
      <c r="C394" s="212"/>
      <c r="D394" s="213" t="s">
        <v>68</v>
      </c>
      <c r="E394" s="214" t="s">
        <v>630</v>
      </c>
      <c r="F394" s="214" t="s">
        <v>631</v>
      </c>
      <c r="G394" s="212"/>
      <c r="H394" s="212"/>
      <c r="I394" s="215"/>
      <c r="J394" s="216">
        <f>BK394</f>
        <v>0</v>
      </c>
      <c r="K394" s="212"/>
      <c r="L394" s="217"/>
      <c r="M394" s="218"/>
      <c r="N394" s="219"/>
      <c r="O394" s="219"/>
      <c r="P394" s="220">
        <f>P395+P407+P410</f>
        <v>0</v>
      </c>
      <c r="Q394" s="219"/>
      <c r="R394" s="220">
        <f>R395+R407+R410</f>
        <v>0.075319999999999998</v>
      </c>
      <c r="S394" s="219"/>
      <c r="T394" s="221">
        <f>T395+T407+T410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2" t="s">
        <v>78</v>
      </c>
      <c r="AT394" s="223" t="s">
        <v>68</v>
      </c>
      <c r="AU394" s="223" t="s">
        <v>69</v>
      </c>
      <c r="AY394" s="222" t="s">
        <v>123</v>
      </c>
      <c r="BK394" s="224">
        <f>BK395+BK407+BK410</f>
        <v>0</v>
      </c>
    </row>
    <row r="395" s="12" customFormat="1" ht="22.8" customHeight="1">
      <c r="A395" s="12"/>
      <c r="B395" s="211"/>
      <c r="C395" s="212"/>
      <c r="D395" s="213" t="s">
        <v>68</v>
      </c>
      <c r="E395" s="225" t="s">
        <v>632</v>
      </c>
      <c r="F395" s="225" t="s">
        <v>633</v>
      </c>
      <c r="G395" s="212"/>
      <c r="H395" s="212"/>
      <c r="I395" s="215"/>
      <c r="J395" s="226">
        <f>BK395</f>
        <v>0</v>
      </c>
      <c r="K395" s="212"/>
      <c r="L395" s="217"/>
      <c r="M395" s="218"/>
      <c r="N395" s="219"/>
      <c r="O395" s="219"/>
      <c r="P395" s="220">
        <f>SUM(P396:P406)</f>
        <v>0</v>
      </c>
      <c r="Q395" s="219"/>
      <c r="R395" s="220">
        <f>SUM(R396:R406)</f>
        <v>0.070039999999999991</v>
      </c>
      <c r="S395" s="219"/>
      <c r="T395" s="221">
        <f>SUM(T396:T406)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22" t="s">
        <v>78</v>
      </c>
      <c r="AT395" s="223" t="s">
        <v>68</v>
      </c>
      <c r="AU395" s="223" t="s">
        <v>76</v>
      </c>
      <c r="AY395" s="222" t="s">
        <v>123</v>
      </c>
      <c r="BK395" s="224">
        <f>SUM(BK396:BK406)</f>
        <v>0</v>
      </c>
    </row>
    <row r="396" s="2" customFormat="1" ht="16.5" customHeight="1">
      <c r="A396" s="39"/>
      <c r="B396" s="40"/>
      <c r="C396" s="227" t="s">
        <v>634</v>
      </c>
      <c r="D396" s="227" t="s">
        <v>125</v>
      </c>
      <c r="E396" s="228" t="s">
        <v>635</v>
      </c>
      <c r="F396" s="229" t="s">
        <v>636</v>
      </c>
      <c r="G396" s="230" t="s">
        <v>128</v>
      </c>
      <c r="H396" s="231">
        <v>68.400000000000006</v>
      </c>
      <c r="I396" s="232"/>
      <c r="J396" s="233">
        <f>ROUND(I396*H396,2)</f>
        <v>0</v>
      </c>
      <c r="K396" s="229" t="s">
        <v>129</v>
      </c>
      <c r="L396" s="45"/>
      <c r="M396" s="234" t="s">
        <v>19</v>
      </c>
      <c r="N396" s="235" t="s">
        <v>40</v>
      </c>
      <c r="O396" s="85"/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8" t="s">
        <v>224</v>
      </c>
      <c r="AT396" s="238" t="s">
        <v>125</v>
      </c>
      <c r="AU396" s="238" t="s">
        <v>78</v>
      </c>
      <c r="AY396" s="18" t="s">
        <v>123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8" t="s">
        <v>76</v>
      </c>
      <c r="BK396" s="239">
        <f>ROUND(I396*H396,2)</f>
        <v>0</v>
      </c>
      <c r="BL396" s="18" t="s">
        <v>224</v>
      </c>
      <c r="BM396" s="238" t="s">
        <v>637</v>
      </c>
    </row>
    <row r="397" s="2" customFormat="1">
      <c r="A397" s="39"/>
      <c r="B397" s="40"/>
      <c r="C397" s="41"/>
      <c r="D397" s="240" t="s">
        <v>132</v>
      </c>
      <c r="E397" s="41"/>
      <c r="F397" s="241" t="s">
        <v>638</v>
      </c>
      <c r="G397" s="41"/>
      <c r="H397" s="41"/>
      <c r="I397" s="147"/>
      <c r="J397" s="41"/>
      <c r="K397" s="41"/>
      <c r="L397" s="45"/>
      <c r="M397" s="242"/>
      <c r="N397" s="243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132</v>
      </c>
      <c r="AU397" s="18" t="s">
        <v>78</v>
      </c>
    </row>
    <row r="398" s="13" customFormat="1">
      <c r="A398" s="13"/>
      <c r="B398" s="244"/>
      <c r="C398" s="245"/>
      <c r="D398" s="240" t="s">
        <v>134</v>
      </c>
      <c r="E398" s="246" t="s">
        <v>19</v>
      </c>
      <c r="F398" s="247" t="s">
        <v>639</v>
      </c>
      <c r="G398" s="245"/>
      <c r="H398" s="248">
        <v>68.400000000000006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134</v>
      </c>
      <c r="AU398" s="254" t="s">
        <v>78</v>
      </c>
      <c r="AV398" s="13" t="s">
        <v>78</v>
      </c>
      <c r="AW398" s="13" t="s">
        <v>31</v>
      </c>
      <c r="AX398" s="13" t="s">
        <v>76</v>
      </c>
      <c r="AY398" s="254" t="s">
        <v>123</v>
      </c>
    </row>
    <row r="399" s="2" customFormat="1" ht="16.5" customHeight="1">
      <c r="A399" s="39"/>
      <c r="B399" s="40"/>
      <c r="C399" s="227" t="s">
        <v>640</v>
      </c>
      <c r="D399" s="227" t="s">
        <v>125</v>
      </c>
      <c r="E399" s="228" t="s">
        <v>641</v>
      </c>
      <c r="F399" s="229" t="s">
        <v>642</v>
      </c>
      <c r="G399" s="230" t="s">
        <v>128</v>
      </c>
      <c r="H399" s="231">
        <v>136.80000000000001</v>
      </c>
      <c r="I399" s="232"/>
      <c r="J399" s="233">
        <f>ROUND(I399*H399,2)</f>
        <v>0</v>
      </c>
      <c r="K399" s="229" t="s">
        <v>129</v>
      </c>
      <c r="L399" s="45"/>
      <c r="M399" s="234" t="s">
        <v>19</v>
      </c>
      <c r="N399" s="235" t="s">
        <v>40</v>
      </c>
      <c r="O399" s="85"/>
      <c r="P399" s="236">
        <f>O399*H399</f>
        <v>0</v>
      </c>
      <c r="Q399" s="236">
        <v>0</v>
      </c>
      <c r="R399" s="236">
        <f>Q399*H399</f>
        <v>0</v>
      </c>
      <c r="S399" s="236">
        <v>0</v>
      </c>
      <c r="T399" s="23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8" t="s">
        <v>224</v>
      </c>
      <c r="AT399" s="238" t="s">
        <v>125</v>
      </c>
      <c r="AU399" s="238" t="s">
        <v>78</v>
      </c>
      <c r="AY399" s="18" t="s">
        <v>123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8" t="s">
        <v>76</v>
      </c>
      <c r="BK399" s="239">
        <f>ROUND(I399*H399,2)</f>
        <v>0</v>
      </c>
      <c r="BL399" s="18" t="s">
        <v>224</v>
      </c>
      <c r="BM399" s="238" t="s">
        <v>643</v>
      </c>
    </row>
    <row r="400" s="2" customFormat="1">
      <c r="A400" s="39"/>
      <c r="B400" s="40"/>
      <c r="C400" s="41"/>
      <c r="D400" s="240" t="s">
        <v>132</v>
      </c>
      <c r="E400" s="41"/>
      <c r="F400" s="241" t="s">
        <v>638</v>
      </c>
      <c r="G400" s="41"/>
      <c r="H400" s="41"/>
      <c r="I400" s="147"/>
      <c r="J400" s="41"/>
      <c r="K400" s="41"/>
      <c r="L400" s="45"/>
      <c r="M400" s="242"/>
      <c r="N400" s="243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132</v>
      </c>
      <c r="AU400" s="18" t="s">
        <v>78</v>
      </c>
    </row>
    <row r="401" s="13" customFormat="1">
      <c r="A401" s="13"/>
      <c r="B401" s="244"/>
      <c r="C401" s="245"/>
      <c r="D401" s="240" t="s">
        <v>134</v>
      </c>
      <c r="E401" s="246" t="s">
        <v>19</v>
      </c>
      <c r="F401" s="247" t="s">
        <v>644</v>
      </c>
      <c r="G401" s="245"/>
      <c r="H401" s="248">
        <v>136.80000000000001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134</v>
      </c>
      <c r="AU401" s="254" t="s">
        <v>78</v>
      </c>
      <c r="AV401" s="13" t="s">
        <v>78</v>
      </c>
      <c r="AW401" s="13" t="s">
        <v>31</v>
      </c>
      <c r="AX401" s="13" t="s">
        <v>76</v>
      </c>
      <c r="AY401" s="254" t="s">
        <v>123</v>
      </c>
    </row>
    <row r="402" s="2" customFormat="1" ht="16.5" customHeight="1">
      <c r="A402" s="39"/>
      <c r="B402" s="40"/>
      <c r="C402" s="227" t="s">
        <v>645</v>
      </c>
      <c r="D402" s="227" t="s">
        <v>125</v>
      </c>
      <c r="E402" s="228" t="s">
        <v>646</v>
      </c>
      <c r="F402" s="229" t="s">
        <v>647</v>
      </c>
      <c r="G402" s="230" t="s">
        <v>128</v>
      </c>
      <c r="H402" s="231">
        <v>206</v>
      </c>
      <c r="I402" s="232"/>
      <c r="J402" s="233">
        <f>ROUND(I402*H402,2)</f>
        <v>0</v>
      </c>
      <c r="K402" s="229" t="s">
        <v>129</v>
      </c>
      <c r="L402" s="45"/>
      <c r="M402" s="234" t="s">
        <v>19</v>
      </c>
      <c r="N402" s="235" t="s">
        <v>40</v>
      </c>
      <c r="O402" s="85"/>
      <c r="P402" s="236">
        <f>O402*H402</f>
        <v>0</v>
      </c>
      <c r="Q402" s="236">
        <v>4.0000000000000003E-05</v>
      </c>
      <c r="R402" s="236">
        <f>Q402*H402</f>
        <v>0.0082400000000000008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224</v>
      </c>
      <c r="AT402" s="238" t="s">
        <v>125</v>
      </c>
      <c r="AU402" s="238" t="s">
        <v>78</v>
      </c>
      <c r="AY402" s="18" t="s">
        <v>123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76</v>
      </c>
      <c r="BK402" s="239">
        <f>ROUND(I402*H402,2)</f>
        <v>0</v>
      </c>
      <c r="BL402" s="18" t="s">
        <v>224</v>
      </c>
      <c r="BM402" s="238" t="s">
        <v>648</v>
      </c>
    </row>
    <row r="403" s="2" customFormat="1">
      <c r="A403" s="39"/>
      <c r="B403" s="40"/>
      <c r="C403" s="41"/>
      <c r="D403" s="240" t="s">
        <v>132</v>
      </c>
      <c r="E403" s="41"/>
      <c r="F403" s="241" t="s">
        <v>649</v>
      </c>
      <c r="G403" s="41"/>
      <c r="H403" s="41"/>
      <c r="I403" s="147"/>
      <c r="J403" s="41"/>
      <c r="K403" s="41"/>
      <c r="L403" s="45"/>
      <c r="M403" s="242"/>
      <c r="N403" s="243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132</v>
      </c>
      <c r="AU403" s="18" t="s">
        <v>78</v>
      </c>
    </row>
    <row r="404" s="13" customFormat="1">
      <c r="A404" s="13"/>
      <c r="B404" s="244"/>
      <c r="C404" s="245"/>
      <c r="D404" s="240" t="s">
        <v>134</v>
      </c>
      <c r="E404" s="246" t="s">
        <v>19</v>
      </c>
      <c r="F404" s="247" t="s">
        <v>650</v>
      </c>
      <c r="G404" s="245"/>
      <c r="H404" s="248">
        <v>206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4" t="s">
        <v>134</v>
      </c>
      <c r="AU404" s="254" t="s">
        <v>78</v>
      </c>
      <c r="AV404" s="13" t="s">
        <v>78</v>
      </c>
      <c r="AW404" s="13" t="s">
        <v>31</v>
      </c>
      <c r="AX404" s="13" t="s">
        <v>76</v>
      </c>
      <c r="AY404" s="254" t="s">
        <v>123</v>
      </c>
    </row>
    <row r="405" s="2" customFormat="1" ht="16.5" customHeight="1">
      <c r="A405" s="39"/>
      <c r="B405" s="40"/>
      <c r="C405" s="266" t="s">
        <v>651</v>
      </c>
      <c r="D405" s="266" t="s">
        <v>246</v>
      </c>
      <c r="E405" s="267" t="s">
        <v>652</v>
      </c>
      <c r="F405" s="268" t="s">
        <v>653</v>
      </c>
      <c r="G405" s="269" t="s">
        <v>128</v>
      </c>
      <c r="H405" s="270">
        <v>206</v>
      </c>
      <c r="I405" s="271"/>
      <c r="J405" s="272">
        <f>ROUND(I405*H405,2)</f>
        <v>0</v>
      </c>
      <c r="K405" s="268" t="s">
        <v>129</v>
      </c>
      <c r="L405" s="273"/>
      <c r="M405" s="274" t="s">
        <v>19</v>
      </c>
      <c r="N405" s="275" t="s">
        <v>40</v>
      </c>
      <c r="O405" s="85"/>
      <c r="P405" s="236">
        <f>O405*H405</f>
        <v>0</v>
      </c>
      <c r="Q405" s="236">
        <v>0.00029999999999999997</v>
      </c>
      <c r="R405" s="236">
        <f>Q405*H405</f>
        <v>0.061799999999999994</v>
      </c>
      <c r="S405" s="236">
        <v>0</v>
      </c>
      <c r="T405" s="23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8" t="s">
        <v>321</v>
      </c>
      <c r="AT405" s="238" t="s">
        <v>246</v>
      </c>
      <c r="AU405" s="238" t="s">
        <v>78</v>
      </c>
      <c r="AY405" s="18" t="s">
        <v>123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8" t="s">
        <v>76</v>
      </c>
      <c r="BK405" s="239">
        <f>ROUND(I405*H405,2)</f>
        <v>0</v>
      </c>
      <c r="BL405" s="18" t="s">
        <v>224</v>
      </c>
      <c r="BM405" s="238" t="s">
        <v>654</v>
      </c>
    </row>
    <row r="406" s="13" customFormat="1">
      <c r="A406" s="13"/>
      <c r="B406" s="244"/>
      <c r="C406" s="245"/>
      <c r="D406" s="240" t="s">
        <v>134</v>
      </c>
      <c r="E406" s="246" t="s">
        <v>19</v>
      </c>
      <c r="F406" s="247" t="s">
        <v>655</v>
      </c>
      <c r="G406" s="245"/>
      <c r="H406" s="248">
        <v>206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4" t="s">
        <v>134</v>
      </c>
      <c r="AU406" s="254" t="s">
        <v>78</v>
      </c>
      <c r="AV406" s="13" t="s">
        <v>78</v>
      </c>
      <c r="AW406" s="13" t="s">
        <v>31</v>
      </c>
      <c r="AX406" s="13" t="s">
        <v>76</v>
      </c>
      <c r="AY406" s="254" t="s">
        <v>123</v>
      </c>
    </row>
    <row r="407" s="12" customFormat="1" ht="22.8" customHeight="1">
      <c r="A407" s="12"/>
      <c r="B407" s="211"/>
      <c r="C407" s="212"/>
      <c r="D407" s="213" t="s">
        <v>68</v>
      </c>
      <c r="E407" s="225" t="s">
        <v>656</v>
      </c>
      <c r="F407" s="225" t="s">
        <v>657</v>
      </c>
      <c r="G407" s="212"/>
      <c r="H407" s="212"/>
      <c r="I407" s="215"/>
      <c r="J407" s="226">
        <f>BK407</f>
        <v>0</v>
      </c>
      <c r="K407" s="212"/>
      <c r="L407" s="217"/>
      <c r="M407" s="218"/>
      <c r="N407" s="219"/>
      <c r="O407" s="219"/>
      <c r="P407" s="220">
        <f>SUM(P408:P409)</f>
        <v>0</v>
      </c>
      <c r="Q407" s="219"/>
      <c r="R407" s="220">
        <f>SUM(R408:R409)</f>
        <v>0</v>
      </c>
      <c r="S407" s="219"/>
      <c r="T407" s="221">
        <f>SUM(T408:T409)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22" t="s">
        <v>78</v>
      </c>
      <c r="AT407" s="223" t="s">
        <v>68</v>
      </c>
      <c r="AU407" s="223" t="s">
        <v>76</v>
      </c>
      <c r="AY407" s="222" t="s">
        <v>123</v>
      </c>
      <c r="BK407" s="224">
        <f>SUM(BK408:BK409)</f>
        <v>0</v>
      </c>
    </row>
    <row r="408" s="2" customFormat="1" ht="21.75" customHeight="1">
      <c r="A408" s="39"/>
      <c r="B408" s="40"/>
      <c r="C408" s="227" t="s">
        <v>658</v>
      </c>
      <c r="D408" s="227" t="s">
        <v>125</v>
      </c>
      <c r="E408" s="228" t="s">
        <v>659</v>
      </c>
      <c r="F408" s="229" t="s">
        <v>660</v>
      </c>
      <c r="G408" s="230" t="s">
        <v>186</v>
      </c>
      <c r="H408" s="231">
        <v>332</v>
      </c>
      <c r="I408" s="232"/>
      <c r="J408" s="233">
        <f>ROUND(I408*H408,2)</f>
        <v>0</v>
      </c>
      <c r="K408" s="229" t="s">
        <v>129</v>
      </c>
      <c r="L408" s="45"/>
      <c r="M408" s="234" t="s">
        <v>19</v>
      </c>
      <c r="N408" s="235" t="s">
        <v>40</v>
      </c>
      <c r="O408" s="85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8" t="s">
        <v>224</v>
      </c>
      <c r="AT408" s="238" t="s">
        <v>125</v>
      </c>
      <c r="AU408" s="238" t="s">
        <v>78</v>
      </c>
      <c r="AY408" s="18" t="s">
        <v>123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8" t="s">
        <v>76</v>
      </c>
      <c r="BK408" s="239">
        <f>ROUND(I408*H408,2)</f>
        <v>0</v>
      </c>
      <c r="BL408" s="18" t="s">
        <v>224</v>
      </c>
      <c r="BM408" s="238" t="s">
        <v>661</v>
      </c>
    </row>
    <row r="409" s="13" customFormat="1">
      <c r="A409" s="13"/>
      <c r="B409" s="244"/>
      <c r="C409" s="245"/>
      <c r="D409" s="240" t="s">
        <v>134</v>
      </c>
      <c r="E409" s="246" t="s">
        <v>19</v>
      </c>
      <c r="F409" s="247" t="s">
        <v>662</v>
      </c>
      <c r="G409" s="245"/>
      <c r="H409" s="248">
        <v>332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134</v>
      </c>
      <c r="AU409" s="254" t="s">
        <v>78</v>
      </c>
      <c r="AV409" s="13" t="s">
        <v>78</v>
      </c>
      <c r="AW409" s="13" t="s">
        <v>31</v>
      </c>
      <c r="AX409" s="13" t="s">
        <v>76</v>
      </c>
      <c r="AY409" s="254" t="s">
        <v>123</v>
      </c>
    </row>
    <row r="410" s="12" customFormat="1" ht="22.8" customHeight="1">
      <c r="A410" s="12"/>
      <c r="B410" s="211"/>
      <c r="C410" s="212"/>
      <c r="D410" s="213" t="s">
        <v>68</v>
      </c>
      <c r="E410" s="225" t="s">
        <v>663</v>
      </c>
      <c r="F410" s="225" t="s">
        <v>664</v>
      </c>
      <c r="G410" s="212"/>
      <c r="H410" s="212"/>
      <c r="I410" s="215"/>
      <c r="J410" s="226">
        <f>BK410</f>
        <v>0</v>
      </c>
      <c r="K410" s="212"/>
      <c r="L410" s="217"/>
      <c r="M410" s="218"/>
      <c r="N410" s="219"/>
      <c r="O410" s="219"/>
      <c r="P410" s="220">
        <f>SUM(P411:P413)</f>
        <v>0</v>
      </c>
      <c r="Q410" s="219"/>
      <c r="R410" s="220">
        <f>SUM(R411:R413)</f>
        <v>0.00528</v>
      </c>
      <c r="S410" s="219"/>
      <c r="T410" s="221">
        <f>SUM(T411:T413)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2" t="s">
        <v>78</v>
      </c>
      <c r="AT410" s="223" t="s">
        <v>68</v>
      </c>
      <c r="AU410" s="223" t="s">
        <v>76</v>
      </c>
      <c r="AY410" s="222" t="s">
        <v>123</v>
      </c>
      <c r="BK410" s="224">
        <f>SUM(BK411:BK413)</f>
        <v>0</v>
      </c>
    </row>
    <row r="411" s="2" customFormat="1" ht="16.5" customHeight="1">
      <c r="A411" s="39"/>
      <c r="B411" s="40"/>
      <c r="C411" s="227" t="s">
        <v>665</v>
      </c>
      <c r="D411" s="227" t="s">
        <v>125</v>
      </c>
      <c r="E411" s="228" t="s">
        <v>666</v>
      </c>
      <c r="F411" s="229" t="s">
        <v>667</v>
      </c>
      <c r="G411" s="230" t="s">
        <v>186</v>
      </c>
      <c r="H411" s="231">
        <v>88</v>
      </c>
      <c r="I411" s="232"/>
      <c r="J411" s="233">
        <f>ROUND(I411*H411,2)</f>
        <v>0</v>
      </c>
      <c r="K411" s="229" t="s">
        <v>19</v>
      </c>
      <c r="L411" s="45"/>
      <c r="M411" s="234" t="s">
        <v>19</v>
      </c>
      <c r="N411" s="235" t="s">
        <v>40</v>
      </c>
      <c r="O411" s="85"/>
      <c r="P411" s="236">
        <f>O411*H411</f>
        <v>0</v>
      </c>
      <c r="Q411" s="236">
        <v>6.0000000000000002E-05</v>
      </c>
      <c r="R411" s="236">
        <f>Q411*H411</f>
        <v>0.00528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224</v>
      </c>
      <c r="AT411" s="238" t="s">
        <v>125</v>
      </c>
      <c r="AU411" s="238" t="s">
        <v>78</v>
      </c>
      <c r="AY411" s="18" t="s">
        <v>123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76</v>
      </c>
      <c r="BK411" s="239">
        <f>ROUND(I411*H411,2)</f>
        <v>0</v>
      </c>
      <c r="BL411" s="18" t="s">
        <v>224</v>
      </c>
      <c r="BM411" s="238" t="s">
        <v>668</v>
      </c>
    </row>
    <row r="412" s="2" customFormat="1">
      <c r="A412" s="39"/>
      <c r="B412" s="40"/>
      <c r="C412" s="41"/>
      <c r="D412" s="240" t="s">
        <v>132</v>
      </c>
      <c r="E412" s="41"/>
      <c r="F412" s="241" t="s">
        <v>669</v>
      </c>
      <c r="G412" s="41"/>
      <c r="H412" s="41"/>
      <c r="I412" s="147"/>
      <c r="J412" s="41"/>
      <c r="K412" s="41"/>
      <c r="L412" s="45"/>
      <c r="M412" s="242"/>
      <c r="N412" s="243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132</v>
      </c>
      <c r="AU412" s="18" t="s">
        <v>78</v>
      </c>
    </row>
    <row r="413" s="13" customFormat="1">
      <c r="A413" s="13"/>
      <c r="B413" s="244"/>
      <c r="C413" s="245"/>
      <c r="D413" s="240" t="s">
        <v>134</v>
      </c>
      <c r="E413" s="246" t="s">
        <v>19</v>
      </c>
      <c r="F413" s="247" t="s">
        <v>670</v>
      </c>
      <c r="G413" s="245"/>
      <c r="H413" s="248">
        <v>88</v>
      </c>
      <c r="I413" s="249"/>
      <c r="J413" s="245"/>
      <c r="K413" s="245"/>
      <c r="L413" s="250"/>
      <c r="M413" s="286"/>
      <c r="N413" s="287"/>
      <c r="O413" s="287"/>
      <c r="P413" s="287"/>
      <c r="Q413" s="287"/>
      <c r="R413" s="287"/>
      <c r="S413" s="287"/>
      <c r="T413" s="28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4" t="s">
        <v>134</v>
      </c>
      <c r="AU413" s="254" t="s">
        <v>78</v>
      </c>
      <c r="AV413" s="13" t="s">
        <v>78</v>
      </c>
      <c r="AW413" s="13" t="s">
        <v>31</v>
      </c>
      <c r="AX413" s="13" t="s">
        <v>76</v>
      </c>
      <c r="AY413" s="254" t="s">
        <v>123</v>
      </c>
    </row>
    <row r="414" s="2" customFormat="1" ht="6.96" customHeight="1">
      <c r="A414" s="39"/>
      <c r="B414" s="60"/>
      <c r="C414" s="61"/>
      <c r="D414" s="61"/>
      <c r="E414" s="61"/>
      <c r="F414" s="61"/>
      <c r="G414" s="61"/>
      <c r="H414" s="61"/>
      <c r="I414" s="176"/>
      <c r="J414" s="61"/>
      <c r="K414" s="61"/>
      <c r="L414" s="45"/>
      <c r="M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</row>
  </sheetData>
  <sheetProtection sheet="1" autoFilter="0" formatColumns="0" formatRows="0" objects="1" scenarios="1" spinCount="100000" saltValue="k29EswK1R0O6rjGnR8BNPeEEcDclxsXt+ouy9T+snQnLB49UyMAR7xnwzf8r16S4kh2DWePA7ZJt6k26BfW2Sg==" hashValue="BApYcKtmVVwqXdXgAT3fqERfSZ2VXkaJOC9oLg8iabQyuLUFcrcNAvSpQztanF0l6NUnxAecZFoueB8NqfAFPw==" algorithmName="SHA-512" password="CC35"/>
  <autoFilter ref="C98:K4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1"/>
      <c r="AT3" s="18" t="s">
        <v>78</v>
      </c>
    </row>
    <row r="4" s="1" customFormat="1" ht="24.96" customHeight="1">
      <c r="B4" s="21"/>
      <c r="D4" s="143" t="s">
        <v>86</v>
      </c>
      <c r="I4" s="139"/>
      <c r="L4" s="21"/>
      <c r="M4" s="144" t="s">
        <v>10</v>
      </c>
      <c r="AT4" s="18" t="s">
        <v>4</v>
      </c>
    </row>
    <row r="5" s="1" customFormat="1" ht="6.96" customHeight="1">
      <c r="B5" s="21"/>
      <c r="I5" s="139"/>
      <c r="L5" s="21"/>
    </row>
    <row r="6" s="1" customFormat="1" ht="12" customHeight="1">
      <c r="B6" s="21"/>
      <c r="D6" s="145" t="s">
        <v>16</v>
      </c>
      <c r="I6" s="139"/>
      <c r="L6" s="21"/>
    </row>
    <row r="7" s="1" customFormat="1" ht="16.5" customHeight="1">
      <c r="B7" s="21"/>
      <c r="E7" s="146" t="str">
        <f>'Rekapitulace stavby'!K6</f>
        <v>Mikulov, rekonstrukce chodníků podél III/0525</v>
      </c>
      <c r="F7" s="145"/>
      <c r="G7" s="145"/>
      <c r="H7" s="145"/>
      <c r="I7" s="139"/>
      <c r="L7" s="21"/>
    </row>
    <row r="8" s="1" customFormat="1" ht="12" customHeight="1">
      <c r="B8" s="21"/>
      <c r="D8" s="145" t="s">
        <v>87</v>
      </c>
      <c r="I8" s="139"/>
      <c r="L8" s="21"/>
    </row>
    <row r="9" s="2" customFormat="1" ht="16.5" customHeight="1">
      <c r="A9" s="39"/>
      <c r="B9" s="45"/>
      <c r="C9" s="39"/>
      <c r="D9" s="39"/>
      <c r="E9" s="146" t="s">
        <v>671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89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671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50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50" t="s">
        <v>23</v>
      </c>
      <c r="J14" s="151" t="str">
        <f>'Rekapitulace stavby'!AN8</f>
        <v>4. 9. 2020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50" t="s">
        <v>26</v>
      </c>
      <c r="J16" s="134" t="str">
        <f>IF('Rekapitulace stavby'!AN10="","",'Rekapitulace stavby'!AN10)</f>
        <v/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50" t="s">
        <v>27</v>
      </c>
      <c r="J17" s="134" t="str">
        <f>IF('Rekapitulace stavby'!AN11="","",'Rekapitulace stavby'!AN11)</f>
        <v/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28</v>
      </c>
      <c r="E19" s="39"/>
      <c r="F19" s="39"/>
      <c r="G19" s="39"/>
      <c r="H19" s="39"/>
      <c r="I19" s="150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50" t="s">
        <v>27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30</v>
      </c>
      <c r="E22" s="39"/>
      <c r="F22" s="39"/>
      <c r="G22" s="39"/>
      <c r="H22" s="39"/>
      <c r="I22" s="150" t="s">
        <v>26</v>
      </c>
      <c r="J22" s="134" t="str">
        <f>IF('Rekapitulace stavby'!AN16="","",'Rekapitulace stavby'!AN16)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50" t="s">
        <v>27</v>
      </c>
      <c r="J23" s="134" t="str">
        <f>IF('Rekapitulace stavby'!AN17="","",'Rekapitulace stavby'!AN17)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32</v>
      </c>
      <c r="E25" s="39"/>
      <c r="F25" s="39"/>
      <c r="G25" s="39"/>
      <c r="H25" s="39"/>
      <c r="I25" s="150" t="s">
        <v>26</v>
      </c>
      <c r="J25" s="134" t="str">
        <f>IF('Rekapitulace stavby'!AN19="","",'Rekapitulace stavby'!AN19)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50" t="s">
        <v>27</v>
      </c>
      <c r="J26" s="134" t="str">
        <f>IF('Rekapitulace stavby'!AN20="","",'Rekapitulace stavby'!AN20)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33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2"/>
      <c r="B29" s="153"/>
      <c r="C29" s="152"/>
      <c r="D29" s="152"/>
      <c r="E29" s="154" t="s">
        <v>19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35</v>
      </c>
      <c r="E32" s="39"/>
      <c r="F32" s="39"/>
      <c r="G32" s="39"/>
      <c r="H32" s="39"/>
      <c r="I32" s="147"/>
      <c r="J32" s="160">
        <f>ROUND(J89,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37</v>
      </c>
      <c r="G34" s="39"/>
      <c r="H34" s="39"/>
      <c r="I34" s="162" t="s">
        <v>36</v>
      </c>
      <c r="J34" s="161" t="s">
        <v>38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39</v>
      </c>
      <c r="E35" s="145" t="s">
        <v>40</v>
      </c>
      <c r="F35" s="164">
        <f>ROUND((SUM(BE89:BE122)),  2)</f>
        <v>0</v>
      </c>
      <c r="G35" s="39"/>
      <c r="H35" s="39"/>
      <c r="I35" s="165">
        <v>0.20999999999999999</v>
      </c>
      <c r="J35" s="164">
        <f>ROUND(((SUM(BE89:BE122))*I35),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41</v>
      </c>
      <c r="F36" s="164">
        <f>ROUND((SUM(BF89:BF122)),  2)</f>
        <v>0</v>
      </c>
      <c r="G36" s="39"/>
      <c r="H36" s="39"/>
      <c r="I36" s="165">
        <v>0.14999999999999999</v>
      </c>
      <c r="J36" s="164">
        <f>ROUND(((SUM(BF89:BF122))*I36),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42</v>
      </c>
      <c r="F37" s="164">
        <f>ROUND((SUM(BG89:BG122)),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43</v>
      </c>
      <c r="F38" s="164">
        <f>ROUND((SUM(BH89:BH122)),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64">
        <f>ROUND((SUM(BI89:BI122)),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45</v>
      </c>
      <c r="E41" s="168"/>
      <c r="F41" s="168"/>
      <c r="G41" s="169" t="s">
        <v>46</v>
      </c>
      <c r="H41" s="170" t="s">
        <v>47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90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80" t="str">
        <f>E7</f>
        <v>Mikulov, rekonstrukce chodníků podél III/0525</v>
      </c>
      <c r="F50" s="33"/>
      <c r="G50" s="33"/>
      <c r="H50" s="33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87</v>
      </c>
      <c r="D51" s="23"/>
      <c r="E51" s="23"/>
      <c r="F51" s="23"/>
      <c r="G51" s="23"/>
      <c r="H51" s="23"/>
      <c r="I51" s="139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80" t="s">
        <v>671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89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150" t="s">
        <v>23</v>
      </c>
      <c r="J56" s="73" t="str">
        <f>IF(J14="","",J14)</f>
        <v>4. 9. 2020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150" t="s">
        <v>30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150" t="s">
        <v>32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81" t="s">
        <v>91</v>
      </c>
      <c r="D61" s="182"/>
      <c r="E61" s="182"/>
      <c r="F61" s="182"/>
      <c r="G61" s="182"/>
      <c r="H61" s="182"/>
      <c r="I61" s="183"/>
      <c r="J61" s="184" t="s">
        <v>92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85" t="s">
        <v>67</v>
      </c>
      <c r="D63" s="41"/>
      <c r="E63" s="41"/>
      <c r="F63" s="41"/>
      <c r="G63" s="41"/>
      <c r="H63" s="41"/>
      <c r="I63" s="147"/>
      <c r="J63" s="103">
        <f>J89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93</v>
      </c>
    </row>
    <row r="64" s="9" customFormat="1" ht="24.96" customHeight="1">
      <c r="A64" s="9"/>
      <c r="B64" s="186"/>
      <c r="C64" s="187"/>
      <c r="D64" s="188" t="s">
        <v>671</v>
      </c>
      <c r="E64" s="189"/>
      <c r="F64" s="189"/>
      <c r="G64" s="189"/>
      <c r="H64" s="189"/>
      <c r="I64" s="190"/>
      <c r="J64" s="191">
        <f>J90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3"/>
      <c r="C65" s="126"/>
      <c r="D65" s="194" t="s">
        <v>672</v>
      </c>
      <c r="E65" s="195"/>
      <c r="F65" s="195"/>
      <c r="G65" s="195"/>
      <c r="H65" s="195"/>
      <c r="I65" s="196"/>
      <c r="J65" s="197">
        <f>J91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3"/>
      <c r="C66" s="126"/>
      <c r="D66" s="194" t="s">
        <v>673</v>
      </c>
      <c r="E66" s="195"/>
      <c r="F66" s="195"/>
      <c r="G66" s="195"/>
      <c r="H66" s="195"/>
      <c r="I66" s="196"/>
      <c r="J66" s="197">
        <f>J105</f>
        <v>0</v>
      </c>
      <c r="K66" s="126"/>
      <c r="L66" s="19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3"/>
      <c r="C67" s="126"/>
      <c r="D67" s="194" t="s">
        <v>674</v>
      </c>
      <c r="E67" s="195"/>
      <c r="F67" s="195"/>
      <c r="G67" s="195"/>
      <c r="H67" s="195"/>
      <c r="I67" s="196"/>
      <c r="J67" s="197">
        <f>J120</f>
        <v>0</v>
      </c>
      <c r="K67" s="126"/>
      <c r="L67" s="19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147"/>
      <c r="J68" s="41"/>
      <c r="K68" s="41"/>
      <c r="L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176"/>
      <c r="J69" s="61"/>
      <c r="K69" s="6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179"/>
      <c r="J73" s="63"/>
      <c r="K73" s="63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108</v>
      </c>
      <c r="D74" s="41"/>
      <c r="E74" s="41"/>
      <c r="F74" s="41"/>
      <c r="G74" s="41"/>
      <c r="H74" s="41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47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147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80" t="str">
        <f>E7</f>
        <v>Mikulov, rekonstrukce chodníků podél III/0525</v>
      </c>
      <c r="F77" s="33"/>
      <c r="G77" s="33"/>
      <c r="H77" s="33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87</v>
      </c>
      <c r="D78" s="23"/>
      <c r="E78" s="23"/>
      <c r="F78" s="23"/>
      <c r="G78" s="23"/>
      <c r="H78" s="23"/>
      <c r="I78" s="139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80" t="s">
        <v>671</v>
      </c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89</v>
      </c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 - Vedlejší rozpočtové náklady</v>
      </c>
      <c r="F81" s="41"/>
      <c r="G81" s="41"/>
      <c r="H81" s="41"/>
      <c r="I81" s="147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 xml:space="preserve"> </v>
      </c>
      <c r="G83" s="41"/>
      <c r="H83" s="41"/>
      <c r="I83" s="150" t="s">
        <v>23</v>
      </c>
      <c r="J83" s="73" t="str">
        <f>IF(J14="","",J14)</f>
        <v>4. 9. 2020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147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 xml:space="preserve"> </v>
      </c>
      <c r="G85" s="41"/>
      <c r="H85" s="41"/>
      <c r="I85" s="150" t="s">
        <v>30</v>
      </c>
      <c r="J85" s="37" t="str">
        <f>E23</f>
        <v xml:space="preserve"> </v>
      </c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IF(E20="","",E20)</f>
        <v>Vyplň údaj</v>
      </c>
      <c r="G86" s="41"/>
      <c r="H86" s="41"/>
      <c r="I86" s="150" t="s">
        <v>32</v>
      </c>
      <c r="J86" s="37" t="str">
        <f>E26</f>
        <v xml:space="preserve"> 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147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99"/>
      <c r="B88" s="200"/>
      <c r="C88" s="201" t="s">
        <v>109</v>
      </c>
      <c r="D88" s="202" t="s">
        <v>54</v>
      </c>
      <c r="E88" s="202" t="s">
        <v>50</v>
      </c>
      <c r="F88" s="202" t="s">
        <v>51</v>
      </c>
      <c r="G88" s="202" t="s">
        <v>110</v>
      </c>
      <c r="H88" s="202" t="s">
        <v>111</v>
      </c>
      <c r="I88" s="203" t="s">
        <v>112</v>
      </c>
      <c r="J88" s="202" t="s">
        <v>92</v>
      </c>
      <c r="K88" s="204" t="s">
        <v>113</v>
      </c>
      <c r="L88" s="205"/>
      <c r="M88" s="93" t="s">
        <v>19</v>
      </c>
      <c r="N88" s="94" t="s">
        <v>39</v>
      </c>
      <c r="O88" s="94" t="s">
        <v>114</v>
      </c>
      <c r="P88" s="94" t="s">
        <v>115</v>
      </c>
      <c r="Q88" s="94" t="s">
        <v>116</v>
      </c>
      <c r="R88" s="94" t="s">
        <v>117</v>
      </c>
      <c r="S88" s="94" t="s">
        <v>118</v>
      </c>
      <c r="T88" s="95" t="s">
        <v>119</v>
      </c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</row>
    <row r="89" s="2" customFormat="1" ht="22.8" customHeight="1">
      <c r="A89" s="39"/>
      <c r="B89" s="40"/>
      <c r="C89" s="100" t="s">
        <v>120</v>
      </c>
      <c r="D89" s="41"/>
      <c r="E89" s="41"/>
      <c r="F89" s="41"/>
      <c r="G89" s="41"/>
      <c r="H89" s="41"/>
      <c r="I89" s="147"/>
      <c r="J89" s="206">
        <f>BK89</f>
        <v>0</v>
      </c>
      <c r="K89" s="41"/>
      <c r="L89" s="45"/>
      <c r="M89" s="96"/>
      <c r="N89" s="207"/>
      <c r="O89" s="97"/>
      <c r="P89" s="208">
        <f>P90</f>
        <v>0</v>
      </c>
      <c r="Q89" s="97"/>
      <c r="R89" s="208">
        <f>R90</f>
        <v>0</v>
      </c>
      <c r="S89" s="97"/>
      <c r="T89" s="209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68</v>
      </c>
      <c r="AU89" s="18" t="s">
        <v>93</v>
      </c>
      <c r="BK89" s="210">
        <f>BK90</f>
        <v>0</v>
      </c>
    </row>
    <row r="90" s="12" customFormat="1" ht="25.92" customHeight="1">
      <c r="A90" s="12"/>
      <c r="B90" s="211"/>
      <c r="C90" s="212"/>
      <c r="D90" s="213" t="s">
        <v>68</v>
      </c>
      <c r="E90" s="214" t="s">
        <v>82</v>
      </c>
      <c r="F90" s="214" t="s">
        <v>83</v>
      </c>
      <c r="G90" s="212"/>
      <c r="H90" s="212"/>
      <c r="I90" s="215"/>
      <c r="J90" s="216">
        <f>BK90</f>
        <v>0</v>
      </c>
      <c r="K90" s="212"/>
      <c r="L90" s="217"/>
      <c r="M90" s="218"/>
      <c r="N90" s="219"/>
      <c r="O90" s="219"/>
      <c r="P90" s="220">
        <f>P91+P105+P120</f>
        <v>0</v>
      </c>
      <c r="Q90" s="219"/>
      <c r="R90" s="220">
        <f>R91+R105+R120</f>
        <v>0</v>
      </c>
      <c r="S90" s="219"/>
      <c r="T90" s="221">
        <f>T91+T105+T120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2" t="s">
        <v>159</v>
      </c>
      <c r="AT90" s="223" t="s">
        <v>68</v>
      </c>
      <c r="AU90" s="223" t="s">
        <v>69</v>
      </c>
      <c r="AY90" s="222" t="s">
        <v>123</v>
      </c>
      <c r="BK90" s="224">
        <f>BK91+BK105+BK120</f>
        <v>0</v>
      </c>
    </row>
    <row r="91" s="12" customFormat="1" ht="22.8" customHeight="1">
      <c r="A91" s="12"/>
      <c r="B91" s="211"/>
      <c r="C91" s="212"/>
      <c r="D91" s="213" t="s">
        <v>68</v>
      </c>
      <c r="E91" s="225" t="s">
        <v>675</v>
      </c>
      <c r="F91" s="225" t="s">
        <v>676</v>
      </c>
      <c r="G91" s="212"/>
      <c r="H91" s="212"/>
      <c r="I91" s="215"/>
      <c r="J91" s="226">
        <f>BK91</f>
        <v>0</v>
      </c>
      <c r="K91" s="212"/>
      <c r="L91" s="217"/>
      <c r="M91" s="218"/>
      <c r="N91" s="219"/>
      <c r="O91" s="219"/>
      <c r="P91" s="220">
        <f>SUM(P92:P104)</f>
        <v>0</v>
      </c>
      <c r="Q91" s="219"/>
      <c r="R91" s="220">
        <f>SUM(R92:R104)</f>
        <v>0</v>
      </c>
      <c r="S91" s="219"/>
      <c r="T91" s="221">
        <f>SUM(T92:T104)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2" t="s">
        <v>159</v>
      </c>
      <c r="AT91" s="223" t="s">
        <v>68</v>
      </c>
      <c r="AU91" s="223" t="s">
        <v>76</v>
      </c>
      <c r="AY91" s="222" t="s">
        <v>123</v>
      </c>
      <c r="BK91" s="224">
        <f>SUM(BK92:BK104)</f>
        <v>0</v>
      </c>
    </row>
    <row r="92" s="2" customFormat="1" ht="21.75" customHeight="1">
      <c r="A92" s="39"/>
      <c r="B92" s="40"/>
      <c r="C92" s="227" t="s">
        <v>76</v>
      </c>
      <c r="D92" s="227" t="s">
        <v>125</v>
      </c>
      <c r="E92" s="228" t="s">
        <v>677</v>
      </c>
      <c r="F92" s="229" t="s">
        <v>678</v>
      </c>
      <c r="G92" s="230" t="s">
        <v>679</v>
      </c>
      <c r="H92" s="231">
        <v>1</v>
      </c>
      <c r="I92" s="232"/>
      <c r="J92" s="233">
        <f>ROUND(I92*H92,2)</f>
        <v>0</v>
      </c>
      <c r="K92" s="229" t="s">
        <v>19</v>
      </c>
      <c r="L92" s="45"/>
      <c r="M92" s="234" t="s">
        <v>19</v>
      </c>
      <c r="N92" s="235" t="s">
        <v>40</v>
      </c>
      <c r="O92" s="85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8" t="s">
        <v>680</v>
      </c>
      <c r="AT92" s="238" t="s">
        <v>125</v>
      </c>
      <c r="AU92" s="238" t="s">
        <v>78</v>
      </c>
      <c r="AY92" s="18" t="s">
        <v>123</v>
      </c>
      <c r="BE92" s="239">
        <f>IF(N92="základní",J92,0)</f>
        <v>0</v>
      </c>
      <c r="BF92" s="239">
        <f>IF(N92="snížená",J92,0)</f>
        <v>0</v>
      </c>
      <c r="BG92" s="239">
        <f>IF(N92="zákl. přenesená",J92,0)</f>
        <v>0</v>
      </c>
      <c r="BH92" s="239">
        <f>IF(N92="sníž. přenesená",J92,0)</f>
        <v>0</v>
      </c>
      <c r="BI92" s="239">
        <f>IF(N92="nulová",J92,0)</f>
        <v>0</v>
      </c>
      <c r="BJ92" s="18" t="s">
        <v>76</v>
      </c>
      <c r="BK92" s="239">
        <f>ROUND(I92*H92,2)</f>
        <v>0</v>
      </c>
      <c r="BL92" s="18" t="s">
        <v>680</v>
      </c>
      <c r="BM92" s="238" t="s">
        <v>681</v>
      </c>
    </row>
    <row r="93" s="13" customFormat="1">
      <c r="A93" s="13"/>
      <c r="B93" s="244"/>
      <c r="C93" s="245"/>
      <c r="D93" s="240" t="s">
        <v>134</v>
      </c>
      <c r="E93" s="246" t="s">
        <v>19</v>
      </c>
      <c r="F93" s="247" t="s">
        <v>682</v>
      </c>
      <c r="G93" s="245"/>
      <c r="H93" s="248">
        <v>1</v>
      </c>
      <c r="I93" s="249"/>
      <c r="J93" s="245"/>
      <c r="K93" s="245"/>
      <c r="L93" s="250"/>
      <c r="M93" s="251"/>
      <c r="N93" s="252"/>
      <c r="O93" s="252"/>
      <c r="P93" s="252"/>
      <c r="Q93" s="252"/>
      <c r="R93" s="252"/>
      <c r="S93" s="252"/>
      <c r="T93" s="25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4" t="s">
        <v>134</v>
      </c>
      <c r="AU93" s="254" t="s">
        <v>78</v>
      </c>
      <c r="AV93" s="13" t="s">
        <v>78</v>
      </c>
      <c r="AW93" s="13" t="s">
        <v>31</v>
      </c>
      <c r="AX93" s="13" t="s">
        <v>76</v>
      </c>
      <c r="AY93" s="254" t="s">
        <v>123</v>
      </c>
    </row>
    <row r="94" s="2" customFormat="1" ht="16.5" customHeight="1">
      <c r="A94" s="39"/>
      <c r="B94" s="40"/>
      <c r="C94" s="227" t="s">
        <v>78</v>
      </c>
      <c r="D94" s="227" t="s">
        <v>125</v>
      </c>
      <c r="E94" s="228" t="s">
        <v>683</v>
      </c>
      <c r="F94" s="229" t="s">
        <v>684</v>
      </c>
      <c r="G94" s="230" t="s">
        <v>679</v>
      </c>
      <c r="H94" s="231">
        <v>1</v>
      </c>
      <c r="I94" s="232"/>
      <c r="J94" s="233">
        <f>ROUND(I94*H94,2)</f>
        <v>0</v>
      </c>
      <c r="K94" s="229" t="s">
        <v>19</v>
      </c>
      <c r="L94" s="45"/>
      <c r="M94" s="234" t="s">
        <v>19</v>
      </c>
      <c r="N94" s="235" t="s">
        <v>40</v>
      </c>
      <c r="O94" s="85"/>
      <c r="P94" s="236">
        <f>O94*H94</f>
        <v>0</v>
      </c>
      <c r="Q94" s="236">
        <v>0</v>
      </c>
      <c r="R94" s="236">
        <f>Q94*H94</f>
        <v>0</v>
      </c>
      <c r="S94" s="236">
        <v>0</v>
      </c>
      <c r="T94" s="23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8" t="s">
        <v>680</v>
      </c>
      <c r="AT94" s="238" t="s">
        <v>125</v>
      </c>
      <c r="AU94" s="238" t="s">
        <v>78</v>
      </c>
      <c r="AY94" s="18" t="s">
        <v>123</v>
      </c>
      <c r="BE94" s="239">
        <f>IF(N94="základní",J94,0)</f>
        <v>0</v>
      </c>
      <c r="BF94" s="239">
        <f>IF(N94="snížená",J94,0)</f>
        <v>0</v>
      </c>
      <c r="BG94" s="239">
        <f>IF(N94="zákl. přenesená",J94,0)</f>
        <v>0</v>
      </c>
      <c r="BH94" s="239">
        <f>IF(N94="sníž. přenesená",J94,0)</f>
        <v>0</v>
      </c>
      <c r="BI94" s="239">
        <f>IF(N94="nulová",J94,0)</f>
        <v>0</v>
      </c>
      <c r="BJ94" s="18" t="s">
        <v>76</v>
      </c>
      <c r="BK94" s="239">
        <f>ROUND(I94*H94,2)</f>
        <v>0</v>
      </c>
      <c r="BL94" s="18" t="s">
        <v>680</v>
      </c>
      <c r="BM94" s="238" t="s">
        <v>685</v>
      </c>
    </row>
    <row r="95" s="13" customFormat="1">
      <c r="A95" s="13"/>
      <c r="B95" s="244"/>
      <c r="C95" s="245"/>
      <c r="D95" s="240" t="s">
        <v>134</v>
      </c>
      <c r="E95" s="246" t="s">
        <v>19</v>
      </c>
      <c r="F95" s="247" t="s">
        <v>686</v>
      </c>
      <c r="G95" s="245"/>
      <c r="H95" s="248">
        <v>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4" t="s">
        <v>134</v>
      </c>
      <c r="AU95" s="254" t="s">
        <v>78</v>
      </c>
      <c r="AV95" s="13" t="s">
        <v>78</v>
      </c>
      <c r="AW95" s="13" t="s">
        <v>31</v>
      </c>
      <c r="AX95" s="13" t="s">
        <v>76</v>
      </c>
      <c r="AY95" s="254" t="s">
        <v>123</v>
      </c>
    </row>
    <row r="96" s="2" customFormat="1" ht="16.5" customHeight="1">
      <c r="A96" s="39"/>
      <c r="B96" s="40"/>
      <c r="C96" s="227" t="s">
        <v>146</v>
      </c>
      <c r="D96" s="227" t="s">
        <v>125</v>
      </c>
      <c r="E96" s="228" t="s">
        <v>687</v>
      </c>
      <c r="F96" s="229" t="s">
        <v>688</v>
      </c>
      <c r="G96" s="230" t="s">
        <v>679</v>
      </c>
      <c r="H96" s="231">
        <v>1</v>
      </c>
      <c r="I96" s="232"/>
      <c r="J96" s="233">
        <f>ROUND(I96*H96,2)</f>
        <v>0</v>
      </c>
      <c r="K96" s="229" t="s">
        <v>19</v>
      </c>
      <c r="L96" s="45"/>
      <c r="M96" s="234" t="s">
        <v>19</v>
      </c>
      <c r="N96" s="235" t="s">
        <v>40</v>
      </c>
      <c r="O96" s="85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8" t="s">
        <v>680</v>
      </c>
      <c r="AT96" s="238" t="s">
        <v>125</v>
      </c>
      <c r="AU96" s="238" t="s">
        <v>78</v>
      </c>
      <c r="AY96" s="18" t="s">
        <v>123</v>
      </c>
      <c r="BE96" s="239">
        <f>IF(N96="základní",J96,0)</f>
        <v>0</v>
      </c>
      <c r="BF96" s="239">
        <f>IF(N96="snížená",J96,0)</f>
        <v>0</v>
      </c>
      <c r="BG96" s="239">
        <f>IF(N96="zákl. přenesená",J96,0)</f>
        <v>0</v>
      </c>
      <c r="BH96" s="239">
        <f>IF(N96="sníž. přenesená",J96,0)</f>
        <v>0</v>
      </c>
      <c r="BI96" s="239">
        <f>IF(N96="nulová",J96,0)</f>
        <v>0</v>
      </c>
      <c r="BJ96" s="18" t="s">
        <v>76</v>
      </c>
      <c r="BK96" s="239">
        <f>ROUND(I96*H96,2)</f>
        <v>0</v>
      </c>
      <c r="BL96" s="18" t="s">
        <v>680</v>
      </c>
      <c r="BM96" s="238" t="s">
        <v>689</v>
      </c>
    </row>
    <row r="97" s="13" customFormat="1">
      <c r="A97" s="13"/>
      <c r="B97" s="244"/>
      <c r="C97" s="245"/>
      <c r="D97" s="240" t="s">
        <v>134</v>
      </c>
      <c r="E97" s="246" t="s">
        <v>19</v>
      </c>
      <c r="F97" s="247" t="s">
        <v>690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4" t="s">
        <v>134</v>
      </c>
      <c r="AU97" s="254" t="s">
        <v>78</v>
      </c>
      <c r="AV97" s="13" t="s">
        <v>78</v>
      </c>
      <c r="AW97" s="13" t="s">
        <v>31</v>
      </c>
      <c r="AX97" s="13" t="s">
        <v>76</v>
      </c>
      <c r="AY97" s="254" t="s">
        <v>123</v>
      </c>
    </row>
    <row r="98" s="2" customFormat="1" ht="16.5" customHeight="1">
      <c r="A98" s="39"/>
      <c r="B98" s="40"/>
      <c r="C98" s="227" t="s">
        <v>130</v>
      </c>
      <c r="D98" s="227" t="s">
        <v>125</v>
      </c>
      <c r="E98" s="228" t="s">
        <v>691</v>
      </c>
      <c r="F98" s="229" t="s">
        <v>692</v>
      </c>
      <c r="G98" s="230" t="s">
        <v>679</v>
      </c>
      <c r="H98" s="231">
        <v>1</v>
      </c>
      <c r="I98" s="232"/>
      <c r="J98" s="233">
        <f>ROUND(I98*H98,2)</f>
        <v>0</v>
      </c>
      <c r="K98" s="229" t="s">
        <v>19</v>
      </c>
      <c r="L98" s="45"/>
      <c r="M98" s="234" t="s">
        <v>19</v>
      </c>
      <c r="N98" s="235" t="s">
        <v>40</v>
      </c>
      <c r="O98" s="85"/>
      <c r="P98" s="236">
        <f>O98*H98</f>
        <v>0</v>
      </c>
      <c r="Q98" s="236">
        <v>0</v>
      </c>
      <c r="R98" s="236">
        <f>Q98*H98</f>
        <v>0</v>
      </c>
      <c r="S98" s="236">
        <v>0</v>
      </c>
      <c r="T98" s="23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38" t="s">
        <v>680</v>
      </c>
      <c r="AT98" s="238" t="s">
        <v>125</v>
      </c>
      <c r="AU98" s="238" t="s">
        <v>78</v>
      </c>
      <c r="AY98" s="18" t="s">
        <v>123</v>
      </c>
      <c r="BE98" s="239">
        <f>IF(N98="základní",J98,0)</f>
        <v>0</v>
      </c>
      <c r="BF98" s="239">
        <f>IF(N98="snížená",J98,0)</f>
        <v>0</v>
      </c>
      <c r="BG98" s="239">
        <f>IF(N98="zákl. přenesená",J98,0)</f>
        <v>0</v>
      </c>
      <c r="BH98" s="239">
        <f>IF(N98="sníž. přenesená",J98,0)</f>
        <v>0</v>
      </c>
      <c r="BI98" s="239">
        <f>IF(N98="nulová",J98,0)</f>
        <v>0</v>
      </c>
      <c r="BJ98" s="18" t="s">
        <v>76</v>
      </c>
      <c r="BK98" s="239">
        <f>ROUND(I98*H98,2)</f>
        <v>0</v>
      </c>
      <c r="BL98" s="18" t="s">
        <v>680</v>
      </c>
      <c r="BM98" s="238" t="s">
        <v>693</v>
      </c>
    </row>
    <row r="99" s="15" customFormat="1">
      <c r="A99" s="15"/>
      <c r="B99" s="276"/>
      <c r="C99" s="277"/>
      <c r="D99" s="240" t="s">
        <v>134</v>
      </c>
      <c r="E99" s="278" t="s">
        <v>19</v>
      </c>
      <c r="F99" s="279" t="s">
        <v>694</v>
      </c>
      <c r="G99" s="277"/>
      <c r="H99" s="278" t="s">
        <v>19</v>
      </c>
      <c r="I99" s="280"/>
      <c r="J99" s="277"/>
      <c r="K99" s="277"/>
      <c r="L99" s="281"/>
      <c r="M99" s="282"/>
      <c r="N99" s="283"/>
      <c r="O99" s="283"/>
      <c r="P99" s="283"/>
      <c r="Q99" s="283"/>
      <c r="R99" s="283"/>
      <c r="S99" s="283"/>
      <c r="T99" s="28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85" t="s">
        <v>134</v>
      </c>
      <c r="AU99" s="285" t="s">
        <v>78</v>
      </c>
      <c r="AV99" s="15" t="s">
        <v>76</v>
      </c>
      <c r="AW99" s="15" t="s">
        <v>31</v>
      </c>
      <c r="AX99" s="15" t="s">
        <v>69</v>
      </c>
      <c r="AY99" s="285" t="s">
        <v>123</v>
      </c>
    </row>
    <row r="100" s="13" customFormat="1">
      <c r="A100" s="13"/>
      <c r="B100" s="244"/>
      <c r="C100" s="245"/>
      <c r="D100" s="240" t="s">
        <v>134</v>
      </c>
      <c r="E100" s="246" t="s">
        <v>19</v>
      </c>
      <c r="F100" s="247" t="s">
        <v>695</v>
      </c>
      <c r="G100" s="245"/>
      <c r="H100" s="248">
        <v>1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4" t="s">
        <v>134</v>
      </c>
      <c r="AU100" s="254" t="s">
        <v>78</v>
      </c>
      <c r="AV100" s="13" t="s">
        <v>78</v>
      </c>
      <c r="AW100" s="13" t="s">
        <v>31</v>
      </c>
      <c r="AX100" s="13" t="s">
        <v>76</v>
      </c>
      <c r="AY100" s="254" t="s">
        <v>123</v>
      </c>
    </row>
    <row r="101" s="2" customFormat="1" ht="16.5" customHeight="1">
      <c r="A101" s="39"/>
      <c r="B101" s="40"/>
      <c r="C101" s="227" t="s">
        <v>159</v>
      </c>
      <c r="D101" s="227" t="s">
        <v>125</v>
      </c>
      <c r="E101" s="228" t="s">
        <v>696</v>
      </c>
      <c r="F101" s="229" t="s">
        <v>692</v>
      </c>
      <c r="G101" s="230" t="s">
        <v>679</v>
      </c>
      <c r="H101" s="231">
        <v>1</v>
      </c>
      <c r="I101" s="232"/>
      <c r="J101" s="233">
        <f>ROUND(I101*H101,2)</f>
        <v>0</v>
      </c>
      <c r="K101" s="229" t="s">
        <v>19</v>
      </c>
      <c r="L101" s="45"/>
      <c r="M101" s="234" t="s">
        <v>19</v>
      </c>
      <c r="N101" s="235" t="s">
        <v>40</v>
      </c>
      <c r="O101" s="85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8" t="s">
        <v>680</v>
      </c>
      <c r="AT101" s="238" t="s">
        <v>125</v>
      </c>
      <c r="AU101" s="238" t="s">
        <v>78</v>
      </c>
      <c r="AY101" s="18" t="s">
        <v>123</v>
      </c>
      <c r="BE101" s="239">
        <f>IF(N101="základní",J101,0)</f>
        <v>0</v>
      </c>
      <c r="BF101" s="239">
        <f>IF(N101="snížená",J101,0)</f>
        <v>0</v>
      </c>
      <c r="BG101" s="239">
        <f>IF(N101="zákl. přenesená",J101,0)</f>
        <v>0</v>
      </c>
      <c r="BH101" s="239">
        <f>IF(N101="sníž. přenesená",J101,0)</f>
        <v>0</v>
      </c>
      <c r="BI101" s="239">
        <f>IF(N101="nulová",J101,0)</f>
        <v>0</v>
      </c>
      <c r="BJ101" s="18" t="s">
        <v>76</v>
      </c>
      <c r="BK101" s="239">
        <f>ROUND(I101*H101,2)</f>
        <v>0</v>
      </c>
      <c r="BL101" s="18" t="s">
        <v>680</v>
      </c>
      <c r="BM101" s="238" t="s">
        <v>697</v>
      </c>
    </row>
    <row r="102" s="13" customFormat="1">
      <c r="A102" s="13"/>
      <c r="B102" s="244"/>
      <c r="C102" s="245"/>
      <c r="D102" s="240" t="s">
        <v>134</v>
      </c>
      <c r="E102" s="246" t="s">
        <v>19</v>
      </c>
      <c r="F102" s="247" t="s">
        <v>698</v>
      </c>
      <c r="G102" s="245"/>
      <c r="H102" s="248">
        <v>1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4" t="s">
        <v>134</v>
      </c>
      <c r="AU102" s="254" t="s">
        <v>78</v>
      </c>
      <c r="AV102" s="13" t="s">
        <v>78</v>
      </c>
      <c r="AW102" s="13" t="s">
        <v>31</v>
      </c>
      <c r="AX102" s="13" t="s">
        <v>76</v>
      </c>
      <c r="AY102" s="254" t="s">
        <v>123</v>
      </c>
    </row>
    <row r="103" s="2" customFormat="1" ht="21.75" customHeight="1">
      <c r="A103" s="39"/>
      <c r="B103" s="40"/>
      <c r="C103" s="227" t="s">
        <v>167</v>
      </c>
      <c r="D103" s="227" t="s">
        <v>125</v>
      </c>
      <c r="E103" s="228" t="s">
        <v>699</v>
      </c>
      <c r="F103" s="229" t="s">
        <v>700</v>
      </c>
      <c r="G103" s="230" t="s">
        <v>679</v>
      </c>
      <c r="H103" s="231">
        <v>1</v>
      </c>
      <c r="I103" s="232"/>
      <c r="J103" s="233">
        <f>ROUND(I103*H103,2)</f>
        <v>0</v>
      </c>
      <c r="K103" s="229" t="s">
        <v>19</v>
      </c>
      <c r="L103" s="45"/>
      <c r="M103" s="234" t="s">
        <v>19</v>
      </c>
      <c r="N103" s="235" t="s">
        <v>40</v>
      </c>
      <c r="O103" s="85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8" t="s">
        <v>680</v>
      </c>
      <c r="AT103" s="238" t="s">
        <v>125</v>
      </c>
      <c r="AU103" s="238" t="s">
        <v>78</v>
      </c>
      <c r="AY103" s="18" t="s">
        <v>123</v>
      </c>
      <c r="BE103" s="239">
        <f>IF(N103="základní",J103,0)</f>
        <v>0</v>
      </c>
      <c r="BF103" s="239">
        <f>IF(N103="snížená",J103,0)</f>
        <v>0</v>
      </c>
      <c r="BG103" s="239">
        <f>IF(N103="zákl. přenesená",J103,0)</f>
        <v>0</v>
      </c>
      <c r="BH103" s="239">
        <f>IF(N103="sníž. přenesená",J103,0)</f>
        <v>0</v>
      </c>
      <c r="BI103" s="239">
        <f>IF(N103="nulová",J103,0)</f>
        <v>0</v>
      </c>
      <c r="BJ103" s="18" t="s">
        <v>76</v>
      </c>
      <c r="BK103" s="239">
        <f>ROUND(I103*H103,2)</f>
        <v>0</v>
      </c>
      <c r="BL103" s="18" t="s">
        <v>680</v>
      </c>
      <c r="BM103" s="238" t="s">
        <v>701</v>
      </c>
    </row>
    <row r="104" s="13" customFormat="1">
      <c r="A104" s="13"/>
      <c r="B104" s="244"/>
      <c r="C104" s="245"/>
      <c r="D104" s="240" t="s">
        <v>134</v>
      </c>
      <c r="E104" s="246" t="s">
        <v>19</v>
      </c>
      <c r="F104" s="247" t="s">
        <v>702</v>
      </c>
      <c r="G104" s="245"/>
      <c r="H104" s="248">
        <v>1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4" t="s">
        <v>134</v>
      </c>
      <c r="AU104" s="254" t="s">
        <v>78</v>
      </c>
      <c r="AV104" s="13" t="s">
        <v>78</v>
      </c>
      <c r="AW104" s="13" t="s">
        <v>31</v>
      </c>
      <c r="AX104" s="13" t="s">
        <v>76</v>
      </c>
      <c r="AY104" s="254" t="s">
        <v>123</v>
      </c>
    </row>
    <row r="105" s="12" customFormat="1" ht="22.8" customHeight="1">
      <c r="A105" s="12"/>
      <c r="B105" s="211"/>
      <c r="C105" s="212"/>
      <c r="D105" s="213" t="s">
        <v>68</v>
      </c>
      <c r="E105" s="225" t="s">
        <v>703</v>
      </c>
      <c r="F105" s="225" t="s">
        <v>704</v>
      </c>
      <c r="G105" s="212"/>
      <c r="H105" s="212"/>
      <c r="I105" s="215"/>
      <c r="J105" s="226">
        <f>BK105</f>
        <v>0</v>
      </c>
      <c r="K105" s="212"/>
      <c r="L105" s="217"/>
      <c r="M105" s="218"/>
      <c r="N105" s="219"/>
      <c r="O105" s="219"/>
      <c r="P105" s="220">
        <f>SUM(P106:P119)</f>
        <v>0</v>
      </c>
      <c r="Q105" s="219"/>
      <c r="R105" s="220">
        <f>SUM(R106:R119)</f>
        <v>0</v>
      </c>
      <c r="S105" s="219"/>
      <c r="T105" s="221">
        <f>SUM(T106:T119)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2" t="s">
        <v>159</v>
      </c>
      <c r="AT105" s="223" t="s">
        <v>68</v>
      </c>
      <c r="AU105" s="223" t="s">
        <v>76</v>
      </c>
      <c r="AY105" s="222" t="s">
        <v>123</v>
      </c>
      <c r="BK105" s="224">
        <f>SUM(BK106:BK119)</f>
        <v>0</v>
      </c>
    </row>
    <row r="106" s="2" customFormat="1" ht="16.5" customHeight="1">
      <c r="A106" s="39"/>
      <c r="B106" s="40"/>
      <c r="C106" s="227" t="s">
        <v>172</v>
      </c>
      <c r="D106" s="227" t="s">
        <v>125</v>
      </c>
      <c r="E106" s="228" t="s">
        <v>705</v>
      </c>
      <c r="F106" s="229" t="s">
        <v>706</v>
      </c>
      <c r="G106" s="230" t="s">
        <v>679</v>
      </c>
      <c r="H106" s="231">
        <v>1</v>
      </c>
      <c r="I106" s="232"/>
      <c r="J106" s="233">
        <f>ROUND(I106*H106,2)</f>
        <v>0</v>
      </c>
      <c r="K106" s="229" t="s">
        <v>19</v>
      </c>
      <c r="L106" s="45"/>
      <c r="M106" s="234" t="s">
        <v>19</v>
      </c>
      <c r="N106" s="235" t="s">
        <v>40</v>
      </c>
      <c r="O106" s="85"/>
      <c r="P106" s="236">
        <f>O106*H106</f>
        <v>0</v>
      </c>
      <c r="Q106" s="236">
        <v>0</v>
      </c>
      <c r="R106" s="236">
        <f>Q106*H106</f>
        <v>0</v>
      </c>
      <c r="S106" s="236">
        <v>0</v>
      </c>
      <c r="T106" s="23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8" t="s">
        <v>680</v>
      </c>
      <c r="AT106" s="238" t="s">
        <v>125</v>
      </c>
      <c r="AU106" s="238" t="s">
        <v>78</v>
      </c>
      <c r="AY106" s="18" t="s">
        <v>123</v>
      </c>
      <c r="BE106" s="239">
        <f>IF(N106="základní",J106,0)</f>
        <v>0</v>
      </c>
      <c r="BF106" s="239">
        <f>IF(N106="snížená",J106,0)</f>
        <v>0</v>
      </c>
      <c r="BG106" s="239">
        <f>IF(N106="zákl. přenesená",J106,0)</f>
        <v>0</v>
      </c>
      <c r="BH106" s="239">
        <f>IF(N106="sníž. přenesená",J106,0)</f>
        <v>0</v>
      </c>
      <c r="BI106" s="239">
        <f>IF(N106="nulová",J106,0)</f>
        <v>0</v>
      </c>
      <c r="BJ106" s="18" t="s">
        <v>76</v>
      </c>
      <c r="BK106" s="239">
        <f>ROUND(I106*H106,2)</f>
        <v>0</v>
      </c>
      <c r="BL106" s="18" t="s">
        <v>680</v>
      </c>
      <c r="BM106" s="238" t="s">
        <v>707</v>
      </c>
    </row>
    <row r="107" s="15" customFormat="1">
      <c r="A107" s="15"/>
      <c r="B107" s="276"/>
      <c r="C107" s="277"/>
      <c r="D107" s="240" t="s">
        <v>134</v>
      </c>
      <c r="E107" s="278" t="s">
        <v>19</v>
      </c>
      <c r="F107" s="279" t="s">
        <v>708</v>
      </c>
      <c r="G107" s="277"/>
      <c r="H107" s="278" t="s">
        <v>19</v>
      </c>
      <c r="I107" s="280"/>
      <c r="J107" s="277"/>
      <c r="K107" s="277"/>
      <c r="L107" s="281"/>
      <c r="M107" s="282"/>
      <c r="N107" s="283"/>
      <c r="O107" s="283"/>
      <c r="P107" s="283"/>
      <c r="Q107" s="283"/>
      <c r="R107" s="283"/>
      <c r="S107" s="283"/>
      <c r="T107" s="28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85" t="s">
        <v>134</v>
      </c>
      <c r="AU107" s="285" t="s">
        <v>78</v>
      </c>
      <c r="AV107" s="15" t="s">
        <v>76</v>
      </c>
      <c r="AW107" s="15" t="s">
        <v>31</v>
      </c>
      <c r="AX107" s="15" t="s">
        <v>69</v>
      </c>
      <c r="AY107" s="285" t="s">
        <v>123</v>
      </c>
    </row>
    <row r="108" s="15" customFormat="1">
      <c r="A108" s="15"/>
      <c r="B108" s="276"/>
      <c r="C108" s="277"/>
      <c r="D108" s="240" t="s">
        <v>134</v>
      </c>
      <c r="E108" s="278" t="s">
        <v>19</v>
      </c>
      <c r="F108" s="279" t="s">
        <v>709</v>
      </c>
      <c r="G108" s="277"/>
      <c r="H108" s="278" t="s">
        <v>19</v>
      </c>
      <c r="I108" s="280"/>
      <c r="J108" s="277"/>
      <c r="K108" s="277"/>
      <c r="L108" s="281"/>
      <c r="M108" s="282"/>
      <c r="N108" s="283"/>
      <c r="O108" s="283"/>
      <c r="P108" s="283"/>
      <c r="Q108" s="283"/>
      <c r="R108" s="283"/>
      <c r="S108" s="283"/>
      <c r="T108" s="28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85" t="s">
        <v>134</v>
      </c>
      <c r="AU108" s="285" t="s">
        <v>78</v>
      </c>
      <c r="AV108" s="15" t="s">
        <v>76</v>
      </c>
      <c r="AW108" s="15" t="s">
        <v>31</v>
      </c>
      <c r="AX108" s="15" t="s">
        <v>69</v>
      </c>
      <c r="AY108" s="285" t="s">
        <v>123</v>
      </c>
    </row>
    <row r="109" s="13" customFormat="1">
      <c r="A109" s="13"/>
      <c r="B109" s="244"/>
      <c r="C109" s="245"/>
      <c r="D109" s="240" t="s">
        <v>134</v>
      </c>
      <c r="E109" s="246" t="s">
        <v>19</v>
      </c>
      <c r="F109" s="247" t="s">
        <v>76</v>
      </c>
      <c r="G109" s="245"/>
      <c r="H109" s="248">
        <v>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4" t="s">
        <v>134</v>
      </c>
      <c r="AU109" s="254" t="s">
        <v>78</v>
      </c>
      <c r="AV109" s="13" t="s">
        <v>78</v>
      </c>
      <c r="AW109" s="13" t="s">
        <v>31</v>
      </c>
      <c r="AX109" s="13" t="s">
        <v>76</v>
      </c>
      <c r="AY109" s="254" t="s">
        <v>123</v>
      </c>
    </row>
    <row r="110" s="2" customFormat="1" ht="16.5" customHeight="1">
      <c r="A110" s="39"/>
      <c r="B110" s="40"/>
      <c r="C110" s="227" t="s">
        <v>177</v>
      </c>
      <c r="D110" s="227" t="s">
        <v>125</v>
      </c>
      <c r="E110" s="228" t="s">
        <v>710</v>
      </c>
      <c r="F110" s="229" t="s">
        <v>711</v>
      </c>
      <c r="G110" s="230" t="s">
        <v>679</v>
      </c>
      <c r="H110" s="231">
        <v>1</v>
      </c>
      <c r="I110" s="232"/>
      <c r="J110" s="233">
        <f>ROUND(I110*H110,2)</f>
        <v>0</v>
      </c>
      <c r="K110" s="229" t="s">
        <v>19</v>
      </c>
      <c r="L110" s="45"/>
      <c r="M110" s="234" t="s">
        <v>19</v>
      </c>
      <c r="N110" s="235" t="s">
        <v>40</v>
      </c>
      <c r="O110" s="85"/>
      <c r="P110" s="236">
        <f>O110*H110</f>
        <v>0</v>
      </c>
      <c r="Q110" s="236">
        <v>0</v>
      </c>
      <c r="R110" s="236">
        <f>Q110*H110</f>
        <v>0</v>
      </c>
      <c r="S110" s="236">
        <v>0</v>
      </c>
      <c r="T110" s="23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38" t="s">
        <v>680</v>
      </c>
      <c r="AT110" s="238" t="s">
        <v>125</v>
      </c>
      <c r="AU110" s="238" t="s">
        <v>78</v>
      </c>
      <c r="AY110" s="18" t="s">
        <v>123</v>
      </c>
      <c r="BE110" s="239">
        <f>IF(N110="základní",J110,0)</f>
        <v>0</v>
      </c>
      <c r="BF110" s="239">
        <f>IF(N110="snížená",J110,0)</f>
        <v>0</v>
      </c>
      <c r="BG110" s="239">
        <f>IF(N110="zákl. přenesená",J110,0)</f>
        <v>0</v>
      </c>
      <c r="BH110" s="239">
        <f>IF(N110="sníž. přenesená",J110,0)</f>
        <v>0</v>
      </c>
      <c r="BI110" s="239">
        <f>IF(N110="nulová",J110,0)</f>
        <v>0</v>
      </c>
      <c r="BJ110" s="18" t="s">
        <v>76</v>
      </c>
      <c r="BK110" s="239">
        <f>ROUND(I110*H110,2)</f>
        <v>0</v>
      </c>
      <c r="BL110" s="18" t="s">
        <v>680</v>
      </c>
      <c r="BM110" s="238" t="s">
        <v>712</v>
      </c>
    </row>
    <row r="111" s="15" customFormat="1">
      <c r="A111" s="15"/>
      <c r="B111" s="276"/>
      <c r="C111" s="277"/>
      <c r="D111" s="240" t="s">
        <v>134</v>
      </c>
      <c r="E111" s="278" t="s">
        <v>19</v>
      </c>
      <c r="F111" s="279" t="s">
        <v>713</v>
      </c>
      <c r="G111" s="277"/>
      <c r="H111" s="278" t="s">
        <v>19</v>
      </c>
      <c r="I111" s="280"/>
      <c r="J111" s="277"/>
      <c r="K111" s="277"/>
      <c r="L111" s="281"/>
      <c r="M111" s="282"/>
      <c r="N111" s="283"/>
      <c r="O111" s="283"/>
      <c r="P111" s="283"/>
      <c r="Q111" s="283"/>
      <c r="R111" s="283"/>
      <c r="S111" s="283"/>
      <c r="T111" s="28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85" t="s">
        <v>134</v>
      </c>
      <c r="AU111" s="285" t="s">
        <v>78</v>
      </c>
      <c r="AV111" s="15" t="s">
        <v>76</v>
      </c>
      <c r="AW111" s="15" t="s">
        <v>31</v>
      </c>
      <c r="AX111" s="15" t="s">
        <v>69</v>
      </c>
      <c r="AY111" s="285" t="s">
        <v>123</v>
      </c>
    </row>
    <row r="112" s="15" customFormat="1">
      <c r="A112" s="15"/>
      <c r="B112" s="276"/>
      <c r="C112" s="277"/>
      <c r="D112" s="240" t="s">
        <v>134</v>
      </c>
      <c r="E112" s="278" t="s">
        <v>19</v>
      </c>
      <c r="F112" s="279" t="s">
        <v>714</v>
      </c>
      <c r="G112" s="277"/>
      <c r="H112" s="278" t="s">
        <v>19</v>
      </c>
      <c r="I112" s="280"/>
      <c r="J112" s="277"/>
      <c r="K112" s="277"/>
      <c r="L112" s="281"/>
      <c r="M112" s="282"/>
      <c r="N112" s="283"/>
      <c r="O112" s="283"/>
      <c r="P112" s="283"/>
      <c r="Q112" s="283"/>
      <c r="R112" s="283"/>
      <c r="S112" s="283"/>
      <c r="T112" s="28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85" t="s">
        <v>134</v>
      </c>
      <c r="AU112" s="285" t="s">
        <v>78</v>
      </c>
      <c r="AV112" s="15" t="s">
        <v>76</v>
      </c>
      <c r="AW112" s="15" t="s">
        <v>31</v>
      </c>
      <c r="AX112" s="15" t="s">
        <v>69</v>
      </c>
      <c r="AY112" s="285" t="s">
        <v>123</v>
      </c>
    </row>
    <row r="113" s="13" customFormat="1">
      <c r="A113" s="13"/>
      <c r="B113" s="244"/>
      <c r="C113" s="245"/>
      <c r="D113" s="240" t="s">
        <v>134</v>
      </c>
      <c r="E113" s="246" t="s">
        <v>19</v>
      </c>
      <c r="F113" s="247" t="s">
        <v>76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4" t="s">
        <v>134</v>
      </c>
      <c r="AU113" s="254" t="s">
        <v>78</v>
      </c>
      <c r="AV113" s="13" t="s">
        <v>78</v>
      </c>
      <c r="AW113" s="13" t="s">
        <v>31</v>
      </c>
      <c r="AX113" s="13" t="s">
        <v>76</v>
      </c>
      <c r="AY113" s="254" t="s">
        <v>123</v>
      </c>
    </row>
    <row r="114" s="2" customFormat="1" ht="16.5" customHeight="1">
      <c r="A114" s="39"/>
      <c r="B114" s="40"/>
      <c r="C114" s="227" t="s">
        <v>183</v>
      </c>
      <c r="D114" s="227" t="s">
        <v>125</v>
      </c>
      <c r="E114" s="228" t="s">
        <v>715</v>
      </c>
      <c r="F114" s="229" t="s">
        <v>716</v>
      </c>
      <c r="G114" s="230" t="s">
        <v>679</v>
      </c>
      <c r="H114" s="231">
        <v>1</v>
      </c>
      <c r="I114" s="232"/>
      <c r="J114" s="233">
        <f>ROUND(I114*H114,2)</f>
        <v>0</v>
      </c>
      <c r="K114" s="229" t="s">
        <v>19</v>
      </c>
      <c r="L114" s="45"/>
      <c r="M114" s="234" t="s">
        <v>19</v>
      </c>
      <c r="N114" s="235" t="s">
        <v>40</v>
      </c>
      <c r="O114" s="85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8" t="s">
        <v>680</v>
      </c>
      <c r="AT114" s="238" t="s">
        <v>125</v>
      </c>
      <c r="AU114" s="238" t="s">
        <v>78</v>
      </c>
      <c r="AY114" s="18" t="s">
        <v>123</v>
      </c>
      <c r="BE114" s="239">
        <f>IF(N114="základní",J114,0)</f>
        <v>0</v>
      </c>
      <c r="BF114" s="239">
        <f>IF(N114="snížená",J114,0)</f>
        <v>0</v>
      </c>
      <c r="BG114" s="239">
        <f>IF(N114="zákl. přenesená",J114,0)</f>
        <v>0</v>
      </c>
      <c r="BH114" s="239">
        <f>IF(N114="sníž. přenesená",J114,0)</f>
        <v>0</v>
      </c>
      <c r="BI114" s="239">
        <f>IF(N114="nulová",J114,0)</f>
        <v>0</v>
      </c>
      <c r="BJ114" s="18" t="s">
        <v>76</v>
      </c>
      <c r="BK114" s="239">
        <f>ROUND(I114*H114,2)</f>
        <v>0</v>
      </c>
      <c r="BL114" s="18" t="s">
        <v>680</v>
      </c>
      <c r="BM114" s="238" t="s">
        <v>717</v>
      </c>
    </row>
    <row r="115" s="13" customFormat="1">
      <c r="A115" s="13"/>
      <c r="B115" s="244"/>
      <c r="C115" s="245"/>
      <c r="D115" s="240" t="s">
        <v>134</v>
      </c>
      <c r="E115" s="246" t="s">
        <v>19</v>
      </c>
      <c r="F115" s="247" t="s">
        <v>718</v>
      </c>
      <c r="G115" s="245"/>
      <c r="H115" s="248">
        <v>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4" t="s">
        <v>134</v>
      </c>
      <c r="AU115" s="254" t="s">
        <v>78</v>
      </c>
      <c r="AV115" s="13" t="s">
        <v>78</v>
      </c>
      <c r="AW115" s="13" t="s">
        <v>31</v>
      </c>
      <c r="AX115" s="13" t="s">
        <v>76</v>
      </c>
      <c r="AY115" s="254" t="s">
        <v>123</v>
      </c>
    </row>
    <row r="116" s="2" customFormat="1" ht="16.5" customHeight="1">
      <c r="A116" s="39"/>
      <c r="B116" s="40"/>
      <c r="C116" s="227" t="s">
        <v>190</v>
      </c>
      <c r="D116" s="227" t="s">
        <v>125</v>
      </c>
      <c r="E116" s="228" t="s">
        <v>719</v>
      </c>
      <c r="F116" s="229" t="s">
        <v>720</v>
      </c>
      <c r="G116" s="230" t="s">
        <v>679</v>
      </c>
      <c r="H116" s="231">
        <v>1</v>
      </c>
      <c r="I116" s="232"/>
      <c r="J116" s="233">
        <f>ROUND(I116*H116,2)</f>
        <v>0</v>
      </c>
      <c r="K116" s="229" t="s">
        <v>19</v>
      </c>
      <c r="L116" s="45"/>
      <c r="M116" s="234" t="s">
        <v>19</v>
      </c>
      <c r="N116" s="235" t="s">
        <v>40</v>
      </c>
      <c r="O116" s="85"/>
      <c r="P116" s="236">
        <f>O116*H116</f>
        <v>0</v>
      </c>
      <c r="Q116" s="236">
        <v>0</v>
      </c>
      <c r="R116" s="236">
        <f>Q116*H116</f>
        <v>0</v>
      </c>
      <c r="S116" s="236">
        <v>0</v>
      </c>
      <c r="T116" s="23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8" t="s">
        <v>680</v>
      </c>
      <c r="AT116" s="238" t="s">
        <v>125</v>
      </c>
      <c r="AU116" s="238" t="s">
        <v>78</v>
      </c>
      <c r="AY116" s="18" t="s">
        <v>123</v>
      </c>
      <c r="BE116" s="239">
        <f>IF(N116="základní",J116,0)</f>
        <v>0</v>
      </c>
      <c r="BF116" s="239">
        <f>IF(N116="snížená",J116,0)</f>
        <v>0</v>
      </c>
      <c r="BG116" s="239">
        <f>IF(N116="zákl. přenesená",J116,0)</f>
        <v>0</v>
      </c>
      <c r="BH116" s="239">
        <f>IF(N116="sníž. přenesená",J116,0)</f>
        <v>0</v>
      </c>
      <c r="BI116" s="239">
        <f>IF(N116="nulová",J116,0)</f>
        <v>0</v>
      </c>
      <c r="BJ116" s="18" t="s">
        <v>76</v>
      </c>
      <c r="BK116" s="239">
        <f>ROUND(I116*H116,2)</f>
        <v>0</v>
      </c>
      <c r="BL116" s="18" t="s">
        <v>680</v>
      </c>
      <c r="BM116" s="238" t="s">
        <v>721</v>
      </c>
    </row>
    <row r="117" s="15" customFormat="1">
      <c r="A117" s="15"/>
      <c r="B117" s="276"/>
      <c r="C117" s="277"/>
      <c r="D117" s="240" t="s">
        <v>134</v>
      </c>
      <c r="E117" s="278" t="s">
        <v>19</v>
      </c>
      <c r="F117" s="279" t="s">
        <v>722</v>
      </c>
      <c r="G117" s="277"/>
      <c r="H117" s="278" t="s">
        <v>19</v>
      </c>
      <c r="I117" s="280"/>
      <c r="J117" s="277"/>
      <c r="K117" s="277"/>
      <c r="L117" s="281"/>
      <c r="M117" s="282"/>
      <c r="N117" s="283"/>
      <c r="O117" s="283"/>
      <c r="P117" s="283"/>
      <c r="Q117" s="283"/>
      <c r="R117" s="283"/>
      <c r="S117" s="283"/>
      <c r="T117" s="28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85" t="s">
        <v>134</v>
      </c>
      <c r="AU117" s="285" t="s">
        <v>78</v>
      </c>
      <c r="AV117" s="15" t="s">
        <v>76</v>
      </c>
      <c r="AW117" s="15" t="s">
        <v>31</v>
      </c>
      <c r="AX117" s="15" t="s">
        <v>69</v>
      </c>
      <c r="AY117" s="285" t="s">
        <v>123</v>
      </c>
    </row>
    <row r="118" s="15" customFormat="1">
      <c r="A118" s="15"/>
      <c r="B118" s="276"/>
      <c r="C118" s="277"/>
      <c r="D118" s="240" t="s">
        <v>134</v>
      </c>
      <c r="E118" s="278" t="s">
        <v>19</v>
      </c>
      <c r="F118" s="279" t="s">
        <v>723</v>
      </c>
      <c r="G118" s="277"/>
      <c r="H118" s="278" t="s">
        <v>19</v>
      </c>
      <c r="I118" s="280"/>
      <c r="J118" s="277"/>
      <c r="K118" s="277"/>
      <c r="L118" s="281"/>
      <c r="M118" s="282"/>
      <c r="N118" s="283"/>
      <c r="O118" s="283"/>
      <c r="P118" s="283"/>
      <c r="Q118" s="283"/>
      <c r="R118" s="283"/>
      <c r="S118" s="283"/>
      <c r="T118" s="28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85" t="s">
        <v>134</v>
      </c>
      <c r="AU118" s="285" t="s">
        <v>78</v>
      </c>
      <c r="AV118" s="15" t="s">
        <v>76</v>
      </c>
      <c r="AW118" s="15" t="s">
        <v>31</v>
      </c>
      <c r="AX118" s="15" t="s">
        <v>69</v>
      </c>
      <c r="AY118" s="285" t="s">
        <v>123</v>
      </c>
    </row>
    <row r="119" s="13" customFormat="1">
      <c r="A119" s="13"/>
      <c r="B119" s="244"/>
      <c r="C119" s="245"/>
      <c r="D119" s="240" t="s">
        <v>134</v>
      </c>
      <c r="E119" s="246" t="s">
        <v>19</v>
      </c>
      <c r="F119" s="247" t="s">
        <v>76</v>
      </c>
      <c r="G119" s="245"/>
      <c r="H119" s="248">
        <v>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4" t="s">
        <v>134</v>
      </c>
      <c r="AU119" s="254" t="s">
        <v>78</v>
      </c>
      <c r="AV119" s="13" t="s">
        <v>78</v>
      </c>
      <c r="AW119" s="13" t="s">
        <v>31</v>
      </c>
      <c r="AX119" s="13" t="s">
        <v>76</v>
      </c>
      <c r="AY119" s="254" t="s">
        <v>123</v>
      </c>
    </row>
    <row r="120" s="12" customFormat="1" ht="22.8" customHeight="1">
      <c r="A120" s="12"/>
      <c r="B120" s="211"/>
      <c r="C120" s="212"/>
      <c r="D120" s="213" t="s">
        <v>68</v>
      </c>
      <c r="E120" s="225" t="s">
        <v>724</v>
      </c>
      <c r="F120" s="225" t="s">
        <v>725</v>
      </c>
      <c r="G120" s="212"/>
      <c r="H120" s="212"/>
      <c r="I120" s="215"/>
      <c r="J120" s="226">
        <f>BK120</f>
        <v>0</v>
      </c>
      <c r="K120" s="212"/>
      <c r="L120" s="217"/>
      <c r="M120" s="218"/>
      <c r="N120" s="219"/>
      <c r="O120" s="219"/>
      <c r="P120" s="220">
        <f>SUM(P121:P122)</f>
        <v>0</v>
      </c>
      <c r="Q120" s="219"/>
      <c r="R120" s="220">
        <f>SUM(R121:R122)</f>
        <v>0</v>
      </c>
      <c r="S120" s="219"/>
      <c r="T120" s="22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159</v>
      </c>
      <c r="AT120" s="223" t="s">
        <v>68</v>
      </c>
      <c r="AU120" s="223" t="s">
        <v>76</v>
      </c>
      <c r="AY120" s="222" t="s">
        <v>123</v>
      </c>
      <c r="BK120" s="224">
        <f>SUM(BK121:BK122)</f>
        <v>0</v>
      </c>
    </row>
    <row r="121" s="2" customFormat="1" ht="16.5" customHeight="1">
      <c r="A121" s="39"/>
      <c r="B121" s="40"/>
      <c r="C121" s="227" t="s">
        <v>195</v>
      </c>
      <c r="D121" s="227" t="s">
        <v>125</v>
      </c>
      <c r="E121" s="228" t="s">
        <v>726</v>
      </c>
      <c r="F121" s="229" t="s">
        <v>727</v>
      </c>
      <c r="G121" s="230" t="s">
        <v>679</v>
      </c>
      <c r="H121" s="231">
        <v>1</v>
      </c>
      <c r="I121" s="232"/>
      <c r="J121" s="233">
        <f>ROUND(I121*H121,2)</f>
        <v>0</v>
      </c>
      <c r="K121" s="229" t="s">
        <v>19</v>
      </c>
      <c r="L121" s="45"/>
      <c r="M121" s="234" t="s">
        <v>19</v>
      </c>
      <c r="N121" s="235" t="s">
        <v>40</v>
      </c>
      <c r="O121" s="85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680</v>
      </c>
      <c r="AT121" s="238" t="s">
        <v>125</v>
      </c>
      <c r="AU121" s="238" t="s">
        <v>78</v>
      </c>
      <c r="AY121" s="18" t="s">
        <v>123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76</v>
      </c>
      <c r="BK121" s="239">
        <f>ROUND(I121*H121,2)</f>
        <v>0</v>
      </c>
      <c r="BL121" s="18" t="s">
        <v>680</v>
      </c>
      <c r="BM121" s="238" t="s">
        <v>728</v>
      </c>
    </row>
    <row r="122" s="13" customFormat="1">
      <c r="A122" s="13"/>
      <c r="B122" s="244"/>
      <c r="C122" s="245"/>
      <c r="D122" s="240" t="s">
        <v>134</v>
      </c>
      <c r="E122" s="246" t="s">
        <v>19</v>
      </c>
      <c r="F122" s="247" t="s">
        <v>729</v>
      </c>
      <c r="G122" s="245"/>
      <c r="H122" s="248">
        <v>1</v>
      </c>
      <c r="I122" s="249"/>
      <c r="J122" s="245"/>
      <c r="K122" s="245"/>
      <c r="L122" s="250"/>
      <c r="M122" s="286"/>
      <c r="N122" s="287"/>
      <c r="O122" s="287"/>
      <c r="P122" s="287"/>
      <c r="Q122" s="287"/>
      <c r="R122" s="287"/>
      <c r="S122" s="287"/>
      <c r="T122" s="28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4" t="s">
        <v>134</v>
      </c>
      <c r="AU122" s="254" t="s">
        <v>78</v>
      </c>
      <c r="AV122" s="13" t="s">
        <v>78</v>
      </c>
      <c r="AW122" s="13" t="s">
        <v>31</v>
      </c>
      <c r="AX122" s="13" t="s">
        <v>76</v>
      </c>
      <c r="AY122" s="254" t="s">
        <v>123</v>
      </c>
    </row>
    <row r="123" s="2" customFormat="1" ht="6.96" customHeight="1">
      <c r="A123" s="39"/>
      <c r="B123" s="60"/>
      <c r="C123" s="61"/>
      <c r="D123" s="61"/>
      <c r="E123" s="61"/>
      <c r="F123" s="61"/>
      <c r="G123" s="61"/>
      <c r="H123" s="61"/>
      <c r="I123" s="176"/>
      <c r="J123" s="61"/>
      <c r="K123" s="61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Zw7LstypDVfaavrgkmZmpAfIbtOGbIPD098Y1b4Ru4wfQquwGSPLtjSV40Tdj8TaY36HECMC//peOvuobJm+wg==" hashValue="xb6+B/LgN2cKQ/MCSthVApPXfLv0aUwbdg/k2QX7rZkgJl+NCSNilDEv23yL9CgDmJXLy3yfNkf7sUUjObAgcg==" algorithmName="SHA-512" password="CC35"/>
  <autoFilter ref="C88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6" customFormat="1" ht="45" customHeight="1">
      <c r="B3" s="293"/>
      <c r="C3" s="294" t="s">
        <v>730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731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732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733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734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735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736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737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738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739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740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75</v>
      </c>
      <c r="F18" s="300" t="s">
        <v>741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742</v>
      </c>
      <c r="F19" s="300" t="s">
        <v>743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744</v>
      </c>
      <c r="F20" s="300" t="s">
        <v>745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746</v>
      </c>
      <c r="F21" s="300" t="s">
        <v>747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748</v>
      </c>
      <c r="F22" s="300" t="s">
        <v>749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80</v>
      </c>
      <c r="F23" s="300" t="s">
        <v>750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751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752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753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754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755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756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757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758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759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109</v>
      </c>
      <c r="F36" s="300"/>
      <c r="G36" s="300" t="s">
        <v>760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761</v>
      </c>
      <c r="F37" s="300"/>
      <c r="G37" s="300" t="s">
        <v>762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50</v>
      </c>
      <c r="F38" s="300"/>
      <c r="G38" s="300" t="s">
        <v>763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51</v>
      </c>
      <c r="F39" s="300"/>
      <c r="G39" s="300" t="s">
        <v>764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110</v>
      </c>
      <c r="F40" s="300"/>
      <c r="G40" s="300" t="s">
        <v>765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111</v>
      </c>
      <c r="F41" s="300"/>
      <c r="G41" s="300" t="s">
        <v>766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767</v>
      </c>
      <c r="F42" s="300"/>
      <c r="G42" s="300" t="s">
        <v>768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769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770</v>
      </c>
      <c r="F44" s="300"/>
      <c r="G44" s="300" t="s">
        <v>771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113</v>
      </c>
      <c r="F45" s="300"/>
      <c r="G45" s="300" t="s">
        <v>772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773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774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775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776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777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778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779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780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781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782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783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784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785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786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787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788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789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790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791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792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793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794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795</v>
      </c>
      <c r="D76" s="318"/>
      <c r="E76" s="318"/>
      <c r="F76" s="318" t="s">
        <v>796</v>
      </c>
      <c r="G76" s="319"/>
      <c r="H76" s="318" t="s">
        <v>51</v>
      </c>
      <c r="I76" s="318" t="s">
        <v>54</v>
      </c>
      <c r="J76" s="318" t="s">
        <v>797</v>
      </c>
      <c r="K76" s="317"/>
    </row>
    <row r="77" s="1" customFormat="1" ht="17.25" customHeight="1">
      <c r="B77" s="315"/>
      <c r="C77" s="320" t="s">
        <v>798</v>
      </c>
      <c r="D77" s="320"/>
      <c r="E77" s="320"/>
      <c r="F77" s="321" t="s">
        <v>799</v>
      </c>
      <c r="G77" s="322"/>
      <c r="H77" s="320"/>
      <c r="I77" s="320"/>
      <c r="J77" s="320" t="s">
        <v>800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50</v>
      </c>
      <c r="D79" s="323"/>
      <c r="E79" s="323"/>
      <c r="F79" s="325" t="s">
        <v>801</v>
      </c>
      <c r="G79" s="324"/>
      <c r="H79" s="303" t="s">
        <v>802</v>
      </c>
      <c r="I79" s="303" t="s">
        <v>803</v>
      </c>
      <c r="J79" s="303">
        <v>20</v>
      </c>
      <c r="K79" s="317"/>
    </row>
    <row r="80" s="1" customFormat="1" ht="15" customHeight="1">
      <c r="B80" s="315"/>
      <c r="C80" s="303" t="s">
        <v>804</v>
      </c>
      <c r="D80" s="303"/>
      <c r="E80" s="303"/>
      <c r="F80" s="325" t="s">
        <v>801</v>
      </c>
      <c r="G80" s="324"/>
      <c r="H80" s="303" t="s">
        <v>805</v>
      </c>
      <c r="I80" s="303" t="s">
        <v>803</v>
      </c>
      <c r="J80" s="303">
        <v>120</v>
      </c>
      <c r="K80" s="317"/>
    </row>
    <row r="81" s="1" customFormat="1" ht="15" customHeight="1">
      <c r="B81" s="326"/>
      <c r="C81" s="303" t="s">
        <v>806</v>
      </c>
      <c r="D81" s="303"/>
      <c r="E81" s="303"/>
      <c r="F81" s="325" t="s">
        <v>807</v>
      </c>
      <c r="G81" s="324"/>
      <c r="H81" s="303" t="s">
        <v>808</v>
      </c>
      <c r="I81" s="303" t="s">
        <v>803</v>
      </c>
      <c r="J81" s="303">
        <v>50</v>
      </c>
      <c r="K81" s="317"/>
    </row>
    <row r="82" s="1" customFormat="1" ht="15" customHeight="1">
      <c r="B82" s="326"/>
      <c r="C82" s="303" t="s">
        <v>809</v>
      </c>
      <c r="D82" s="303"/>
      <c r="E82" s="303"/>
      <c r="F82" s="325" t="s">
        <v>801</v>
      </c>
      <c r="G82" s="324"/>
      <c r="H82" s="303" t="s">
        <v>810</v>
      </c>
      <c r="I82" s="303" t="s">
        <v>811</v>
      </c>
      <c r="J82" s="303"/>
      <c r="K82" s="317"/>
    </row>
    <row r="83" s="1" customFormat="1" ht="15" customHeight="1">
      <c r="B83" s="326"/>
      <c r="C83" s="327" t="s">
        <v>812</v>
      </c>
      <c r="D83" s="327"/>
      <c r="E83" s="327"/>
      <c r="F83" s="328" t="s">
        <v>807</v>
      </c>
      <c r="G83" s="327"/>
      <c r="H83" s="327" t="s">
        <v>813</v>
      </c>
      <c r="I83" s="327" t="s">
        <v>803</v>
      </c>
      <c r="J83" s="327">
        <v>15</v>
      </c>
      <c r="K83" s="317"/>
    </row>
    <row r="84" s="1" customFormat="1" ht="15" customHeight="1">
      <c r="B84" s="326"/>
      <c r="C84" s="327" t="s">
        <v>814</v>
      </c>
      <c r="D84" s="327"/>
      <c r="E84" s="327"/>
      <c r="F84" s="328" t="s">
        <v>807</v>
      </c>
      <c r="G84" s="327"/>
      <c r="H84" s="327" t="s">
        <v>815</v>
      </c>
      <c r="I84" s="327" t="s">
        <v>803</v>
      </c>
      <c r="J84" s="327">
        <v>15</v>
      </c>
      <c r="K84" s="317"/>
    </row>
    <row r="85" s="1" customFormat="1" ht="15" customHeight="1">
      <c r="B85" s="326"/>
      <c r="C85" s="327" t="s">
        <v>816</v>
      </c>
      <c r="D85" s="327"/>
      <c r="E85" s="327"/>
      <c r="F85" s="328" t="s">
        <v>807</v>
      </c>
      <c r="G85" s="327"/>
      <c r="H85" s="327" t="s">
        <v>817</v>
      </c>
      <c r="I85" s="327" t="s">
        <v>803</v>
      </c>
      <c r="J85" s="327">
        <v>20</v>
      </c>
      <c r="K85" s="317"/>
    </row>
    <row r="86" s="1" customFormat="1" ht="15" customHeight="1">
      <c r="B86" s="326"/>
      <c r="C86" s="327" t="s">
        <v>818</v>
      </c>
      <c r="D86" s="327"/>
      <c r="E86" s="327"/>
      <c r="F86" s="328" t="s">
        <v>807</v>
      </c>
      <c r="G86" s="327"/>
      <c r="H86" s="327" t="s">
        <v>819</v>
      </c>
      <c r="I86" s="327" t="s">
        <v>803</v>
      </c>
      <c r="J86" s="327">
        <v>20</v>
      </c>
      <c r="K86" s="317"/>
    </row>
    <row r="87" s="1" customFormat="1" ht="15" customHeight="1">
      <c r="B87" s="326"/>
      <c r="C87" s="303" t="s">
        <v>820</v>
      </c>
      <c r="D87" s="303"/>
      <c r="E87" s="303"/>
      <c r="F87" s="325" t="s">
        <v>807</v>
      </c>
      <c r="G87" s="324"/>
      <c r="H87" s="303" t="s">
        <v>821</v>
      </c>
      <c r="I87" s="303" t="s">
        <v>803</v>
      </c>
      <c r="J87" s="303">
        <v>50</v>
      </c>
      <c r="K87" s="317"/>
    </row>
    <row r="88" s="1" customFormat="1" ht="15" customHeight="1">
      <c r="B88" s="326"/>
      <c r="C88" s="303" t="s">
        <v>822</v>
      </c>
      <c r="D88" s="303"/>
      <c r="E88" s="303"/>
      <c r="F88" s="325" t="s">
        <v>807</v>
      </c>
      <c r="G88" s="324"/>
      <c r="H88" s="303" t="s">
        <v>823</v>
      </c>
      <c r="I88" s="303" t="s">
        <v>803</v>
      </c>
      <c r="J88" s="303">
        <v>20</v>
      </c>
      <c r="K88" s="317"/>
    </row>
    <row r="89" s="1" customFormat="1" ht="15" customHeight="1">
      <c r="B89" s="326"/>
      <c r="C89" s="303" t="s">
        <v>824</v>
      </c>
      <c r="D89" s="303"/>
      <c r="E89" s="303"/>
      <c r="F89" s="325" t="s">
        <v>807</v>
      </c>
      <c r="G89" s="324"/>
      <c r="H89" s="303" t="s">
        <v>825</v>
      </c>
      <c r="I89" s="303" t="s">
        <v>803</v>
      </c>
      <c r="J89" s="303">
        <v>20</v>
      </c>
      <c r="K89" s="317"/>
    </row>
    <row r="90" s="1" customFormat="1" ht="15" customHeight="1">
      <c r="B90" s="326"/>
      <c r="C90" s="303" t="s">
        <v>826</v>
      </c>
      <c r="D90" s="303"/>
      <c r="E90" s="303"/>
      <c r="F90" s="325" t="s">
        <v>807</v>
      </c>
      <c r="G90" s="324"/>
      <c r="H90" s="303" t="s">
        <v>827</v>
      </c>
      <c r="I90" s="303" t="s">
        <v>803</v>
      </c>
      <c r="J90" s="303">
        <v>50</v>
      </c>
      <c r="K90" s="317"/>
    </row>
    <row r="91" s="1" customFormat="1" ht="15" customHeight="1">
      <c r="B91" s="326"/>
      <c r="C91" s="303" t="s">
        <v>828</v>
      </c>
      <c r="D91" s="303"/>
      <c r="E91" s="303"/>
      <c r="F91" s="325" t="s">
        <v>807</v>
      </c>
      <c r="G91" s="324"/>
      <c r="H91" s="303" t="s">
        <v>828</v>
      </c>
      <c r="I91" s="303" t="s">
        <v>803</v>
      </c>
      <c r="J91" s="303">
        <v>50</v>
      </c>
      <c r="K91" s="317"/>
    </row>
    <row r="92" s="1" customFormat="1" ht="15" customHeight="1">
      <c r="B92" s="326"/>
      <c r="C92" s="303" t="s">
        <v>829</v>
      </c>
      <c r="D92" s="303"/>
      <c r="E92" s="303"/>
      <c r="F92" s="325" t="s">
        <v>807</v>
      </c>
      <c r="G92" s="324"/>
      <c r="H92" s="303" t="s">
        <v>830</v>
      </c>
      <c r="I92" s="303" t="s">
        <v>803</v>
      </c>
      <c r="J92" s="303">
        <v>255</v>
      </c>
      <c r="K92" s="317"/>
    </row>
    <row r="93" s="1" customFormat="1" ht="15" customHeight="1">
      <c r="B93" s="326"/>
      <c r="C93" s="303" t="s">
        <v>831</v>
      </c>
      <c r="D93" s="303"/>
      <c r="E93" s="303"/>
      <c r="F93" s="325" t="s">
        <v>801</v>
      </c>
      <c r="G93" s="324"/>
      <c r="H93" s="303" t="s">
        <v>832</v>
      </c>
      <c r="I93" s="303" t="s">
        <v>833</v>
      </c>
      <c r="J93" s="303"/>
      <c r="K93" s="317"/>
    </row>
    <row r="94" s="1" customFormat="1" ht="15" customHeight="1">
      <c r="B94" s="326"/>
      <c r="C94" s="303" t="s">
        <v>834</v>
      </c>
      <c r="D94" s="303"/>
      <c r="E94" s="303"/>
      <c r="F94" s="325" t="s">
        <v>801</v>
      </c>
      <c r="G94" s="324"/>
      <c r="H94" s="303" t="s">
        <v>835</v>
      </c>
      <c r="I94" s="303" t="s">
        <v>836</v>
      </c>
      <c r="J94" s="303"/>
      <c r="K94" s="317"/>
    </row>
    <row r="95" s="1" customFormat="1" ht="15" customHeight="1">
      <c r="B95" s="326"/>
      <c r="C95" s="303" t="s">
        <v>837</v>
      </c>
      <c r="D95" s="303"/>
      <c r="E95" s="303"/>
      <c r="F95" s="325" t="s">
        <v>801</v>
      </c>
      <c r="G95" s="324"/>
      <c r="H95" s="303" t="s">
        <v>837</v>
      </c>
      <c r="I95" s="303" t="s">
        <v>836</v>
      </c>
      <c r="J95" s="303"/>
      <c r="K95" s="317"/>
    </row>
    <row r="96" s="1" customFormat="1" ht="15" customHeight="1">
      <c r="B96" s="326"/>
      <c r="C96" s="303" t="s">
        <v>35</v>
      </c>
      <c r="D96" s="303"/>
      <c r="E96" s="303"/>
      <c r="F96" s="325" t="s">
        <v>801</v>
      </c>
      <c r="G96" s="324"/>
      <c r="H96" s="303" t="s">
        <v>838</v>
      </c>
      <c r="I96" s="303" t="s">
        <v>836</v>
      </c>
      <c r="J96" s="303"/>
      <c r="K96" s="317"/>
    </row>
    <row r="97" s="1" customFormat="1" ht="15" customHeight="1">
      <c r="B97" s="326"/>
      <c r="C97" s="303" t="s">
        <v>45</v>
      </c>
      <c r="D97" s="303"/>
      <c r="E97" s="303"/>
      <c r="F97" s="325" t="s">
        <v>801</v>
      </c>
      <c r="G97" s="324"/>
      <c r="H97" s="303" t="s">
        <v>839</v>
      </c>
      <c r="I97" s="303" t="s">
        <v>836</v>
      </c>
      <c r="J97" s="303"/>
      <c r="K97" s="317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840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795</v>
      </c>
      <c r="D103" s="318"/>
      <c r="E103" s="318"/>
      <c r="F103" s="318" t="s">
        <v>796</v>
      </c>
      <c r="G103" s="319"/>
      <c r="H103" s="318" t="s">
        <v>51</v>
      </c>
      <c r="I103" s="318" t="s">
        <v>54</v>
      </c>
      <c r="J103" s="318" t="s">
        <v>797</v>
      </c>
      <c r="K103" s="317"/>
    </row>
    <row r="104" s="1" customFormat="1" ht="17.25" customHeight="1">
      <c r="B104" s="315"/>
      <c r="C104" s="320" t="s">
        <v>798</v>
      </c>
      <c r="D104" s="320"/>
      <c r="E104" s="320"/>
      <c r="F104" s="321" t="s">
        <v>799</v>
      </c>
      <c r="G104" s="322"/>
      <c r="H104" s="320"/>
      <c r="I104" s="320"/>
      <c r="J104" s="320" t="s">
        <v>800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4"/>
      <c r="H105" s="318"/>
      <c r="I105" s="318"/>
      <c r="J105" s="318"/>
      <c r="K105" s="317"/>
    </row>
    <row r="106" s="1" customFormat="1" ht="15" customHeight="1">
      <c r="B106" s="315"/>
      <c r="C106" s="303" t="s">
        <v>50</v>
      </c>
      <c r="D106" s="323"/>
      <c r="E106" s="323"/>
      <c r="F106" s="325" t="s">
        <v>801</v>
      </c>
      <c r="G106" s="334"/>
      <c r="H106" s="303" t="s">
        <v>841</v>
      </c>
      <c r="I106" s="303" t="s">
        <v>803</v>
      </c>
      <c r="J106" s="303">
        <v>20</v>
      </c>
      <c r="K106" s="317"/>
    </row>
    <row r="107" s="1" customFormat="1" ht="15" customHeight="1">
      <c r="B107" s="315"/>
      <c r="C107" s="303" t="s">
        <v>804</v>
      </c>
      <c r="D107" s="303"/>
      <c r="E107" s="303"/>
      <c r="F107" s="325" t="s">
        <v>801</v>
      </c>
      <c r="G107" s="303"/>
      <c r="H107" s="303" t="s">
        <v>841</v>
      </c>
      <c r="I107" s="303" t="s">
        <v>803</v>
      </c>
      <c r="J107" s="303">
        <v>120</v>
      </c>
      <c r="K107" s="317"/>
    </row>
    <row r="108" s="1" customFormat="1" ht="15" customHeight="1">
      <c r="B108" s="326"/>
      <c r="C108" s="303" t="s">
        <v>806</v>
      </c>
      <c r="D108" s="303"/>
      <c r="E108" s="303"/>
      <c r="F108" s="325" t="s">
        <v>807</v>
      </c>
      <c r="G108" s="303"/>
      <c r="H108" s="303" t="s">
        <v>841</v>
      </c>
      <c r="I108" s="303" t="s">
        <v>803</v>
      </c>
      <c r="J108" s="303">
        <v>50</v>
      </c>
      <c r="K108" s="317"/>
    </row>
    <row r="109" s="1" customFormat="1" ht="15" customHeight="1">
      <c r="B109" s="326"/>
      <c r="C109" s="303" t="s">
        <v>809</v>
      </c>
      <c r="D109" s="303"/>
      <c r="E109" s="303"/>
      <c r="F109" s="325" t="s">
        <v>801</v>
      </c>
      <c r="G109" s="303"/>
      <c r="H109" s="303" t="s">
        <v>841</v>
      </c>
      <c r="I109" s="303" t="s">
        <v>811</v>
      </c>
      <c r="J109" s="303"/>
      <c r="K109" s="317"/>
    </row>
    <row r="110" s="1" customFormat="1" ht="15" customHeight="1">
      <c r="B110" s="326"/>
      <c r="C110" s="303" t="s">
        <v>820</v>
      </c>
      <c r="D110" s="303"/>
      <c r="E110" s="303"/>
      <c r="F110" s="325" t="s">
        <v>807</v>
      </c>
      <c r="G110" s="303"/>
      <c r="H110" s="303" t="s">
        <v>841</v>
      </c>
      <c r="I110" s="303" t="s">
        <v>803</v>
      </c>
      <c r="J110" s="303">
        <v>50</v>
      </c>
      <c r="K110" s="317"/>
    </row>
    <row r="111" s="1" customFormat="1" ht="15" customHeight="1">
      <c r="B111" s="326"/>
      <c r="C111" s="303" t="s">
        <v>828</v>
      </c>
      <c r="D111" s="303"/>
      <c r="E111" s="303"/>
      <c r="F111" s="325" t="s">
        <v>807</v>
      </c>
      <c r="G111" s="303"/>
      <c r="H111" s="303" t="s">
        <v>841</v>
      </c>
      <c r="I111" s="303" t="s">
        <v>803</v>
      </c>
      <c r="J111" s="303">
        <v>50</v>
      </c>
      <c r="K111" s="317"/>
    </row>
    <row r="112" s="1" customFormat="1" ht="15" customHeight="1">
      <c r="B112" s="326"/>
      <c r="C112" s="303" t="s">
        <v>826</v>
      </c>
      <c r="D112" s="303"/>
      <c r="E112" s="303"/>
      <c r="F112" s="325" t="s">
        <v>807</v>
      </c>
      <c r="G112" s="303"/>
      <c r="H112" s="303" t="s">
        <v>841</v>
      </c>
      <c r="I112" s="303" t="s">
        <v>803</v>
      </c>
      <c r="J112" s="303">
        <v>50</v>
      </c>
      <c r="K112" s="317"/>
    </row>
    <row r="113" s="1" customFormat="1" ht="15" customHeight="1">
      <c r="B113" s="326"/>
      <c r="C113" s="303" t="s">
        <v>50</v>
      </c>
      <c r="D113" s="303"/>
      <c r="E113" s="303"/>
      <c r="F113" s="325" t="s">
        <v>801</v>
      </c>
      <c r="G113" s="303"/>
      <c r="H113" s="303" t="s">
        <v>842</v>
      </c>
      <c r="I113" s="303" t="s">
        <v>803</v>
      </c>
      <c r="J113" s="303">
        <v>20</v>
      </c>
      <c r="K113" s="317"/>
    </row>
    <row r="114" s="1" customFormat="1" ht="15" customHeight="1">
      <c r="B114" s="326"/>
      <c r="C114" s="303" t="s">
        <v>843</v>
      </c>
      <c r="D114" s="303"/>
      <c r="E114" s="303"/>
      <c r="F114" s="325" t="s">
        <v>801</v>
      </c>
      <c r="G114" s="303"/>
      <c r="H114" s="303" t="s">
        <v>844</v>
      </c>
      <c r="I114" s="303" t="s">
        <v>803</v>
      </c>
      <c r="J114" s="303">
        <v>120</v>
      </c>
      <c r="K114" s="317"/>
    </row>
    <row r="115" s="1" customFormat="1" ht="15" customHeight="1">
      <c r="B115" s="326"/>
      <c r="C115" s="303" t="s">
        <v>35</v>
      </c>
      <c r="D115" s="303"/>
      <c r="E115" s="303"/>
      <c r="F115" s="325" t="s">
        <v>801</v>
      </c>
      <c r="G115" s="303"/>
      <c r="H115" s="303" t="s">
        <v>845</v>
      </c>
      <c r="I115" s="303" t="s">
        <v>836</v>
      </c>
      <c r="J115" s="303"/>
      <c r="K115" s="317"/>
    </row>
    <row r="116" s="1" customFormat="1" ht="15" customHeight="1">
      <c r="B116" s="326"/>
      <c r="C116" s="303" t="s">
        <v>45</v>
      </c>
      <c r="D116" s="303"/>
      <c r="E116" s="303"/>
      <c r="F116" s="325" t="s">
        <v>801</v>
      </c>
      <c r="G116" s="303"/>
      <c r="H116" s="303" t="s">
        <v>846</v>
      </c>
      <c r="I116" s="303" t="s">
        <v>836</v>
      </c>
      <c r="J116" s="303"/>
      <c r="K116" s="317"/>
    </row>
    <row r="117" s="1" customFormat="1" ht="15" customHeight="1">
      <c r="B117" s="326"/>
      <c r="C117" s="303" t="s">
        <v>54</v>
      </c>
      <c r="D117" s="303"/>
      <c r="E117" s="303"/>
      <c r="F117" s="325" t="s">
        <v>801</v>
      </c>
      <c r="G117" s="303"/>
      <c r="H117" s="303" t="s">
        <v>847</v>
      </c>
      <c r="I117" s="303" t="s">
        <v>848</v>
      </c>
      <c r="J117" s="303"/>
      <c r="K117" s="317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00"/>
      <c r="D119" s="300"/>
      <c r="E119" s="300"/>
      <c r="F119" s="337"/>
      <c r="G119" s="300"/>
      <c r="H119" s="300"/>
      <c r="I119" s="300"/>
      <c r="J119" s="300"/>
      <c r="K119" s="336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4" t="s">
        <v>849</v>
      </c>
      <c r="D122" s="294"/>
      <c r="E122" s="294"/>
      <c r="F122" s="294"/>
      <c r="G122" s="294"/>
      <c r="H122" s="294"/>
      <c r="I122" s="294"/>
      <c r="J122" s="294"/>
      <c r="K122" s="342"/>
    </row>
    <row r="123" s="1" customFormat="1" ht="17.25" customHeight="1">
      <c r="B123" s="343"/>
      <c r="C123" s="318" t="s">
        <v>795</v>
      </c>
      <c r="D123" s="318"/>
      <c r="E123" s="318"/>
      <c r="F123" s="318" t="s">
        <v>796</v>
      </c>
      <c r="G123" s="319"/>
      <c r="H123" s="318" t="s">
        <v>51</v>
      </c>
      <c r="I123" s="318" t="s">
        <v>54</v>
      </c>
      <c r="J123" s="318" t="s">
        <v>797</v>
      </c>
      <c r="K123" s="344"/>
    </row>
    <row r="124" s="1" customFormat="1" ht="17.25" customHeight="1">
      <c r="B124" s="343"/>
      <c r="C124" s="320" t="s">
        <v>798</v>
      </c>
      <c r="D124" s="320"/>
      <c r="E124" s="320"/>
      <c r="F124" s="321" t="s">
        <v>799</v>
      </c>
      <c r="G124" s="322"/>
      <c r="H124" s="320"/>
      <c r="I124" s="320"/>
      <c r="J124" s="320" t="s">
        <v>800</v>
      </c>
      <c r="K124" s="344"/>
    </row>
    <row r="125" s="1" customFormat="1" ht="5.25" customHeight="1">
      <c r="B125" s="345"/>
      <c r="C125" s="323"/>
      <c r="D125" s="323"/>
      <c r="E125" s="323"/>
      <c r="F125" s="323"/>
      <c r="G125" s="303"/>
      <c r="H125" s="323"/>
      <c r="I125" s="323"/>
      <c r="J125" s="323"/>
      <c r="K125" s="346"/>
    </row>
    <row r="126" s="1" customFormat="1" ht="15" customHeight="1">
      <c r="B126" s="345"/>
      <c r="C126" s="303" t="s">
        <v>804</v>
      </c>
      <c r="D126" s="323"/>
      <c r="E126" s="323"/>
      <c r="F126" s="325" t="s">
        <v>801</v>
      </c>
      <c r="G126" s="303"/>
      <c r="H126" s="303" t="s">
        <v>841</v>
      </c>
      <c r="I126" s="303" t="s">
        <v>803</v>
      </c>
      <c r="J126" s="303">
        <v>120</v>
      </c>
      <c r="K126" s="347"/>
    </row>
    <row r="127" s="1" customFormat="1" ht="15" customHeight="1">
      <c r="B127" s="345"/>
      <c r="C127" s="303" t="s">
        <v>850</v>
      </c>
      <c r="D127" s="303"/>
      <c r="E127" s="303"/>
      <c r="F127" s="325" t="s">
        <v>801</v>
      </c>
      <c r="G127" s="303"/>
      <c r="H127" s="303" t="s">
        <v>851</v>
      </c>
      <c r="I127" s="303" t="s">
        <v>803</v>
      </c>
      <c r="J127" s="303" t="s">
        <v>852</v>
      </c>
      <c r="K127" s="347"/>
    </row>
    <row r="128" s="1" customFormat="1" ht="15" customHeight="1">
      <c r="B128" s="345"/>
      <c r="C128" s="303" t="s">
        <v>80</v>
      </c>
      <c r="D128" s="303"/>
      <c r="E128" s="303"/>
      <c r="F128" s="325" t="s">
        <v>801</v>
      </c>
      <c r="G128" s="303"/>
      <c r="H128" s="303" t="s">
        <v>853</v>
      </c>
      <c r="I128" s="303" t="s">
        <v>803</v>
      </c>
      <c r="J128" s="303" t="s">
        <v>852</v>
      </c>
      <c r="K128" s="347"/>
    </row>
    <row r="129" s="1" customFormat="1" ht="15" customHeight="1">
      <c r="B129" s="345"/>
      <c r="C129" s="303" t="s">
        <v>812</v>
      </c>
      <c r="D129" s="303"/>
      <c r="E129" s="303"/>
      <c r="F129" s="325" t="s">
        <v>807</v>
      </c>
      <c r="G129" s="303"/>
      <c r="H129" s="303" t="s">
        <v>813</v>
      </c>
      <c r="I129" s="303" t="s">
        <v>803</v>
      </c>
      <c r="J129" s="303">
        <v>15</v>
      </c>
      <c r="K129" s="347"/>
    </row>
    <row r="130" s="1" customFormat="1" ht="15" customHeight="1">
      <c r="B130" s="345"/>
      <c r="C130" s="327" t="s">
        <v>814</v>
      </c>
      <c r="D130" s="327"/>
      <c r="E130" s="327"/>
      <c r="F130" s="328" t="s">
        <v>807</v>
      </c>
      <c r="G130" s="327"/>
      <c r="H130" s="327" t="s">
        <v>815</v>
      </c>
      <c r="I130" s="327" t="s">
        <v>803</v>
      </c>
      <c r="J130" s="327">
        <v>15</v>
      </c>
      <c r="K130" s="347"/>
    </row>
    <row r="131" s="1" customFormat="1" ht="15" customHeight="1">
      <c r="B131" s="345"/>
      <c r="C131" s="327" t="s">
        <v>816</v>
      </c>
      <c r="D131" s="327"/>
      <c r="E131" s="327"/>
      <c r="F131" s="328" t="s">
        <v>807</v>
      </c>
      <c r="G131" s="327"/>
      <c r="H131" s="327" t="s">
        <v>817</v>
      </c>
      <c r="I131" s="327" t="s">
        <v>803</v>
      </c>
      <c r="J131" s="327">
        <v>20</v>
      </c>
      <c r="K131" s="347"/>
    </row>
    <row r="132" s="1" customFormat="1" ht="15" customHeight="1">
      <c r="B132" s="345"/>
      <c r="C132" s="327" t="s">
        <v>818</v>
      </c>
      <c r="D132" s="327"/>
      <c r="E132" s="327"/>
      <c r="F132" s="328" t="s">
        <v>807</v>
      </c>
      <c r="G132" s="327"/>
      <c r="H132" s="327" t="s">
        <v>819</v>
      </c>
      <c r="I132" s="327" t="s">
        <v>803</v>
      </c>
      <c r="J132" s="327">
        <v>20</v>
      </c>
      <c r="K132" s="347"/>
    </row>
    <row r="133" s="1" customFormat="1" ht="15" customHeight="1">
      <c r="B133" s="345"/>
      <c r="C133" s="303" t="s">
        <v>806</v>
      </c>
      <c r="D133" s="303"/>
      <c r="E133" s="303"/>
      <c r="F133" s="325" t="s">
        <v>807</v>
      </c>
      <c r="G133" s="303"/>
      <c r="H133" s="303" t="s">
        <v>841</v>
      </c>
      <c r="I133" s="303" t="s">
        <v>803</v>
      </c>
      <c r="J133" s="303">
        <v>50</v>
      </c>
      <c r="K133" s="347"/>
    </row>
    <row r="134" s="1" customFormat="1" ht="15" customHeight="1">
      <c r="B134" s="345"/>
      <c r="C134" s="303" t="s">
        <v>820</v>
      </c>
      <c r="D134" s="303"/>
      <c r="E134" s="303"/>
      <c r="F134" s="325" t="s">
        <v>807</v>
      </c>
      <c r="G134" s="303"/>
      <c r="H134" s="303" t="s">
        <v>841</v>
      </c>
      <c r="I134" s="303" t="s">
        <v>803</v>
      </c>
      <c r="J134" s="303">
        <v>50</v>
      </c>
      <c r="K134" s="347"/>
    </row>
    <row r="135" s="1" customFormat="1" ht="15" customHeight="1">
      <c r="B135" s="345"/>
      <c r="C135" s="303" t="s">
        <v>826</v>
      </c>
      <c r="D135" s="303"/>
      <c r="E135" s="303"/>
      <c r="F135" s="325" t="s">
        <v>807</v>
      </c>
      <c r="G135" s="303"/>
      <c r="H135" s="303" t="s">
        <v>841</v>
      </c>
      <c r="I135" s="303" t="s">
        <v>803</v>
      </c>
      <c r="J135" s="303">
        <v>50</v>
      </c>
      <c r="K135" s="347"/>
    </row>
    <row r="136" s="1" customFormat="1" ht="15" customHeight="1">
      <c r="B136" s="345"/>
      <c r="C136" s="303" t="s">
        <v>828</v>
      </c>
      <c r="D136" s="303"/>
      <c r="E136" s="303"/>
      <c r="F136" s="325" t="s">
        <v>807</v>
      </c>
      <c r="G136" s="303"/>
      <c r="H136" s="303" t="s">
        <v>841</v>
      </c>
      <c r="I136" s="303" t="s">
        <v>803</v>
      </c>
      <c r="J136" s="303">
        <v>50</v>
      </c>
      <c r="K136" s="347"/>
    </row>
    <row r="137" s="1" customFormat="1" ht="15" customHeight="1">
      <c r="B137" s="345"/>
      <c r="C137" s="303" t="s">
        <v>829</v>
      </c>
      <c r="D137" s="303"/>
      <c r="E137" s="303"/>
      <c r="F137" s="325" t="s">
        <v>807</v>
      </c>
      <c r="G137" s="303"/>
      <c r="H137" s="303" t="s">
        <v>854</v>
      </c>
      <c r="I137" s="303" t="s">
        <v>803</v>
      </c>
      <c r="J137" s="303">
        <v>255</v>
      </c>
      <c r="K137" s="347"/>
    </row>
    <row r="138" s="1" customFormat="1" ht="15" customHeight="1">
      <c r="B138" s="345"/>
      <c r="C138" s="303" t="s">
        <v>831</v>
      </c>
      <c r="D138" s="303"/>
      <c r="E138" s="303"/>
      <c r="F138" s="325" t="s">
        <v>801</v>
      </c>
      <c r="G138" s="303"/>
      <c r="H138" s="303" t="s">
        <v>855</v>
      </c>
      <c r="I138" s="303" t="s">
        <v>833</v>
      </c>
      <c r="J138" s="303"/>
      <c r="K138" s="347"/>
    </row>
    <row r="139" s="1" customFormat="1" ht="15" customHeight="1">
      <c r="B139" s="345"/>
      <c r="C139" s="303" t="s">
        <v>834</v>
      </c>
      <c r="D139" s="303"/>
      <c r="E139" s="303"/>
      <c r="F139" s="325" t="s">
        <v>801</v>
      </c>
      <c r="G139" s="303"/>
      <c r="H139" s="303" t="s">
        <v>856</v>
      </c>
      <c r="I139" s="303" t="s">
        <v>836</v>
      </c>
      <c r="J139" s="303"/>
      <c r="K139" s="347"/>
    </row>
    <row r="140" s="1" customFormat="1" ht="15" customHeight="1">
      <c r="B140" s="345"/>
      <c r="C140" s="303" t="s">
        <v>837</v>
      </c>
      <c r="D140" s="303"/>
      <c r="E140" s="303"/>
      <c r="F140" s="325" t="s">
        <v>801</v>
      </c>
      <c r="G140" s="303"/>
      <c r="H140" s="303" t="s">
        <v>837</v>
      </c>
      <c r="I140" s="303" t="s">
        <v>836</v>
      </c>
      <c r="J140" s="303"/>
      <c r="K140" s="347"/>
    </row>
    <row r="141" s="1" customFormat="1" ht="15" customHeight="1">
      <c r="B141" s="345"/>
      <c r="C141" s="303" t="s">
        <v>35</v>
      </c>
      <c r="D141" s="303"/>
      <c r="E141" s="303"/>
      <c r="F141" s="325" t="s">
        <v>801</v>
      </c>
      <c r="G141" s="303"/>
      <c r="H141" s="303" t="s">
        <v>857</v>
      </c>
      <c r="I141" s="303" t="s">
        <v>836</v>
      </c>
      <c r="J141" s="303"/>
      <c r="K141" s="347"/>
    </row>
    <row r="142" s="1" customFormat="1" ht="15" customHeight="1">
      <c r="B142" s="345"/>
      <c r="C142" s="303" t="s">
        <v>858</v>
      </c>
      <c r="D142" s="303"/>
      <c r="E142" s="303"/>
      <c r="F142" s="325" t="s">
        <v>801</v>
      </c>
      <c r="G142" s="303"/>
      <c r="H142" s="303" t="s">
        <v>859</v>
      </c>
      <c r="I142" s="303" t="s">
        <v>836</v>
      </c>
      <c r="J142" s="303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00"/>
      <c r="C144" s="300"/>
      <c r="D144" s="300"/>
      <c r="E144" s="300"/>
      <c r="F144" s="337"/>
      <c r="G144" s="300"/>
      <c r="H144" s="300"/>
      <c r="I144" s="300"/>
      <c r="J144" s="300"/>
      <c r="K144" s="300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860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795</v>
      </c>
      <c r="D148" s="318"/>
      <c r="E148" s="318"/>
      <c r="F148" s="318" t="s">
        <v>796</v>
      </c>
      <c r="G148" s="319"/>
      <c r="H148" s="318" t="s">
        <v>51</v>
      </c>
      <c r="I148" s="318" t="s">
        <v>54</v>
      </c>
      <c r="J148" s="318" t="s">
        <v>797</v>
      </c>
      <c r="K148" s="317"/>
    </row>
    <row r="149" s="1" customFormat="1" ht="17.25" customHeight="1">
      <c r="B149" s="315"/>
      <c r="C149" s="320" t="s">
        <v>798</v>
      </c>
      <c r="D149" s="320"/>
      <c r="E149" s="320"/>
      <c r="F149" s="321" t="s">
        <v>799</v>
      </c>
      <c r="G149" s="322"/>
      <c r="H149" s="320"/>
      <c r="I149" s="320"/>
      <c r="J149" s="320" t="s">
        <v>800</v>
      </c>
      <c r="K149" s="317"/>
    </row>
    <row r="150" s="1" customFormat="1" ht="5.25" customHeight="1">
      <c r="B150" s="326"/>
      <c r="C150" s="323"/>
      <c r="D150" s="323"/>
      <c r="E150" s="323"/>
      <c r="F150" s="323"/>
      <c r="G150" s="324"/>
      <c r="H150" s="323"/>
      <c r="I150" s="323"/>
      <c r="J150" s="323"/>
      <c r="K150" s="347"/>
    </row>
    <row r="151" s="1" customFormat="1" ht="15" customHeight="1">
      <c r="B151" s="326"/>
      <c r="C151" s="351" t="s">
        <v>804</v>
      </c>
      <c r="D151" s="303"/>
      <c r="E151" s="303"/>
      <c r="F151" s="352" t="s">
        <v>801</v>
      </c>
      <c r="G151" s="303"/>
      <c r="H151" s="351" t="s">
        <v>841</v>
      </c>
      <c r="I151" s="351" t="s">
        <v>803</v>
      </c>
      <c r="J151" s="351">
        <v>120</v>
      </c>
      <c r="K151" s="347"/>
    </row>
    <row r="152" s="1" customFormat="1" ht="15" customHeight="1">
      <c r="B152" s="326"/>
      <c r="C152" s="351" t="s">
        <v>850</v>
      </c>
      <c r="D152" s="303"/>
      <c r="E152" s="303"/>
      <c r="F152" s="352" t="s">
        <v>801</v>
      </c>
      <c r="G152" s="303"/>
      <c r="H152" s="351" t="s">
        <v>861</v>
      </c>
      <c r="I152" s="351" t="s">
        <v>803</v>
      </c>
      <c r="J152" s="351" t="s">
        <v>852</v>
      </c>
      <c r="K152" s="347"/>
    </row>
    <row r="153" s="1" customFormat="1" ht="15" customHeight="1">
      <c r="B153" s="326"/>
      <c r="C153" s="351" t="s">
        <v>80</v>
      </c>
      <c r="D153" s="303"/>
      <c r="E153" s="303"/>
      <c r="F153" s="352" t="s">
        <v>801</v>
      </c>
      <c r="G153" s="303"/>
      <c r="H153" s="351" t="s">
        <v>862</v>
      </c>
      <c r="I153" s="351" t="s">
        <v>803</v>
      </c>
      <c r="J153" s="351" t="s">
        <v>852</v>
      </c>
      <c r="K153" s="347"/>
    </row>
    <row r="154" s="1" customFormat="1" ht="15" customHeight="1">
      <c r="B154" s="326"/>
      <c r="C154" s="351" t="s">
        <v>806</v>
      </c>
      <c r="D154" s="303"/>
      <c r="E154" s="303"/>
      <c r="F154" s="352" t="s">
        <v>807</v>
      </c>
      <c r="G154" s="303"/>
      <c r="H154" s="351" t="s">
        <v>841</v>
      </c>
      <c r="I154" s="351" t="s">
        <v>803</v>
      </c>
      <c r="J154" s="351">
        <v>50</v>
      </c>
      <c r="K154" s="347"/>
    </row>
    <row r="155" s="1" customFormat="1" ht="15" customHeight="1">
      <c r="B155" s="326"/>
      <c r="C155" s="351" t="s">
        <v>809</v>
      </c>
      <c r="D155" s="303"/>
      <c r="E155" s="303"/>
      <c r="F155" s="352" t="s">
        <v>801</v>
      </c>
      <c r="G155" s="303"/>
      <c r="H155" s="351" t="s">
        <v>841</v>
      </c>
      <c r="I155" s="351" t="s">
        <v>811</v>
      </c>
      <c r="J155" s="351"/>
      <c r="K155" s="347"/>
    </row>
    <row r="156" s="1" customFormat="1" ht="15" customHeight="1">
      <c r="B156" s="326"/>
      <c r="C156" s="351" t="s">
        <v>820</v>
      </c>
      <c r="D156" s="303"/>
      <c r="E156" s="303"/>
      <c r="F156" s="352" t="s">
        <v>807</v>
      </c>
      <c r="G156" s="303"/>
      <c r="H156" s="351" t="s">
        <v>841</v>
      </c>
      <c r="I156" s="351" t="s">
        <v>803</v>
      </c>
      <c r="J156" s="351">
        <v>50</v>
      </c>
      <c r="K156" s="347"/>
    </row>
    <row r="157" s="1" customFormat="1" ht="15" customHeight="1">
      <c r="B157" s="326"/>
      <c r="C157" s="351" t="s">
        <v>828</v>
      </c>
      <c r="D157" s="303"/>
      <c r="E157" s="303"/>
      <c r="F157" s="352" t="s">
        <v>807</v>
      </c>
      <c r="G157" s="303"/>
      <c r="H157" s="351" t="s">
        <v>841</v>
      </c>
      <c r="I157" s="351" t="s">
        <v>803</v>
      </c>
      <c r="J157" s="351">
        <v>50</v>
      </c>
      <c r="K157" s="347"/>
    </row>
    <row r="158" s="1" customFormat="1" ht="15" customHeight="1">
      <c r="B158" s="326"/>
      <c r="C158" s="351" t="s">
        <v>826</v>
      </c>
      <c r="D158" s="303"/>
      <c r="E158" s="303"/>
      <c r="F158" s="352" t="s">
        <v>807</v>
      </c>
      <c r="G158" s="303"/>
      <c r="H158" s="351" t="s">
        <v>841</v>
      </c>
      <c r="I158" s="351" t="s">
        <v>803</v>
      </c>
      <c r="J158" s="351">
        <v>50</v>
      </c>
      <c r="K158" s="347"/>
    </row>
    <row r="159" s="1" customFormat="1" ht="15" customHeight="1">
      <c r="B159" s="326"/>
      <c r="C159" s="351" t="s">
        <v>91</v>
      </c>
      <c r="D159" s="303"/>
      <c r="E159" s="303"/>
      <c r="F159" s="352" t="s">
        <v>801</v>
      </c>
      <c r="G159" s="303"/>
      <c r="H159" s="351" t="s">
        <v>863</v>
      </c>
      <c r="I159" s="351" t="s">
        <v>803</v>
      </c>
      <c r="J159" s="351" t="s">
        <v>864</v>
      </c>
      <c r="K159" s="347"/>
    </row>
    <row r="160" s="1" customFormat="1" ht="15" customHeight="1">
      <c r="B160" s="326"/>
      <c r="C160" s="351" t="s">
        <v>865</v>
      </c>
      <c r="D160" s="303"/>
      <c r="E160" s="303"/>
      <c r="F160" s="352" t="s">
        <v>801</v>
      </c>
      <c r="G160" s="303"/>
      <c r="H160" s="351" t="s">
        <v>866</v>
      </c>
      <c r="I160" s="351" t="s">
        <v>836</v>
      </c>
      <c r="J160" s="351"/>
      <c r="K160" s="347"/>
    </row>
    <row r="161" s="1" customFormat="1" ht="15" customHeight="1">
      <c r="B161" s="353"/>
      <c r="C161" s="335"/>
      <c r="D161" s="335"/>
      <c r="E161" s="335"/>
      <c r="F161" s="335"/>
      <c r="G161" s="335"/>
      <c r="H161" s="335"/>
      <c r="I161" s="335"/>
      <c r="J161" s="335"/>
      <c r="K161" s="354"/>
    </row>
    <row r="162" s="1" customFormat="1" ht="18.75" customHeight="1">
      <c r="B162" s="300"/>
      <c r="C162" s="303"/>
      <c r="D162" s="303"/>
      <c r="E162" s="303"/>
      <c r="F162" s="325"/>
      <c r="G162" s="303"/>
      <c r="H162" s="303"/>
      <c r="I162" s="303"/>
      <c r="J162" s="303"/>
      <c r="K162" s="300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867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795</v>
      </c>
      <c r="D166" s="318"/>
      <c r="E166" s="318"/>
      <c r="F166" s="318" t="s">
        <v>796</v>
      </c>
      <c r="G166" s="355"/>
      <c r="H166" s="356" t="s">
        <v>51</v>
      </c>
      <c r="I166" s="356" t="s">
        <v>54</v>
      </c>
      <c r="J166" s="318" t="s">
        <v>797</v>
      </c>
      <c r="K166" s="295"/>
    </row>
    <row r="167" s="1" customFormat="1" ht="17.25" customHeight="1">
      <c r="B167" s="296"/>
      <c r="C167" s="320" t="s">
        <v>798</v>
      </c>
      <c r="D167" s="320"/>
      <c r="E167" s="320"/>
      <c r="F167" s="321" t="s">
        <v>799</v>
      </c>
      <c r="G167" s="357"/>
      <c r="H167" s="358"/>
      <c r="I167" s="358"/>
      <c r="J167" s="320" t="s">
        <v>800</v>
      </c>
      <c r="K167" s="298"/>
    </row>
    <row r="168" s="1" customFormat="1" ht="5.25" customHeight="1">
      <c r="B168" s="326"/>
      <c r="C168" s="323"/>
      <c r="D168" s="323"/>
      <c r="E168" s="323"/>
      <c r="F168" s="323"/>
      <c r="G168" s="324"/>
      <c r="H168" s="323"/>
      <c r="I168" s="323"/>
      <c r="J168" s="323"/>
      <c r="K168" s="347"/>
    </row>
    <row r="169" s="1" customFormat="1" ht="15" customHeight="1">
      <c r="B169" s="326"/>
      <c r="C169" s="303" t="s">
        <v>804</v>
      </c>
      <c r="D169" s="303"/>
      <c r="E169" s="303"/>
      <c r="F169" s="325" t="s">
        <v>801</v>
      </c>
      <c r="G169" s="303"/>
      <c r="H169" s="303" t="s">
        <v>841</v>
      </c>
      <c r="I169" s="303" t="s">
        <v>803</v>
      </c>
      <c r="J169" s="303">
        <v>120</v>
      </c>
      <c r="K169" s="347"/>
    </row>
    <row r="170" s="1" customFormat="1" ht="15" customHeight="1">
      <c r="B170" s="326"/>
      <c r="C170" s="303" t="s">
        <v>850</v>
      </c>
      <c r="D170" s="303"/>
      <c r="E170" s="303"/>
      <c r="F170" s="325" t="s">
        <v>801</v>
      </c>
      <c r="G170" s="303"/>
      <c r="H170" s="303" t="s">
        <v>851</v>
      </c>
      <c r="I170" s="303" t="s">
        <v>803</v>
      </c>
      <c r="J170" s="303" t="s">
        <v>852</v>
      </c>
      <c r="K170" s="347"/>
    </row>
    <row r="171" s="1" customFormat="1" ht="15" customHeight="1">
      <c r="B171" s="326"/>
      <c r="C171" s="303" t="s">
        <v>80</v>
      </c>
      <c r="D171" s="303"/>
      <c r="E171" s="303"/>
      <c r="F171" s="325" t="s">
        <v>801</v>
      </c>
      <c r="G171" s="303"/>
      <c r="H171" s="303" t="s">
        <v>868</v>
      </c>
      <c r="I171" s="303" t="s">
        <v>803</v>
      </c>
      <c r="J171" s="303" t="s">
        <v>852</v>
      </c>
      <c r="K171" s="347"/>
    </row>
    <row r="172" s="1" customFormat="1" ht="15" customHeight="1">
      <c r="B172" s="326"/>
      <c r="C172" s="303" t="s">
        <v>806</v>
      </c>
      <c r="D172" s="303"/>
      <c r="E172" s="303"/>
      <c r="F172" s="325" t="s">
        <v>807</v>
      </c>
      <c r="G172" s="303"/>
      <c r="H172" s="303" t="s">
        <v>868</v>
      </c>
      <c r="I172" s="303" t="s">
        <v>803</v>
      </c>
      <c r="J172" s="303">
        <v>50</v>
      </c>
      <c r="K172" s="347"/>
    </row>
    <row r="173" s="1" customFormat="1" ht="15" customHeight="1">
      <c r="B173" s="326"/>
      <c r="C173" s="303" t="s">
        <v>809</v>
      </c>
      <c r="D173" s="303"/>
      <c r="E173" s="303"/>
      <c r="F173" s="325" t="s">
        <v>801</v>
      </c>
      <c r="G173" s="303"/>
      <c r="H173" s="303" t="s">
        <v>868</v>
      </c>
      <c r="I173" s="303" t="s">
        <v>811</v>
      </c>
      <c r="J173" s="303"/>
      <c r="K173" s="347"/>
    </row>
    <row r="174" s="1" customFormat="1" ht="15" customHeight="1">
      <c r="B174" s="326"/>
      <c r="C174" s="303" t="s">
        <v>820</v>
      </c>
      <c r="D174" s="303"/>
      <c r="E174" s="303"/>
      <c r="F174" s="325" t="s">
        <v>807</v>
      </c>
      <c r="G174" s="303"/>
      <c r="H174" s="303" t="s">
        <v>868</v>
      </c>
      <c r="I174" s="303" t="s">
        <v>803</v>
      </c>
      <c r="J174" s="303">
        <v>50</v>
      </c>
      <c r="K174" s="347"/>
    </row>
    <row r="175" s="1" customFormat="1" ht="15" customHeight="1">
      <c r="B175" s="326"/>
      <c r="C175" s="303" t="s">
        <v>828</v>
      </c>
      <c r="D175" s="303"/>
      <c r="E175" s="303"/>
      <c r="F175" s="325" t="s">
        <v>807</v>
      </c>
      <c r="G175" s="303"/>
      <c r="H175" s="303" t="s">
        <v>868</v>
      </c>
      <c r="I175" s="303" t="s">
        <v>803</v>
      </c>
      <c r="J175" s="303">
        <v>50</v>
      </c>
      <c r="K175" s="347"/>
    </row>
    <row r="176" s="1" customFormat="1" ht="15" customHeight="1">
      <c r="B176" s="326"/>
      <c r="C176" s="303" t="s">
        <v>826</v>
      </c>
      <c r="D176" s="303"/>
      <c r="E176" s="303"/>
      <c r="F176" s="325" t="s">
        <v>807</v>
      </c>
      <c r="G176" s="303"/>
      <c r="H176" s="303" t="s">
        <v>868</v>
      </c>
      <c r="I176" s="303" t="s">
        <v>803</v>
      </c>
      <c r="J176" s="303">
        <v>50</v>
      </c>
      <c r="K176" s="347"/>
    </row>
    <row r="177" s="1" customFormat="1" ht="15" customHeight="1">
      <c r="B177" s="326"/>
      <c r="C177" s="303" t="s">
        <v>109</v>
      </c>
      <c r="D177" s="303"/>
      <c r="E177" s="303"/>
      <c r="F177" s="325" t="s">
        <v>801</v>
      </c>
      <c r="G177" s="303"/>
      <c r="H177" s="303" t="s">
        <v>869</v>
      </c>
      <c r="I177" s="303" t="s">
        <v>870</v>
      </c>
      <c r="J177" s="303"/>
      <c r="K177" s="347"/>
    </row>
    <row r="178" s="1" customFormat="1" ht="15" customHeight="1">
      <c r="B178" s="326"/>
      <c r="C178" s="303" t="s">
        <v>54</v>
      </c>
      <c r="D178" s="303"/>
      <c r="E178" s="303"/>
      <c r="F178" s="325" t="s">
        <v>801</v>
      </c>
      <c r="G178" s="303"/>
      <c r="H178" s="303" t="s">
        <v>871</v>
      </c>
      <c r="I178" s="303" t="s">
        <v>872</v>
      </c>
      <c r="J178" s="303">
        <v>1</v>
      </c>
      <c r="K178" s="347"/>
    </row>
    <row r="179" s="1" customFormat="1" ht="15" customHeight="1">
      <c r="B179" s="326"/>
      <c r="C179" s="303" t="s">
        <v>50</v>
      </c>
      <c r="D179" s="303"/>
      <c r="E179" s="303"/>
      <c r="F179" s="325" t="s">
        <v>801</v>
      </c>
      <c r="G179" s="303"/>
      <c r="H179" s="303" t="s">
        <v>873</v>
      </c>
      <c r="I179" s="303" t="s">
        <v>803</v>
      </c>
      <c r="J179" s="303">
        <v>20</v>
      </c>
      <c r="K179" s="347"/>
    </row>
    <row r="180" s="1" customFormat="1" ht="15" customHeight="1">
      <c r="B180" s="326"/>
      <c r="C180" s="303" t="s">
        <v>51</v>
      </c>
      <c r="D180" s="303"/>
      <c r="E180" s="303"/>
      <c r="F180" s="325" t="s">
        <v>801</v>
      </c>
      <c r="G180" s="303"/>
      <c r="H180" s="303" t="s">
        <v>874</v>
      </c>
      <c r="I180" s="303" t="s">
        <v>803</v>
      </c>
      <c r="J180" s="303">
        <v>255</v>
      </c>
      <c r="K180" s="347"/>
    </row>
    <row r="181" s="1" customFormat="1" ht="15" customHeight="1">
      <c r="B181" s="326"/>
      <c r="C181" s="303" t="s">
        <v>110</v>
      </c>
      <c r="D181" s="303"/>
      <c r="E181" s="303"/>
      <c r="F181" s="325" t="s">
        <v>801</v>
      </c>
      <c r="G181" s="303"/>
      <c r="H181" s="303" t="s">
        <v>765</v>
      </c>
      <c r="I181" s="303" t="s">
        <v>803</v>
      </c>
      <c r="J181" s="303">
        <v>10</v>
      </c>
      <c r="K181" s="347"/>
    </row>
    <row r="182" s="1" customFormat="1" ht="15" customHeight="1">
      <c r="B182" s="326"/>
      <c r="C182" s="303" t="s">
        <v>111</v>
      </c>
      <c r="D182" s="303"/>
      <c r="E182" s="303"/>
      <c r="F182" s="325" t="s">
        <v>801</v>
      </c>
      <c r="G182" s="303"/>
      <c r="H182" s="303" t="s">
        <v>875</v>
      </c>
      <c r="I182" s="303" t="s">
        <v>836</v>
      </c>
      <c r="J182" s="303"/>
      <c r="K182" s="347"/>
    </row>
    <row r="183" s="1" customFormat="1" ht="15" customHeight="1">
      <c r="B183" s="326"/>
      <c r="C183" s="303" t="s">
        <v>876</v>
      </c>
      <c r="D183" s="303"/>
      <c r="E183" s="303"/>
      <c r="F183" s="325" t="s">
        <v>801</v>
      </c>
      <c r="G183" s="303"/>
      <c r="H183" s="303" t="s">
        <v>877</v>
      </c>
      <c r="I183" s="303" t="s">
        <v>836</v>
      </c>
      <c r="J183" s="303"/>
      <c r="K183" s="347"/>
    </row>
    <row r="184" s="1" customFormat="1" ht="15" customHeight="1">
      <c r="B184" s="326"/>
      <c r="C184" s="303" t="s">
        <v>865</v>
      </c>
      <c r="D184" s="303"/>
      <c r="E184" s="303"/>
      <c r="F184" s="325" t="s">
        <v>801</v>
      </c>
      <c r="G184" s="303"/>
      <c r="H184" s="303" t="s">
        <v>878</v>
      </c>
      <c r="I184" s="303" t="s">
        <v>836</v>
      </c>
      <c r="J184" s="303"/>
      <c r="K184" s="347"/>
    </row>
    <row r="185" s="1" customFormat="1" ht="15" customHeight="1">
      <c r="B185" s="326"/>
      <c r="C185" s="303" t="s">
        <v>113</v>
      </c>
      <c r="D185" s="303"/>
      <c r="E185" s="303"/>
      <c r="F185" s="325" t="s">
        <v>807</v>
      </c>
      <c r="G185" s="303"/>
      <c r="H185" s="303" t="s">
        <v>879</v>
      </c>
      <c r="I185" s="303" t="s">
        <v>803</v>
      </c>
      <c r="J185" s="303">
        <v>50</v>
      </c>
      <c r="K185" s="347"/>
    </row>
    <row r="186" s="1" customFormat="1" ht="15" customHeight="1">
      <c r="B186" s="326"/>
      <c r="C186" s="303" t="s">
        <v>880</v>
      </c>
      <c r="D186" s="303"/>
      <c r="E186" s="303"/>
      <c r="F186" s="325" t="s">
        <v>807</v>
      </c>
      <c r="G186" s="303"/>
      <c r="H186" s="303" t="s">
        <v>881</v>
      </c>
      <c r="I186" s="303" t="s">
        <v>882</v>
      </c>
      <c r="J186" s="303"/>
      <c r="K186" s="347"/>
    </row>
    <row r="187" s="1" customFormat="1" ht="15" customHeight="1">
      <c r="B187" s="326"/>
      <c r="C187" s="303" t="s">
        <v>883</v>
      </c>
      <c r="D187" s="303"/>
      <c r="E187" s="303"/>
      <c r="F187" s="325" t="s">
        <v>807</v>
      </c>
      <c r="G187" s="303"/>
      <c r="H187" s="303" t="s">
        <v>884</v>
      </c>
      <c r="I187" s="303" t="s">
        <v>882</v>
      </c>
      <c r="J187" s="303"/>
      <c r="K187" s="347"/>
    </row>
    <row r="188" s="1" customFormat="1" ht="15" customHeight="1">
      <c r="B188" s="326"/>
      <c r="C188" s="303" t="s">
        <v>885</v>
      </c>
      <c r="D188" s="303"/>
      <c r="E188" s="303"/>
      <c r="F188" s="325" t="s">
        <v>807</v>
      </c>
      <c r="G188" s="303"/>
      <c r="H188" s="303" t="s">
        <v>886</v>
      </c>
      <c r="I188" s="303" t="s">
        <v>882</v>
      </c>
      <c r="J188" s="303"/>
      <c r="K188" s="347"/>
    </row>
    <row r="189" s="1" customFormat="1" ht="15" customHeight="1">
      <c r="B189" s="326"/>
      <c r="C189" s="359" t="s">
        <v>887</v>
      </c>
      <c r="D189" s="303"/>
      <c r="E189" s="303"/>
      <c r="F189" s="325" t="s">
        <v>807</v>
      </c>
      <c r="G189" s="303"/>
      <c r="H189" s="303" t="s">
        <v>888</v>
      </c>
      <c r="I189" s="303" t="s">
        <v>889</v>
      </c>
      <c r="J189" s="360" t="s">
        <v>890</v>
      </c>
      <c r="K189" s="347"/>
    </row>
    <row r="190" s="1" customFormat="1" ht="15" customHeight="1">
      <c r="B190" s="326"/>
      <c r="C190" s="310" t="s">
        <v>39</v>
      </c>
      <c r="D190" s="303"/>
      <c r="E190" s="303"/>
      <c r="F190" s="325" t="s">
        <v>801</v>
      </c>
      <c r="G190" s="303"/>
      <c r="H190" s="300" t="s">
        <v>891</v>
      </c>
      <c r="I190" s="303" t="s">
        <v>892</v>
      </c>
      <c r="J190" s="303"/>
      <c r="K190" s="347"/>
    </row>
    <row r="191" s="1" customFormat="1" ht="15" customHeight="1">
      <c r="B191" s="326"/>
      <c r="C191" s="310" t="s">
        <v>893</v>
      </c>
      <c r="D191" s="303"/>
      <c r="E191" s="303"/>
      <c r="F191" s="325" t="s">
        <v>801</v>
      </c>
      <c r="G191" s="303"/>
      <c r="H191" s="303" t="s">
        <v>894</v>
      </c>
      <c r="I191" s="303" t="s">
        <v>836</v>
      </c>
      <c r="J191" s="303"/>
      <c r="K191" s="347"/>
    </row>
    <row r="192" s="1" customFormat="1" ht="15" customHeight="1">
      <c r="B192" s="326"/>
      <c r="C192" s="310" t="s">
        <v>895</v>
      </c>
      <c r="D192" s="303"/>
      <c r="E192" s="303"/>
      <c r="F192" s="325" t="s">
        <v>801</v>
      </c>
      <c r="G192" s="303"/>
      <c r="H192" s="303" t="s">
        <v>896</v>
      </c>
      <c r="I192" s="303" t="s">
        <v>836</v>
      </c>
      <c r="J192" s="303"/>
      <c r="K192" s="347"/>
    </row>
    <row r="193" s="1" customFormat="1" ht="15" customHeight="1">
      <c r="B193" s="326"/>
      <c r="C193" s="310" t="s">
        <v>897</v>
      </c>
      <c r="D193" s="303"/>
      <c r="E193" s="303"/>
      <c r="F193" s="325" t="s">
        <v>807</v>
      </c>
      <c r="G193" s="303"/>
      <c r="H193" s="303" t="s">
        <v>898</v>
      </c>
      <c r="I193" s="303" t="s">
        <v>836</v>
      </c>
      <c r="J193" s="303"/>
      <c r="K193" s="347"/>
    </row>
    <row r="194" s="1" customFormat="1" ht="15" customHeight="1">
      <c r="B194" s="353"/>
      <c r="C194" s="361"/>
      <c r="D194" s="335"/>
      <c r="E194" s="335"/>
      <c r="F194" s="335"/>
      <c r="G194" s="335"/>
      <c r="H194" s="335"/>
      <c r="I194" s="335"/>
      <c r="J194" s="335"/>
      <c r="K194" s="354"/>
    </row>
    <row r="195" s="1" customFormat="1" ht="18.75" customHeight="1">
      <c r="B195" s="300"/>
      <c r="C195" s="303"/>
      <c r="D195" s="303"/>
      <c r="E195" s="303"/>
      <c r="F195" s="325"/>
      <c r="G195" s="303"/>
      <c r="H195" s="303"/>
      <c r="I195" s="303"/>
      <c r="J195" s="303"/>
      <c r="K195" s="300"/>
    </row>
    <row r="196" s="1" customFormat="1" ht="18.75" customHeight="1">
      <c r="B196" s="300"/>
      <c r="C196" s="303"/>
      <c r="D196" s="303"/>
      <c r="E196" s="303"/>
      <c r="F196" s="325"/>
      <c r="G196" s="303"/>
      <c r="H196" s="303"/>
      <c r="I196" s="303"/>
      <c r="J196" s="303"/>
      <c r="K196" s="300"/>
    </row>
    <row r="197" s="1" customFormat="1" ht="18.75" customHeight="1">
      <c r="B197" s="311"/>
      <c r="C197" s="311"/>
      <c r="D197" s="311"/>
      <c r="E197" s="311"/>
      <c r="F197" s="311"/>
      <c r="G197" s="311"/>
      <c r="H197" s="311"/>
      <c r="I197" s="311"/>
      <c r="J197" s="311"/>
      <c r="K197" s="311"/>
    </row>
    <row r="198" s="1" customFormat="1" ht="13.5">
      <c r="B198" s="290"/>
      <c r="C198" s="291"/>
      <c r="D198" s="291"/>
      <c r="E198" s="291"/>
      <c r="F198" s="291"/>
      <c r="G198" s="291"/>
      <c r="H198" s="291"/>
      <c r="I198" s="291"/>
      <c r="J198" s="291"/>
      <c r="K198" s="292"/>
    </row>
    <row r="199" s="1" customFormat="1" ht="21">
      <c r="B199" s="293"/>
      <c r="C199" s="294" t="s">
        <v>899</v>
      </c>
      <c r="D199" s="294"/>
      <c r="E199" s="294"/>
      <c r="F199" s="294"/>
      <c r="G199" s="294"/>
      <c r="H199" s="294"/>
      <c r="I199" s="294"/>
      <c r="J199" s="294"/>
      <c r="K199" s="295"/>
    </row>
    <row r="200" s="1" customFormat="1" ht="25.5" customHeight="1">
      <c r="B200" s="293"/>
      <c r="C200" s="362" t="s">
        <v>900</v>
      </c>
      <c r="D200" s="362"/>
      <c r="E200" s="362"/>
      <c r="F200" s="362" t="s">
        <v>901</v>
      </c>
      <c r="G200" s="363"/>
      <c r="H200" s="362" t="s">
        <v>902</v>
      </c>
      <c r="I200" s="362"/>
      <c r="J200" s="362"/>
      <c r="K200" s="295"/>
    </row>
    <row r="201" s="1" customFormat="1" ht="5.25" customHeight="1">
      <c r="B201" s="326"/>
      <c r="C201" s="323"/>
      <c r="D201" s="323"/>
      <c r="E201" s="323"/>
      <c r="F201" s="323"/>
      <c r="G201" s="303"/>
      <c r="H201" s="323"/>
      <c r="I201" s="323"/>
      <c r="J201" s="323"/>
      <c r="K201" s="347"/>
    </row>
    <row r="202" s="1" customFormat="1" ht="15" customHeight="1">
      <c r="B202" s="326"/>
      <c r="C202" s="303" t="s">
        <v>892</v>
      </c>
      <c r="D202" s="303"/>
      <c r="E202" s="303"/>
      <c r="F202" s="325" t="s">
        <v>40</v>
      </c>
      <c r="G202" s="303"/>
      <c r="H202" s="303" t="s">
        <v>903</v>
      </c>
      <c r="I202" s="303"/>
      <c r="J202" s="303"/>
      <c r="K202" s="347"/>
    </row>
    <row r="203" s="1" customFormat="1" ht="15" customHeight="1">
      <c r="B203" s="326"/>
      <c r="C203" s="332"/>
      <c r="D203" s="303"/>
      <c r="E203" s="303"/>
      <c r="F203" s="325" t="s">
        <v>41</v>
      </c>
      <c r="G203" s="303"/>
      <c r="H203" s="303" t="s">
        <v>904</v>
      </c>
      <c r="I203" s="303"/>
      <c r="J203" s="303"/>
      <c r="K203" s="347"/>
    </row>
    <row r="204" s="1" customFormat="1" ht="15" customHeight="1">
      <c r="B204" s="326"/>
      <c r="C204" s="332"/>
      <c r="D204" s="303"/>
      <c r="E204" s="303"/>
      <c r="F204" s="325" t="s">
        <v>44</v>
      </c>
      <c r="G204" s="303"/>
      <c r="H204" s="303" t="s">
        <v>905</v>
      </c>
      <c r="I204" s="303"/>
      <c r="J204" s="303"/>
      <c r="K204" s="347"/>
    </row>
    <row r="205" s="1" customFormat="1" ht="15" customHeight="1">
      <c r="B205" s="326"/>
      <c r="C205" s="303"/>
      <c r="D205" s="303"/>
      <c r="E205" s="303"/>
      <c r="F205" s="325" t="s">
        <v>42</v>
      </c>
      <c r="G205" s="303"/>
      <c r="H205" s="303" t="s">
        <v>906</v>
      </c>
      <c r="I205" s="303"/>
      <c r="J205" s="303"/>
      <c r="K205" s="347"/>
    </row>
    <row r="206" s="1" customFormat="1" ht="15" customHeight="1">
      <c r="B206" s="326"/>
      <c r="C206" s="303"/>
      <c r="D206" s="303"/>
      <c r="E206" s="303"/>
      <c r="F206" s="325" t="s">
        <v>43</v>
      </c>
      <c r="G206" s="303"/>
      <c r="H206" s="303" t="s">
        <v>907</v>
      </c>
      <c r="I206" s="303"/>
      <c r="J206" s="303"/>
      <c r="K206" s="347"/>
    </row>
    <row r="207" s="1" customFormat="1" ht="15" customHeight="1">
      <c r="B207" s="326"/>
      <c r="C207" s="303"/>
      <c r="D207" s="303"/>
      <c r="E207" s="303"/>
      <c r="F207" s="325"/>
      <c r="G207" s="303"/>
      <c r="H207" s="303"/>
      <c r="I207" s="303"/>
      <c r="J207" s="303"/>
      <c r="K207" s="347"/>
    </row>
    <row r="208" s="1" customFormat="1" ht="15" customHeight="1">
      <c r="B208" s="326"/>
      <c r="C208" s="303" t="s">
        <v>848</v>
      </c>
      <c r="D208" s="303"/>
      <c r="E208" s="303"/>
      <c r="F208" s="325" t="s">
        <v>75</v>
      </c>
      <c r="G208" s="303"/>
      <c r="H208" s="303" t="s">
        <v>908</v>
      </c>
      <c r="I208" s="303"/>
      <c r="J208" s="303"/>
      <c r="K208" s="347"/>
    </row>
    <row r="209" s="1" customFormat="1" ht="15" customHeight="1">
      <c r="B209" s="326"/>
      <c r="C209" s="332"/>
      <c r="D209" s="303"/>
      <c r="E209" s="303"/>
      <c r="F209" s="325" t="s">
        <v>744</v>
      </c>
      <c r="G209" s="303"/>
      <c r="H209" s="303" t="s">
        <v>745</v>
      </c>
      <c r="I209" s="303"/>
      <c r="J209" s="303"/>
      <c r="K209" s="347"/>
    </row>
    <row r="210" s="1" customFormat="1" ht="15" customHeight="1">
      <c r="B210" s="326"/>
      <c r="C210" s="303"/>
      <c r="D210" s="303"/>
      <c r="E210" s="303"/>
      <c r="F210" s="325" t="s">
        <v>742</v>
      </c>
      <c r="G210" s="303"/>
      <c r="H210" s="303" t="s">
        <v>909</v>
      </c>
      <c r="I210" s="303"/>
      <c r="J210" s="303"/>
      <c r="K210" s="347"/>
    </row>
    <row r="211" s="1" customFormat="1" ht="15" customHeight="1">
      <c r="B211" s="364"/>
      <c r="C211" s="332"/>
      <c r="D211" s="332"/>
      <c r="E211" s="332"/>
      <c r="F211" s="325" t="s">
        <v>746</v>
      </c>
      <c r="G211" s="310"/>
      <c r="H211" s="351" t="s">
        <v>747</v>
      </c>
      <c r="I211" s="351"/>
      <c r="J211" s="351"/>
      <c r="K211" s="365"/>
    </row>
    <row r="212" s="1" customFormat="1" ht="15" customHeight="1">
      <c r="B212" s="364"/>
      <c r="C212" s="332"/>
      <c r="D212" s="332"/>
      <c r="E212" s="332"/>
      <c r="F212" s="325" t="s">
        <v>748</v>
      </c>
      <c r="G212" s="310"/>
      <c r="H212" s="351" t="s">
        <v>910</v>
      </c>
      <c r="I212" s="351"/>
      <c r="J212" s="351"/>
      <c r="K212" s="365"/>
    </row>
    <row r="213" s="1" customFormat="1" ht="15" customHeight="1">
      <c r="B213" s="364"/>
      <c r="C213" s="332"/>
      <c r="D213" s="332"/>
      <c r="E213" s="332"/>
      <c r="F213" s="366"/>
      <c r="G213" s="310"/>
      <c r="H213" s="367"/>
      <c r="I213" s="367"/>
      <c r="J213" s="367"/>
      <c r="K213" s="365"/>
    </row>
    <row r="214" s="1" customFormat="1" ht="15" customHeight="1">
      <c r="B214" s="364"/>
      <c r="C214" s="303" t="s">
        <v>872</v>
      </c>
      <c r="D214" s="332"/>
      <c r="E214" s="332"/>
      <c r="F214" s="325">
        <v>1</v>
      </c>
      <c r="G214" s="310"/>
      <c r="H214" s="351" t="s">
        <v>911</v>
      </c>
      <c r="I214" s="351"/>
      <c r="J214" s="351"/>
      <c r="K214" s="365"/>
    </row>
    <row r="215" s="1" customFormat="1" ht="15" customHeight="1">
      <c r="B215" s="364"/>
      <c r="C215" s="332"/>
      <c r="D215" s="332"/>
      <c r="E215" s="332"/>
      <c r="F215" s="325">
        <v>2</v>
      </c>
      <c r="G215" s="310"/>
      <c r="H215" s="351" t="s">
        <v>912</v>
      </c>
      <c r="I215" s="351"/>
      <c r="J215" s="351"/>
      <c r="K215" s="365"/>
    </row>
    <row r="216" s="1" customFormat="1" ht="15" customHeight="1">
      <c r="B216" s="364"/>
      <c r="C216" s="332"/>
      <c r="D216" s="332"/>
      <c r="E216" s="332"/>
      <c r="F216" s="325">
        <v>3</v>
      </c>
      <c r="G216" s="310"/>
      <c r="H216" s="351" t="s">
        <v>913</v>
      </c>
      <c r="I216" s="351"/>
      <c r="J216" s="351"/>
      <c r="K216" s="365"/>
    </row>
    <row r="217" s="1" customFormat="1" ht="15" customHeight="1">
      <c r="B217" s="364"/>
      <c r="C217" s="332"/>
      <c r="D217" s="332"/>
      <c r="E217" s="332"/>
      <c r="F217" s="325">
        <v>4</v>
      </c>
      <c r="G217" s="310"/>
      <c r="H217" s="351" t="s">
        <v>914</v>
      </c>
      <c r="I217" s="351"/>
      <c r="J217" s="351"/>
      <c r="K217" s="365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2020-09-15T08:16:01Z</dcterms:created>
  <dcterms:modified xsi:type="dcterms:W3CDTF">2020-09-15T08:16:05Z</dcterms:modified>
</cp:coreProperties>
</file>