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mail\"/>
    </mc:Choice>
  </mc:AlternateContent>
  <bookViews>
    <workbookView xWindow="28680" yWindow="-120" windowWidth="29040" windowHeight="15840"/>
  </bookViews>
  <sheets>
    <sheet name="Pokyny pro vyplnění" sheetId="11" r:id="rId1"/>
    <sheet name="Stavba" sheetId="1" r:id="rId2"/>
    <sheet name="VzorPolozky" sheetId="10" state="hidden" r:id="rId3"/>
    <sheet name="00 00 Naklady" sheetId="12" r:id="rId4"/>
    <sheet name="101 101 Pol" sheetId="13" r:id="rId5"/>
    <sheet name="121 121 Pol" sheetId="14" r:id="rId6"/>
    <sheet name="401 401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'101 101 Pol'!$1:$7</definedName>
    <definedName name="_xlnm.Print_Titles" localSheetId="5">'121 121 Pol'!$1:$7</definedName>
    <definedName name="_xlnm.Print_Titles" localSheetId="6">'401 401 Pol'!$1:$7</definedName>
    <definedName name="oadresa">Stavba!$D$6</definedName>
    <definedName name="Objednatel" localSheetId="1">Stavba!$D$5</definedName>
    <definedName name="Objekt" localSheetId="1">Stavba!$B$38</definedName>
    <definedName name="_xlnm.Print_Area" localSheetId="3">'00 00 Naklady'!$A$1:$X$45</definedName>
    <definedName name="_xlnm.Print_Area" localSheetId="4">'101 101 Pol'!$A$1:$X$432</definedName>
    <definedName name="_xlnm.Print_Area" localSheetId="5">'121 121 Pol'!$A$1:$X$177</definedName>
    <definedName name="_xlnm.Print_Area" localSheetId="6">'401 401 Pol'!$A$1:$X$115</definedName>
    <definedName name="_xlnm.Print_Area" localSheetId="1">Stavba!$A$1:$J$167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6" i="1" l="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G48" i="1"/>
  <c r="F48" i="1"/>
  <c r="G47" i="1"/>
  <c r="F47" i="1"/>
  <c r="G46" i="1"/>
  <c r="F46" i="1"/>
  <c r="G45" i="1"/>
  <c r="F45" i="1"/>
  <c r="G44" i="1"/>
  <c r="F44" i="1"/>
  <c r="G43" i="1"/>
  <c r="F43" i="1"/>
  <c r="G41" i="1"/>
  <c r="F41" i="1"/>
  <c r="G40" i="1"/>
  <c r="F40" i="1"/>
  <c r="G39" i="1"/>
  <c r="F39" i="1"/>
  <c r="G109"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G8" i="15" s="1"/>
  <c r="I12" i="15"/>
  <c r="K12" i="15"/>
  <c r="O12" i="15"/>
  <c r="O8" i="15" s="1"/>
  <c r="Q12" i="15"/>
  <c r="V12" i="15"/>
  <c r="G13" i="15"/>
  <c r="I13" i="15"/>
  <c r="K13" i="15"/>
  <c r="M13" i="15"/>
  <c r="O13" i="15"/>
  <c r="Q13" i="15"/>
  <c r="V13" i="15"/>
  <c r="G14" i="15"/>
  <c r="I14" i="15"/>
  <c r="K14" i="15"/>
  <c r="M14" i="15"/>
  <c r="O14" i="15"/>
  <c r="Q14" i="15"/>
  <c r="V14" i="15"/>
  <c r="G16" i="15"/>
  <c r="G15" i="15" s="1"/>
  <c r="I16" i="15"/>
  <c r="I15" i="15" s="1"/>
  <c r="K16" i="15"/>
  <c r="K15" i="15" s="1"/>
  <c r="O16" i="15"/>
  <c r="O15" i="15" s="1"/>
  <c r="Q16" i="15"/>
  <c r="Q15" i="15" s="1"/>
  <c r="V16" i="15"/>
  <c r="V15" i="15" s="1"/>
  <c r="G17" i="15"/>
  <c r="I17" i="15"/>
  <c r="K17" i="15"/>
  <c r="M17" i="15"/>
  <c r="O17" i="15"/>
  <c r="Q17" i="15"/>
  <c r="V17" i="15"/>
  <c r="G19" i="15"/>
  <c r="G18" i="15" s="1"/>
  <c r="I19" i="15"/>
  <c r="I18" i="15" s="1"/>
  <c r="K19" i="15"/>
  <c r="M19" i="15"/>
  <c r="O19" i="15"/>
  <c r="O18" i="15" s="1"/>
  <c r="Q19" i="15"/>
  <c r="Q18" i="15" s="1"/>
  <c r="V19" i="15"/>
  <c r="G20" i="15"/>
  <c r="M20" i="15" s="1"/>
  <c r="I20" i="15"/>
  <c r="K20" i="15"/>
  <c r="O20" i="15"/>
  <c r="Q20" i="15"/>
  <c r="V20" i="15"/>
  <c r="G21" i="15"/>
  <c r="I21" i="15"/>
  <c r="K21" i="15"/>
  <c r="M21" i="15"/>
  <c r="O21" i="15"/>
  <c r="Q21" i="15"/>
  <c r="V21" i="15"/>
  <c r="G22" i="15"/>
  <c r="I22" i="15"/>
  <c r="K22" i="15"/>
  <c r="K18" i="15" s="1"/>
  <c r="M22" i="15"/>
  <c r="O22" i="15"/>
  <c r="Q22" i="15"/>
  <c r="V22" i="15"/>
  <c r="V18" i="15" s="1"/>
  <c r="G23" i="15"/>
  <c r="I23" i="15"/>
  <c r="K23" i="15"/>
  <c r="M23" i="15"/>
  <c r="O23" i="15"/>
  <c r="Q23" i="15"/>
  <c r="V23" i="15"/>
  <c r="G24" i="15"/>
  <c r="M24" i="15" s="1"/>
  <c r="I24" i="15"/>
  <c r="K24" i="15"/>
  <c r="O24" i="15"/>
  <c r="Q24" i="15"/>
  <c r="V24" i="15"/>
  <c r="G25" i="15"/>
  <c r="I25" i="15"/>
  <c r="K25" i="15"/>
  <c r="M25" i="15"/>
  <c r="O25" i="15"/>
  <c r="Q25" i="15"/>
  <c r="V25" i="15"/>
  <c r="G26" i="15"/>
  <c r="I26" i="15"/>
  <c r="K26" i="15"/>
  <c r="M26" i="15"/>
  <c r="O26" i="15"/>
  <c r="Q26" i="15"/>
  <c r="V26" i="15"/>
  <c r="G27" i="15"/>
  <c r="I27" i="15"/>
  <c r="K27" i="15"/>
  <c r="M27" i="15"/>
  <c r="O27" i="15"/>
  <c r="Q27" i="15"/>
  <c r="V27" i="15"/>
  <c r="G28" i="15"/>
  <c r="M28" i="15" s="1"/>
  <c r="I28" i="15"/>
  <c r="K28" i="15"/>
  <c r="O28" i="15"/>
  <c r="Q28" i="15"/>
  <c r="V28" i="15"/>
  <c r="G31" i="15"/>
  <c r="I31" i="15"/>
  <c r="K31" i="15"/>
  <c r="M31" i="15"/>
  <c r="O31" i="15"/>
  <c r="Q31" i="15"/>
  <c r="V31" i="15"/>
  <c r="G32" i="15"/>
  <c r="I32" i="15"/>
  <c r="K32" i="15"/>
  <c r="M32" i="15"/>
  <c r="O32" i="15"/>
  <c r="Q32" i="15"/>
  <c r="V32" i="15"/>
  <c r="G33" i="15"/>
  <c r="I33" i="15"/>
  <c r="K33" i="15"/>
  <c r="M33" i="15"/>
  <c r="O33" i="15"/>
  <c r="Q33" i="15"/>
  <c r="V33" i="15"/>
  <c r="G34" i="15"/>
  <c r="M34" i="15" s="1"/>
  <c r="I34" i="15"/>
  <c r="K34" i="15"/>
  <c r="O34" i="15"/>
  <c r="Q34" i="15"/>
  <c r="V34" i="15"/>
  <c r="G35" i="15"/>
  <c r="I35" i="15"/>
  <c r="K35" i="15"/>
  <c r="M35" i="15"/>
  <c r="O35" i="15"/>
  <c r="Q35" i="15"/>
  <c r="V35" i="15"/>
  <c r="G36" i="15"/>
  <c r="I36" i="15"/>
  <c r="K36" i="15"/>
  <c r="M36" i="15"/>
  <c r="O36" i="15"/>
  <c r="Q36" i="15"/>
  <c r="V36" i="15"/>
  <c r="G37" i="15"/>
  <c r="I37" i="15"/>
  <c r="K37" i="15"/>
  <c r="M37" i="15"/>
  <c r="O37" i="15"/>
  <c r="Q37" i="15"/>
  <c r="V37" i="15"/>
  <c r="G38" i="15"/>
  <c r="M38" i="15" s="1"/>
  <c r="I38" i="15"/>
  <c r="K38" i="15"/>
  <c r="O38" i="15"/>
  <c r="Q38" i="15"/>
  <c r="V38" i="15"/>
  <c r="G39" i="15"/>
  <c r="I39" i="15"/>
  <c r="K39" i="15"/>
  <c r="M39" i="15"/>
  <c r="O39" i="15"/>
  <c r="Q39" i="15"/>
  <c r="V39" i="15"/>
  <c r="G40" i="15"/>
  <c r="I40" i="15"/>
  <c r="K40" i="15"/>
  <c r="M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I44" i="15"/>
  <c r="K44" i="15"/>
  <c r="M44" i="15"/>
  <c r="O44" i="15"/>
  <c r="Q44" i="15"/>
  <c r="V44" i="15"/>
  <c r="G45" i="15"/>
  <c r="I45" i="15"/>
  <c r="K45" i="15"/>
  <c r="M45" i="15"/>
  <c r="O45" i="15"/>
  <c r="Q45" i="15"/>
  <c r="V45" i="15"/>
  <c r="G46" i="15"/>
  <c r="M46" i="15" s="1"/>
  <c r="I46" i="15"/>
  <c r="K46" i="15"/>
  <c r="O46" i="15"/>
  <c r="Q46" i="15"/>
  <c r="V46" i="15"/>
  <c r="I47" i="15"/>
  <c r="Q47" i="15"/>
  <c r="G48" i="15"/>
  <c r="G47" i="15" s="1"/>
  <c r="I48" i="15"/>
  <c r="K48" i="15"/>
  <c r="K47" i="15" s="1"/>
  <c r="M48" i="15"/>
  <c r="O48" i="15"/>
  <c r="O47" i="15" s="1"/>
  <c r="Q48" i="15"/>
  <c r="V48" i="15"/>
  <c r="V47" i="15" s="1"/>
  <c r="G49" i="15"/>
  <c r="I49" i="15"/>
  <c r="K49" i="15"/>
  <c r="M49" i="15"/>
  <c r="O49" i="15"/>
  <c r="Q49" i="15"/>
  <c r="V49" i="15"/>
  <c r="G50" i="15"/>
  <c r="M50" i="15" s="1"/>
  <c r="I50" i="15"/>
  <c r="K50" i="15"/>
  <c r="O50" i="15"/>
  <c r="Q50" i="15"/>
  <c r="V50" i="15"/>
  <c r="G52" i="15"/>
  <c r="M52" i="15" s="1"/>
  <c r="I52" i="15"/>
  <c r="K52" i="15"/>
  <c r="K51" i="15" s="1"/>
  <c r="O52" i="15"/>
  <c r="O51" i="15" s="1"/>
  <c r="Q52" i="15"/>
  <c r="V52" i="15"/>
  <c r="V51" i="15" s="1"/>
  <c r="G53" i="15"/>
  <c r="I53" i="15"/>
  <c r="K53" i="15"/>
  <c r="M53" i="15"/>
  <c r="O53" i="15"/>
  <c r="Q53" i="15"/>
  <c r="V53" i="15"/>
  <c r="G54" i="15"/>
  <c r="M54" i="15" s="1"/>
  <c r="I54" i="15"/>
  <c r="K54" i="15"/>
  <c r="O54" i="15"/>
  <c r="Q54" i="15"/>
  <c r="V54" i="15"/>
  <c r="G55" i="15"/>
  <c r="I55" i="15"/>
  <c r="I51" i="15" s="1"/>
  <c r="K55" i="15"/>
  <c r="M55" i="15"/>
  <c r="O55" i="15"/>
  <c r="Q55" i="15"/>
  <c r="Q51" i="15" s="1"/>
  <c r="V55" i="15"/>
  <c r="G56" i="15"/>
  <c r="I56" i="15"/>
  <c r="K56" i="15"/>
  <c r="M56" i="15"/>
  <c r="O56" i="15"/>
  <c r="Q56" i="15"/>
  <c r="V56" i="15"/>
  <c r="G57" i="15"/>
  <c r="I57" i="15"/>
  <c r="K57" i="15"/>
  <c r="M57" i="15"/>
  <c r="O57" i="15"/>
  <c r="Q57" i="15"/>
  <c r="V57" i="15"/>
  <c r="G58" i="15"/>
  <c r="M58" i="15" s="1"/>
  <c r="I58" i="15"/>
  <c r="K58" i="15"/>
  <c r="O58" i="15"/>
  <c r="Q58" i="15"/>
  <c r="V58" i="15"/>
  <c r="G59" i="15"/>
  <c r="I59" i="15"/>
  <c r="K59" i="15"/>
  <c r="M59" i="15"/>
  <c r="O59" i="15"/>
  <c r="Q59" i="15"/>
  <c r="V59" i="15"/>
  <c r="G60" i="15"/>
  <c r="M60" i="15" s="1"/>
  <c r="I60" i="15"/>
  <c r="K60" i="15"/>
  <c r="O60" i="15"/>
  <c r="Q60" i="15"/>
  <c r="V60" i="15"/>
  <c r="G61" i="15"/>
  <c r="I61" i="15"/>
  <c r="K61" i="15"/>
  <c r="M61" i="15"/>
  <c r="O61" i="15"/>
  <c r="Q61" i="15"/>
  <c r="V61" i="15"/>
  <c r="G62" i="15"/>
  <c r="M62" i="15" s="1"/>
  <c r="I62" i="15"/>
  <c r="K62" i="15"/>
  <c r="O62" i="15"/>
  <c r="Q62" i="15"/>
  <c r="V62" i="15"/>
  <c r="G63" i="15"/>
  <c r="I63" i="15"/>
  <c r="K63" i="15"/>
  <c r="M63" i="15"/>
  <c r="O63" i="15"/>
  <c r="Q63" i="15"/>
  <c r="V63" i="15"/>
  <c r="G64" i="15"/>
  <c r="M64" i="15" s="1"/>
  <c r="I64" i="15"/>
  <c r="K64" i="15"/>
  <c r="O64" i="15"/>
  <c r="Q64" i="15"/>
  <c r="V64" i="15"/>
  <c r="G67" i="15"/>
  <c r="I67" i="15"/>
  <c r="K67" i="15"/>
  <c r="M67" i="15"/>
  <c r="O67" i="15"/>
  <c r="Q67" i="15"/>
  <c r="V67" i="15"/>
  <c r="G68" i="15"/>
  <c r="M68" i="15" s="1"/>
  <c r="I68" i="15"/>
  <c r="K68" i="15"/>
  <c r="O68" i="15"/>
  <c r="Q68" i="15"/>
  <c r="V68" i="15"/>
  <c r="G69" i="15"/>
  <c r="I69" i="15"/>
  <c r="K69" i="15"/>
  <c r="M69" i="15"/>
  <c r="O69" i="15"/>
  <c r="Q69" i="15"/>
  <c r="V69" i="15"/>
  <c r="G70" i="15"/>
  <c r="I70" i="15"/>
  <c r="K70" i="15"/>
  <c r="M70" i="15"/>
  <c r="O70" i="15"/>
  <c r="Q70" i="15"/>
  <c r="V70" i="15"/>
  <c r="G71" i="15"/>
  <c r="I71" i="15"/>
  <c r="K71" i="15"/>
  <c r="M71" i="15"/>
  <c r="O71" i="15"/>
  <c r="Q71" i="15"/>
  <c r="V71" i="15"/>
  <c r="G72" i="15"/>
  <c r="M72" i="15" s="1"/>
  <c r="I72" i="15"/>
  <c r="K72" i="15"/>
  <c r="O72" i="15"/>
  <c r="Q72" i="15"/>
  <c r="V72" i="15"/>
  <c r="G73" i="15"/>
  <c r="I73" i="15"/>
  <c r="K73" i="15"/>
  <c r="M73" i="15"/>
  <c r="O73" i="15"/>
  <c r="Q73" i="15"/>
  <c r="V73" i="15"/>
  <c r="G74" i="15"/>
  <c r="M74" i="15" s="1"/>
  <c r="I74" i="15"/>
  <c r="K74" i="15"/>
  <c r="O74" i="15"/>
  <c r="Q74" i="15"/>
  <c r="V74" i="15"/>
  <c r="G77" i="15"/>
  <c r="I77" i="15"/>
  <c r="K77" i="15"/>
  <c r="M77" i="15"/>
  <c r="O77" i="15"/>
  <c r="Q77" i="15"/>
  <c r="V77" i="15"/>
  <c r="G78" i="15"/>
  <c r="M78" i="15" s="1"/>
  <c r="I78" i="15"/>
  <c r="K78" i="15"/>
  <c r="O78" i="15"/>
  <c r="Q78" i="15"/>
  <c r="V78" i="15"/>
  <c r="G80" i="15"/>
  <c r="M80" i="15" s="1"/>
  <c r="I80" i="15"/>
  <c r="I79" i="15" s="1"/>
  <c r="K80" i="15"/>
  <c r="K79" i="15" s="1"/>
  <c r="O80" i="15"/>
  <c r="Q80" i="15"/>
  <c r="Q79" i="15" s="1"/>
  <c r="V80" i="15"/>
  <c r="V79" i="15" s="1"/>
  <c r="G81" i="15"/>
  <c r="I81" i="15"/>
  <c r="K81" i="15"/>
  <c r="M81" i="15"/>
  <c r="O81" i="15"/>
  <c r="Q81" i="15"/>
  <c r="V81" i="15"/>
  <c r="G82" i="15"/>
  <c r="G79" i="15" s="1"/>
  <c r="I82" i="15"/>
  <c r="K82" i="15"/>
  <c r="M82" i="15"/>
  <c r="O82" i="15"/>
  <c r="O79" i="15" s="1"/>
  <c r="Q82" i="15"/>
  <c r="V82" i="15"/>
  <c r="G83" i="15"/>
  <c r="M83" i="15" s="1"/>
  <c r="I83" i="15"/>
  <c r="K83" i="15"/>
  <c r="O83" i="15"/>
  <c r="Q83" i="15"/>
  <c r="V83" i="15"/>
  <c r="G84" i="15"/>
  <c r="I84" i="15"/>
  <c r="K84" i="15"/>
  <c r="M84" i="15"/>
  <c r="O84" i="15"/>
  <c r="Q84" i="15"/>
  <c r="V84" i="15"/>
  <c r="G85" i="15"/>
  <c r="I85" i="15"/>
  <c r="K85" i="15"/>
  <c r="M85" i="15"/>
  <c r="O85" i="15"/>
  <c r="Q85" i="15"/>
  <c r="V85" i="15"/>
  <c r="G86" i="15"/>
  <c r="I86" i="15"/>
  <c r="K86" i="15"/>
  <c r="M86" i="15"/>
  <c r="O86" i="15"/>
  <c r="Q86" i="15"/>
  <c r="V86" i="15"/>
  <c r="G88" i="15"/>
  <c r="I88" i="15"/>
  <c r="I87" i="15" s="1"/>
  <c r="K88" i="15"/>
  <c r="K87" i="15" s="1"/>
  <c r="M88" i="15"/>
  <c r="O88" i="15"/>
  <c r="Q88" i="15"/>
  <c r="Q87" i="15" s="1"/>
  <c r="V88" i="15"/>
  <c r="V87" i="15" s="1"/>
  <c r="G89" i="15"/>
  <c r="I89" i="15"/>
  <c r="K89" i="15"/>
  <c r="M89" i="15"/>
  <c r="O89" i="15"/>
  <c r="Q89" i="15"/>
  <c r="V89" i="15"/>
  <c r="G90" i="15"/>
  <c r="I90" i="15"/>
  <c r="K90" i="15"/>
  <c r="M90" i="15"/>
  <c r="O90" i="15"/>
  <c r="Q90" i="15"/>
  <c r="V90" i="15"/>
  <c r="G91" i="15"/>
  <c r="M91" i="15" s="1"/>
  <c r="I91" i="15"/>
  <c r="K91" i="15"/>
  <c r="O91" i="15"/>
  <c r="O87" i="15" s="1"/>
  <c r="Q91" i="15"/>
  <c r="V91" i="15"/>
  <c r="G92" i="15"/>
  <c r="I92" i="15"/>
  <c r="O92" i="15"/>
  <c r="Q92" i="15"/>
  <c r="G93" i="15"/>
  <c r="I93" i="15"/>
  <c r="K93" i="15"/>
  <c r="K92" i="15" s="1"/>
  <c r="M93" i="15"/>
  <c r="M92" i="15" s="1"/>
  <c r="O93" i="15"/>
  <c r="Q93" i="15"/>
  <c r="V93" i="15"/>
  <c r="V92" i="15" s="1"/>
  <c r="G95" i="15"/>
  <c r="G94" i="15" s="1"/>
  <c r="I95" i="15"/>
  <c r="I94" i="15" s="1"/>
  <c r="K95" i="15"/>
  <c r="O95" i="15"/>
  <c r="O94" i="15" s="1"/>
  <c r="Q95" i="15"/>
  <c r="Q94" i="15" s="1"/>
  <c r="V95" i="15"/>
  <c r="G96" i="15"/>
  <c r="M96" i="15" s="1"/>
  <c r="I96" i="15"/>
  <c r="K96" i="15"/>
  <c r="K94" i="15" s="1"/>
  <c r="O96" i="15"/>
  <c r="Q96" i="15"/>
  <c r="V96" i="15"/>
  <c r="V94" i="15" s="1"/>
  <c r="G97" i="15"/>
  <c r="I97" i="15"/>
  <c r="K97" i="15"/>
  <c r="M97" i="15"/>
  <c r="O97" i="15"/>
  <c r="Q97" i="15"/>
  <c r="V97" i="15"/>
  <c r="G98" i="15"/>
  <c r="I98" i="15"/>
  <c r="K98" i="15"/>
  <c r="M98" i="15"/>
  <c r="O98" i="15"/>
  <c r="Q98" i="15"/>
  <c r="V98" i="15"/>
  <c r="G101" i="15"/>
  <c r="M101" i="15" s="1"/>
  <c r="I101" i="15"/>
  <c r="K101" i="15"/>
  <c r="O101" i="15"/>
  <c r="Q101" i="15"/>
  <c r="V101" i="15"/>
  <c r="G102" i="15"/>
  <c r="M102" i="15" s="1"/>
  <c r="I102" i="15"/>
  <c r="K102" i="15"/>
  <c r="O102" i="15"/>
  <c r="Q102" i="15"/>
  <c r="V102" i="15"/>
  <c r="G105" i="15"/>
  <c r="I105" i="15"/>
  <c r="K105" i="15"/>
  <c r="M105" i="15"/>
  <c r="O105" i="15"/>
  <c r="Q105" i="15"/>
  <c r="V105" i="15"/>
  <c r="G106" i="15"/>
  <c r="I106" i="15"/>
  <c r="K106" i="15"/>
  <c r="M106" i="15"/>
  <c r="O106" i="15"/>
  <c r="Q106" i="15"/>
  <c r="V106" i="15"/>
  <c r="G107" i="15"/>
  <c r="M107" i="15" s="1"/>
  <c r="I107" i="15"/>
  <c r="K107" i="15"/>
  <c r="O107" i="15"/>
  <c r="Q107" i="15"/>
  <c r="V107" i="15"/>
  <c r="AE109" i="15"/>
  <c r="AF109" i="15"/>
  <c r="G171" i="14"/>
  <c r="BA110" i="14"/>
  <c r="BA83" i="14"/>
  <c r="BA65" i="14"/>
  <c r="BA31" i="14"/>
  <c r="BA28" i="14"/>
  <c r="BA24" i="14"/>
  <c r="BA21" i="14"/>
  <c r="BA18" i="14"/>
  <c r="BA10" i="14"/>
  <c r="K8" i="14"/>
  <c r="V8" i="14"/>
  <c r="G9" i="14"/>
  <c r="I9" i="14"/>
  <c r="I8" i="14" s="1"/>
  <c r="K9" i="14"/>
  <c r="M9" i="14"/>
  <c r="O9" i="14"/>
  <c r="Q9" i="14"/>
  <c r="Q8" i="14" s="1"/>
  <c r="V9" i="14"/>
  <c r="G12" i="14"/>
  <c r="G8" i="14" s="1"/>
  <c r="I12" i="14"/>
  <c r="K12" i="14"/>
  <c r="O12" i="14"/>
  <c r="O8" i="14" s="1"/>
  <c r="Q12" i="14"/>
  <c r="V12" i="14"/>
  <c r="G14" i="14"/>
  <c r="I14" i="14"/>
  <c r="K14" i="14"/>
  <c r="M14" i="14"/>
  <c r="O14" i="14"/>
  <c r="Q14" i="14"/>
  <c r="V14" i="14"/>
  <c r="K16" i="14"/>
  <c r="V16" i="14"/>
  <c r="G17" i="14"/>
  <c r="I17" i="14"/>
  <c r="I16" i="14" s="1"/>
  <c r="K17" i="14"/>
  <c r="M17" i="14"/>
  <c r="O17" i="14"/>
  <c r="Q17" i="14"/>
  <c r="Q16" i="14" s="1"/>
  <c r="V17" i="14"/>
  <c r="G20" i="14"/>
  <c r="G16" i="14" s="1"/>
  <c r="I20" i="14"/>
  <c r="K20" i="14"/>
  <c r="O20" i="14"/>
  <c r="O16" i="14" s="1"/>
  <c r="Q20" i="14"/>
  <c r="V20" i="14"/>
  <c r="G23" i="14"/>
  <c r="I23" i="14"/>
  <c r="K23" i="14"/>
  <c r="M23" i="14"/>
  <c r="O23" i="14"/>
  <c r="Q23" i="14"/>
  <c r="V23" i="14"/>
  <c r="K26" i="14"/>
  <c r="V26" i="14"/>
  <c r="G27" i="14"/>
  <c r="I27" i="14"/>
  <c r="I26" i="14" s="1"/>
  <c r="K27" i="14"/>
  <c r="M27" i="14"/>
  <c r="O27" i="14"/>
  <c r="Q27" i="14"/>
  <c r="Q26" i="14" s="1"/>
  <c r="V27" i="14"/>
  <c r="G30" i="14"/>
  <c r="G26" i="14" s="1"/>
  <c r="I30" i="14"/>
  <c r="K30" i="14"/>
  <c r="O30" i="14"/>
  <c r="O26" i="14" s="1"/>
  <c r="Q30" i="14"/>
  <c r="V30" i="14"/>
  <c r="G34" i="14"/>
  <c r="M34" i="14" s="1"/>
  <c r="I34" i="14"/>
  <c r="K34" i="14"/>
  <c r="K33" i="14" s="1"/>
  <c r="O34" i="14"/>
  <c r="O33" i="14" s="1"/>
  <c r="Q34" i="14"/>
  <c r="V34" i="14"/>
  <c r="V33" i="14" s="1"/>
  <c r="G38" i="14"/>
  <c r="I38" i="14"/>
  <c r="K38" i="14"/>
  <c r="M38" i="14"/>
  <c r="O38" i="14"/>
  <c r="Q38" i="14"/>
  <c r="V38" i="14"/>
  <c r="G44" i="14"/>
  <c r="M44" i="14" s="1"/>
  <c r="I44" i="14"/>
  <c r="K44" i="14"/>
  <c r="O44" i="14"/>
  <c r="Q44" i="14"/>
  <c r="V44" i="14"/>
  <c r="G50" i="14"/>
  <c r="I50" i="14"/>
  <c r="I33" i="14" s="1"/>
  <c r="K50" i="14"/>
  <c r="M50" i="14"/>
  <c r="O50" i="14"/>
  <c r="Q50" i="14"/>
  <c r="Q33" i="14" s="1"/>
  <c r="V50" i="14"/>
  <c r="G53" i="14"/>
  <c r="M53" i="14" s="1"/>
  <c r="I53" i="14"/>
  <c r="K53" i="14"/>
  <c r="O53" i="14"/>
  <c r="Q53" i="14"/>
  <c r="V53" i="14"/>
  <c r="G56" i="14"/>
  <c r="I56" i="14"/>
  <c r="K56" i="14"/>
  <c r="M56" i="14"/>
  <c r="O56" i="14"/>
  <c r="Q56" i="14"/>
  <c r="V56" i="14"/>
  <c r="G59" i="14"/>
  <c r="I59" i="14"/>
  <c r="I58" i="14" s="1"/>
  <c r="K59" i="14"/>
  <c r="M59" i="14"/>
  <c r="O59" i="14"/>
  <c r="Q59" i="14"/>
  <c r="Q58" i="14" s="1"/>
  <c r="V59" i="14"/>
  <c r="G62" i="14"/>
  <c r="M62" i="14" s="1"/>
  <c r="I62" i="14"/>
  <c r="K62" i="14"/>
  <c r="K58" i="14" s="1"/>
  <c r="O62" i="14"/>
  <c r="Q62" i="14"/>
  <c r="V62" i="14"/>
  <c r="V58" i="14" s="1"/>
  <c r="G64" i="14"/>
  <c r="I64" i="14"/>
  <c r="K64" i="14"/>
  <c r="M64" i="14"/>
  <c r="O64" i="14"/>
  <c r="Q64" i="14"/>
  <c r="V64" i="14"/>
  <c r="G67" i="14"/>
  <c r="M67" i="14" s="1"/>
  <c r="I67" i="14"/>
  <c r="K67" i="14"/>
  <c r="O67" i="14"/>
  <c r="O58" i="14" s="1"/>
  <c r="Q67" i="14"/>
  <c r="V67" i="14"/>
  <c r="G69" i="14"/>
  <c r="I69" i="14"/>
  <c r="K69" i="14"/>
  <c r="M69" i="14"/>
  <c r="O69" i="14"/>
  <c r="Q69" i="14"/>
  <c r="V69" i="14"/>
  <c r="G72" i="14"/>
  <c r="I72" i="14"/>
  <c r="I71" i="14" s="1"/>
  <c r="K72" i="14"/>
  <c r="M72" i="14"/>
  <c r="O72" i="14"/>
  <c r="Q72" i="14"/>
  <c r="Q71" i="14" s="1"/>
  <c r="V72" i="14"/>
  <c r="G75" i="14"/>
  <c r="G71" i="14" s="1"/>
  <c r="I75" i="14"/>
  <c r="K75" i="14"/>
  <c r="O75" i="14"/>
  <c r="O71" i="14" s="1"/>
  <c r="Q75" i="14"/>
  <c r="V75" i="14"/>
  <c r="G79" i="14"/>
  <c r="I79" i="14"/>
  <c r="K79" i="14"/>
  <c r="M79" i="14"/>
  <c r="O79" i="14"/>
  <c r="Q79" i="14"/>
  <c r="V79" i="14"/>
  <c r="G82" i="14"/>
  <c r="M82" i="14" s="1"/>
  <c r="I82" i="14"/>
  <c r="K82" i="14"/>
  <c r="K71" i="14" s="1"/>
  <c r="O82" i="14"/>
  <c r="Q82" i="14"/>
  <c r="V82" i="14"/>
  <c r="V71" i="14" s="1"/>
  <c r="G85" i="14"/>
  <c r="I85" i="14"/>
  <c r="K85" i="14"/>
  <c r="M85" i="14"/>
  <c r="O85" i="14"/>
  <c r="Q85" i="14"/>
  <c r="V85" i="14"/>
  <c r="G87" i="14"/>
  <c r="M87" i="14" s="1"/>
  <c r="I87" i="14"/>
  <c r="K87" i="14"/>
  <c r="O87" i="14"/>
  <c r="Q87" i="14"/>
  <c r="V87" i="14"/>
  <c r="I89" i="14"/>
  <c r="Q89" i="14"/>
  <c r="G90" i="14"/>
  <c r="M90" i="14" s="1"/>
  <c r="M89" i="14" s="1"/>
  <c r="I90" i="14"/>
  <c r="K90" i="14"/>
  <c r="K89" i="14" s="1"/>
  <c r="O90" i="14"/>
  <c r="O89" i="14" s="1"/>
  <c r="Q90" i="14"/>
  <c r="V90" i="14"/>
  <c r="V89" i="14" s="1"/>
  <c r="G94" i="14"/>
  <c r="G93" i="14" s="1"/>
  <c r="I94" i="14"/>
  <c r="K94" i="14"/>
  <c r="K93" i="14" s="1"/>
  <c r="O94" i="14"/>
  <c r="O93" i="14" s="1"/>
  <c r="Q94" i="14"/>
  <c r="V94" i="14"/>
  <c r="V93" i="14" s="1"/>
  <c r="G96" i="14"/>
  <c r="I96" i="14"/>
  <c r="I93" i="14" s="1"/>
  <c r="K96" i="14"/>
  <c r="M96" i="14"/>
  <c r="O96" i="14"/>
  <c r="Q96" i="14"/>
  <c r="Q93" i="14" s="1"/>
  <c r="V96" i="14"/>
  <c r="G98" i="14"/>
  <c r="M98" i="14" s="1"/>
  <c r="I98" i="14"/>
  <c r="K98" i="14"/>
  <c r="O98" i="14"/>
  <c r="Q98" i="14"/>
  <c r="V98" i="14"/>
  <c r="G102" i="14"/>
  <c r="G101" i="14" s="1"/>
  <c r="I102" i="14"/>
  <c r="K102" i="14"/>
  <c r="K101" i="14" s="1"/>
  <c r="O102" i="14"/>
  <c r="O101" i="14" s="1"/>
  <c r="Q102" i="14"/>
  <c r="V102" i="14"/>
  <c r="V101" i="14" s="1"/>
  <c r="G104" i="14"/>
  <c r="I104" i="14"/>
  <c r="I101" i="14" s="1"/>
  <c r="K104" i="14"/>
  <c r="M104" i="14"/>
  <c r="O104" i="14"/>
  <c r="Q104" i="14"/>
  <c r="Q101" i="14" s="1"/>
  <c r="V104" i="14"/>
  <c r="G106" i="14"/>
  <c r="M106" i="14" s="1"/>
  <c r="I106" i="14"/>
  <c r="K106" i="14"/>
  <c r="O106" i="14"/>
  <c r="Q106" i="14"/>
  <c r="V106" i="14"/>
  <c r="G109" i="14"/>
  <c r="G108" i="14" s="1"/>
  <c r="I109" i="14"/>
  <c r="K109" i="14"/>
  <c r="K108" i="14" s="1"/>
  <c r="O109" i="14"/>
  <c r="O108" i="14" s="1"/>
  <c r="Q109" i="14"/>
  <c r="V109" i="14"/>
  <c r="V108" i="14" s="1"/>
  <c r="G113" i="14"/>
  <c r="I113" i="14"/>
  <c r="I108" i="14" s="1"/>
  <c r="K113" i="14"/>
  <c r="M113" i="14"/>
  <c r="O113" i="14"/>
  <c r="Q113" i="14"/>
  <c r="Q108" i="14" s="1"/>
  <c r="V113" i="14"/>
  <c r="G116" i="14"/>
  <c r="M116" i="14" s="1"/>
  <c r="I116" i="14"/>
  <c r="K116" i="14"/>
  <c r="O116" i="14"/>
  <c r="Q116" i="14"/>
  <c r="V116" i="14"/>
  <c r="G120" i="14"/>
  <c r="G119" i="14" s="1"/>
  <c r="I120" i="14"/>
  <c r="K120" i="14"/>
  <c r="K119" i="14" s="1"/>
  <c r="O120" i="14"/>
  <c r="O119" i="14" s="1"/>
  <c r="Q120" i="14"/>
  <c r="V120" i="14"/>
  <c r="V119" i="14" s="1"/>
  <c r="G123" i="14"/>
  <c r="I123" i="14"/>
  <c r="I119" i="14" s="1"/>
  <c r="K123" i="14"/>
  <c r="M123" i="14"/>
  <c r="O123" i="14"/>
  <c r="Q123" i="14"/>
  <c r="Q119" i="14" s="1"/>
  <c r="V123" i="14"/>
  <c r="G126" i="14"/>
  <c r="M126" i="14" s="1"/>
  <c r="I126" i="14"/>
  <c r="K126" i="14"/>
  <c r="O126" i="14"/>
  <c r="Q126" i="14"/>
  <c r="V126" i="14"/>
  <c r="G128" i="14"/>
  <c r="I128" i="14"/>
  <c r="K128" i="14"/>
  <c r="M128" i="14"/>
  <c r="O128" i="14"/>
  <c r="Q128" i="14"/>
  <c r="V128" i="14"/>
  <c r="G131" i="14"/>
  <c r="I131" i="14"/>
  <c r="I130" i="14" s="1"/>
  <c r="K131" i="14"/>
  <c r="M131" i="14"/>
  <c r="O131" i="14"/>
  <c r="Q131" i="14"/>
  <c r="Q130" i="14" s="1"/>
  <c r="V131" i="14"/>
  <c r="G134" i="14"/>
  <c r="M134" i="14" s="1"/>
  <c r="I134" i="14"/>
  <c r="K134" i="14"/>
  <c r="K130" i="14" s="1"/>
  <c r="O134" i="14"/>
  <c r="Q134" i="14"/>
  <c r="V134" i="14"/>
  <c r="V130" i="14" s="1"/>
  <c r="G137" i="14"/>
  <c r="I137" i="14"/>
  <c r="K137" i="14"/>
  <c r="M137" i="14"/>
  <c r="O137" i="14"/>
  <c r="Q137" i="14"/>
  <c r="V137" i="14"/>
  <c r="G139" i="14"/>
  <c r="M139" i="14" s="1"/>
  <c r="I139" i="14"/>
  <c r="K139" i="14"/>
  <c r="O139" i="14"/>
  <c r="O130" i="14" s="1"/>
  <c r="Q139" i="14"/>
  <c r="V139" i="14"/>
  <c r="G141" i="14"/>
  <c r="I141" i="14"/>
  <c r="K141" i="14"/>
  <c r="M141" i="14"/>
  <c r="O141" i="14"/>
  <c r="Q141" i="14"/>
  <c r="V141" i="14"/>
  <c r="G144" i="14"/>
  <c r="I144" i="14"/>
  <c r="I143" i="14" s="1"/>
  <c r="K144" i="14"/>
  <c r="M144" i="14"/>
  <c r="O144" i="14"/>
  <c r="Q144" i="14"/>
  <c r="Q143" i="14" s="1"/>
  <c r="V144" i="14"/>
  <c r="G146" i="14"/>
  <c r="G143" i="14" s="1"/>
  <c r="I146" i="14"/>
  <c r="K146" i="14"/>
  <c r="O146" i="14"/>
  <c r="O143" i="14" s="1"/>
  <c r="Q146" i="14"/>
  <c r="V146" i="14"/>
  <c r="G148" i="14"/>
  <c r="I148" i="14"/>
  <c r="K148" i="14"/>
  <c r="M148" i="14"/>
  <c r="O148" i="14"/>
  <c r="Q148" i="14"/>
  <c r="V148" i="14"/>
  <c r="G150" i="14"/>
  <c r="M150" i="14" s="1"/>
  <c r="I150" i="14"/>
  <c r="K150" i="14"/>
  <c r="K143" i="14" s="1"/>
  <c r="O150" i="14"/>
  <c r="Q150" i="14"/>
  <c r="V150" i="14"/>
  <c r="V143" i="14" s="1"/>
  <c r="G153" i="14"/>
  <c r="I153" i="14"/>
  <c r="K153" i="14"/>
  <c r="M153" i="14"/>
  <c r="O153" i="14"/>
  <c r="Q153" i="14"/>
  <c r="V153" i="14"/>
  <c r="G156" i="14"/>
  <c r="M156" i="14" s="1"/>
  <c r="I156" i="14"/>
  <c r="K156" i="14"/>
  <c r="O156" i="14"/>
  <c r="Q156" i="14"/>
  <c r="V156" i="14"/>
  <c r="G159" i="14"/>
  <c r="I159" i="14"/>
  <c r="K159" i="14"/>
  <c r="M159" i="14"/>
  <c r="O159" i="14"/>
  <c r="Q159" i="14"/>
  <c r="V159" i="14"/>
  <c r="G161" i="14"/>
  <c r="M161" i="14" s="1"/>
  <c r="I161" i="14"/>
  <c r="K161" i="14"/>
  <c r="O161" i="14"/>
  <c r="Q161" i="14"/>
  <c r="V161" i="14"/>
  <c r="I163" i="14"/>
  <c r="Q163" i="14"/>
  <c r="G164" i="14"/>
  <c r="G163" i="14" s="1"/>
  <c r="I164" i="14"/>
  <c r="K164" i="14"/>
  <c r="K163" i="14" s="1"/>
  <c r="O164" i="14"/>
  <c r="O163" i="14" s="1"/>
  <c r="Q164" i="14"/>
  <c r="V164" i="14"/>
  <c r="V163" i="14" s="1"/>
  <c r="I166" i="14"/>
  <c r="Q166" i="14"/>
  <c r="G167" i="14"/>
  <c r="M167" i="14" s="1"/>
  <c r="I167" i="14"/>
  <c r="K167" i="14"/>
  <c r="K166" i="14" s="1"/>
  <c r="O167" i="14"/>
  <c r="O166" i="14" s="1"/>
  <c r="Q167" i="14"/>
  <c r="V167" i="14"/>
  <c r="V166" i="14" s="1"/>
  <c r="G168" i="14"/>
  <c r="I168" i="14"/>
  <c r="K168" i="14"/>
  <c r="M168" i="14"/>
  <c r="O168" i="14"/>
  <c r="Q168" i="14"/>
  <c r="V168" i="14"/>
  <c r="G169" i="14"/>
  <c r="M169" i="14" s="1"/>
  <c r="I169" i="14"/>
  <c r="K169" i="14"/>
  <c r="O169" i="14"/>
  <c r="Q169" i="14"/>
  <c r="V169" i="14"/>
  <c r="AE171" i="14"/>
  <c r="AF171" i="14"/>
  <c r="G426" i="13"/>
  <c r="BA385" i="13"/>
  <c r="BA382" i="13"/>
  <c r="BA286" i="13"/>
  <c r="BA280" i="13"/>
  <c r="BA223" i="13"/>
  <c r="BA220" i="13"/>
  <c r="BA208" i="13"/>
  <c r="BA205" i="13"/>
  <c r="BA200" i="13"/>
  <c r="BA197" i="13"/>
  <c r="BA167" i="13"/>
  <c r="BA161" i="13"/>
  <c r="BA59" i="13"/>
  <c r="BA55" i="13"/>
  <c r="BA52" i="13"/>
  <c r="BA49" i="13"/>
  <c r="BA46" i="13"/>
  <c r="BA43" i="13"/>
  <c r="BA40" i="13"/>
  <c r="BA36" i="13"/>
  <c r="BA33" i="13"/>
  <c r="BA30" i="13"/>
  <c r="BA22" i="13"/>
  <c r="BA19" i="13"/>
  <c r="BA16" i="13"/>
  <c r="BA13" i="13"/>
  <c r="BA10" i="13"/>
  <c r="G9" i="13"/>
  <c r="M9" i="13" s="1"/>
  <c r="I9" i="13"/>
  <c r="I8" i="13" s="1"/>
  <c r="K9" i="13"/>
  <c r="K8" i="13" s="1"/>
  <c r="O9" i="13"/>
  <c r="Q9" i="13"/>
  <c r="Q8" i="13" s="1"/>
  <c r="V9" i="13"/>
  <c r="V8" i="13" s="1"/>
  <c r="G12" i="13"/>
  <c r="I12" i="13"/>
  <c r="K12" i="13"/>
  <c r="M12" i="13"/>
  <c r="O12" i="13"/>
  <c r="Q12" i="13"/>
  <c r="V12" i="13"/>
  <c r="G15" i="13"/>
  <c r="I15" i="13"/>
  <c r="K15" i="13"/>
  <c r="M15" i="13"/>
  <c r="O15" i="13"/>
  <c r="Q15" i="13"/>
  <c r="V15" i="13"/>
  <c r="G18" i="13"/>
  <c r="M18" i="13" s="1"/>
  <c r="I18" i="13"/>
  <c r="K18" i="13"/>
  <c r="O18" i="13"/>
  <c r="O8" i="13" s="1"/>
  <c r="Q18" i="13"/>
  <c r="V18" i="13"/>
  <c r="G21" i="13"/>
  <c r="M21" i="13" s="1"/>
  <c r="I21" i="13"/>
  <c r="K21" i="13"/>
  <c r="O21" i="13"/>
  <c r="Q21" i="13"/>
  <c r="V21" i="13"/>
  <c r="G24" i="13"/>
  <c r="I24" i="13"/>
  <c r="K24" i="13"/>
  <c r="M24" i="13"/>
  <c r="O24" i="13"/>
  <c r="Q24" i="13"/>
  <c r="V24" i="13"/>
  <c r="G26" i="13"/>
  <c r="I26" i="13"/>
  <c r="K26" i="13"/>
  <c r="M26" i="13"/>
  <c r="O26" i="13"/>
  <c r="Q26" i="13"/>
  <c r="V26" i="13"/>
  <c r="G28" i="13"/>
  <c r="O28" i="13"/>
  <c r="G29" i="13"/>
  <c r="M29" i="13" s="1"/>
  <c r="M28" i="13" s="1"/>
  <c r="I29" i="13"/>
  <c r="I28" i="13" s="1"/>
  <c r="K29" i="13"/>
  <c r="K28" i="13" s="1"/>
  <c r="O29" i="13"/>
  <c r="Q29" i="13"/>
  <c r="Q28" i="13" s="1"/>
  <c r="V29" i="13"/>
  <c r="V28" i="13" s="1"/>
  <c r="G32" i="13"/>
  <c r="I32" i="13"/>
  <c r="K32" i="13"/>
  <c r="M32" i="13"/>
  <c r="O32" i="13"/>
  <c r="Q32" i="13"/>
  <c r="V32" i="13"/>
  <c r="G35" i="13"/>
  <c r="I35" i="13"/>
  <c r="K35" i="13"/>
  <c r="M35" i="13"/>
  <c r="O35" i="13"/>
  <c r="Q35" i="13"/>
  <c r="V35" i="13"/>
  <c r="G39" i="13"/>
  <c r="M39" i="13" s="1"/>
  <c r="I39" i="13"/>
  <c r="I38" i="13" s="1"/>
  <c r="K39" i="13"/>
  <c r="K38" i="13" s="1"/>
  <c r="O39" i="13"/>
  <c r="Q39" i="13"/>
  <c r="Q38" i="13" s="1"/>
  <c r="V39" i="13"/>
  <c r="V38" i="13" s="1"/>
  <c r="G42" i="13"/>
  <c r="I42" i="13"/>
  <c r="K42" i="13"/>
  <c r="M42" i="13"/>
  <c r="O42" i="13"/>
  <c r="Q42" i="13"/>
  <c r="V42" i="13"/>
  <c r="G45" i="13"/>
  <c r="I45" i="13"/>
  <c r="K45" i="13"/>
  <c r="M45" i="13"/>
  <c r="O45" i="13"/>
  <c r="Q45" i="13"/>
  <c r="V45" i="13"/>
  <c r="G48" i="13"/>
  <c r="M48" i="13" s="1"/>
  <c r="I48" i="13"/>
  <c r="K48" i="13"/>
  <c r="O48" i="13"/>
  <c r="O38" i="13" s="1"/>
  <c r="Q48" i="13"/>
  <c r="V48" i="13"/>
  <c r="G51" i="13"/>
  <c r="M51" i="13" s="1"/>
  <c r="I51" i="13"/>
  <c r="K51" i="13"/>
  <c r="O51" i="13"/>
  <c r="Q51" i="13"/>
  <c r="V51" i="13"/>
  <c r="G54" i="13"/>
  <c r="I54" i="13"/>
  <c r="K54" i="13"/>
  <c r="M54" i="13"/>
  <c r="O54" i="13"/>
  <c r="Q54" i="13"/>
  <c r="V54" i="13"/>
  <c r="G58" i="13"/>
  <c r="G57" i="13" s="1"/>
  <c r="I58" i="13"/>
  <c r="I57" i="13" s="1"/>
  <c r="K58" i="13"/>
  <c r="K57" i="13" s="1"/>
  <c r="O58" i="13"/>
  <c r="O57" i="13" s="1"/>
  <c r="Q58" i="13"/>
  <c r="Q57" i="13" s="1"/>
  <c r="V58" i="13"/>
  <c r="V57" i="13" s="1"/>
  <c r="G61" i="13"/>
  <c r="I61" i="13"/>
  <c r="K61" i="13"/>
  <c r="M61" i="13"/>
  <c r="O61" i="13"/>
  <c r="Q61" i="13"/>
  <c r="V61" i="13"/>
  <c r="G66" i="13"/>
  <c r="I66" i="13"/>
  <c r="K66" i="13"/>
  <c r="M66" i="13"/>
  <c r="O66" i="13"/>
  <c r="Q66" i="13"/>
  <c r="V66" i="13"/>
  <c r="G74" i="13"/>
  <c r="I74" i="13"/>
  <c r="K74" i="13"/>
  <c r="M74" i="13"/>
  <c r="O74" i="13"/>
  <c r="Q74" i="13"/>
  <c r="V74" i="13"/>
  <c r="G82" i="13"/>
  <c r="M82" i="13" s="1"/>
  <c r="I82" i="13"/>
  <c r="K82" i="13"/>
  <c r="O82" i="13"/>
  <c r="Q82" i="13"/>
  <c r="V82" i="13"/>
  <c r="G85" i="13"/>
  <c r="I85" i="13"/>
  <c r="K85" i="13"/>
  <c r="M85" i="13"/>
  <c r="O85" i="13"/>
  <c r="Q85" i="13"/>
  <c r="V85" i="13"/>
  <c r="G88" i="13"/>
  <c r="I88" i="13"/>
  <c r="K88" i="13"/>
  <c r="M88" i="13"/>
  <c r="O88" i="13"/>
  <c r="Q88" i="13"/>
  <c r="V88" i="13"/>
  <c r="G91" i="13"/>
  <c r="I91" i="13"/>
  <c r="K91" i="13"/>
  <c r="M91" i="13"/>
  <c r="O91" i="13"/>
  <c r="Q91" i="13"/>
  <c r="V91" i="13"/>
  <c r="G94" i="13"/>
  <c r="M94" i="13" s="1"/>
  <c r="I94" i="13"/>
  <c r="K94" i="13"/>
  <c r="O94" i="13"/>
  <c r="Q94" i="13"/>
  <c r="V94" i="13"/>
  <c r="G97" i="13"/>
  <c r="I97" i="13"/>
  <c r="K97" i="13"/>
  <c r="M97" i="13"/>
  <c r="O97" i="13"/>
  <c r="Q97" i="13"/>
  <c r="V97" i="13"/>
  <c r="G100" i="13"/>
  <c r="I100" i="13"/>
  <c r="K100" i="13"/>
  <c r="M100" i="13"/>
  <c r="O100" i="13"/>
  <c r="Q100" i="13"/>
  <c r="V100" i="13"/>
  <c r="G103" i="13"/>
  <c r="I103" i="13"/>
  <c r="K103" i="13"/>
  <c r="M103" i="13"/>
  <c r="O103" i="13"/>
  <c r="Q103" i="13"/>
  <c r="V103" i="13"/>
  <c r="G106" i="13"/>
  <c r="M106" i="13" s="1"/>
  <c r="I106" i="13"/>
  <c r="K106" i="13"/>
  <c r="O106" i="13"/>
  <c r="Q106" i="13"/>
  <c r="V106" i="13"/>
  <c r="G109" i="13"/>
  <c r="I109" i="13"/>
  <c r="K109" i="13"/>
  <c r="M109" i="13"/>
  <c r="O109" i="13"/>
  <c r="Q109" i="13"/>
  <c r="V109" i="13"/>
  <c r="G112" i="13"/>
  <c r="I112" i="13"/>
  <c r="K112" i="13"/>
  <c r="M112" i="13"/>
  <c r="O112" i="13"/>
  <c r="Q112" i="13"/>
  <c r="V112" i="13"/>
  <c r="G115" i="13"/>
  <c r="I115" i="13"/>
  <c r="K115" i="13"/>
  <c r="M115" i="13"/>
  <c r="O115" i="13"/>
  <c r="Q115" i="13"/>
  <c r="V115" i="13"/>
  <c r="G118" i="13"/>
  <c r="M118" i="13" s="1"/>
  <c r="I118" i="13"/>
  <c r="K118" i="13"/>
  <c r="O118" i="13"/>
  <c r="Q118" i="13"/>
  <c r="V118" i="13"/>
  <c r="G121" i="13"/>
  <c r="I121" i="13"/>
  <c r="K121" i="13"/>
  <c r="M121" i="13"/>
  <c r="O121" i="13"/>
  <c r="Q121" i="13"/>
  <c r="V121" i="13"/>
  <c r="G126" i="13"/>
  <c r="I126" i="13"/>
  <c r="K126" i="13"/>
  <c r="M126" i="13"/>
  <c r="O126" i="13"/>
  <c r="Q126" i="13"/>
  <c r="V126" i="13"/>
  <c r="G131" i="13"/>
  <c r="G130" i="13" s="1"/>
  <c r="I131" i="13"/>
  <c r="I130" i="13" s="1"/>
  <c r="K131" i="13"/>
  <c r="K130" i="13" s="1"/>
  <c r="O131" i="13"/>
  <c r="O130" i="13" s="1"/>
  <c r="Q131" i="13"/>
  <c r="Q130" i="13" s="1"/>
  <c r="V131" i="13"/>
  <c r="V130" i="13" s="1"/>
  <c r="G134" i="13"/>
  <c r="I134" i="13"/>
  <c r="K134" i="13"/>
  <c r="M134" i="13"/>
  <c r="O134" i="13"/>
  <c r="Q134" i="13"/>
  <c r="V134" i="13"/>
  <c r="G136" i="13"/>
  <c r="I136" i="13"/>
  <c r="K136" i="13"/>
  <c r="M136" i="13"/>
  <c r="O136" i="13"/>
  <c r="Q136" i="13"/>
  <c r="V136" i="13"/>
  <c r="G140" i="13"/>
  <c r="I140" i="13"/>
  <c r="K140" i="13"/>
  <c r="M140" i="13"/>
  <c r="O140" i="13"/>
  <c r="Q140" i="13"/>
  <c r="V140" i="13"/>
  <c r="G143" i="13"/>
  <c r="I143" i="13"/>
  <c r="I142" i="13" s="1"/>
  <c r="K143" i="13"/>
  <c r="K142" i="13" s="1"/>
  <c r="M143" i="13"/>
  <c r="O143" i="13"/>
  <c r="Q143" i="13"/>
  <c r="Q142" i="13" s="1"/>
  <c r="V143" i="13"/>
  <c r="V142" i="13" s="1"/>
  <c r="G146" i="13"/>
  <c r="I146" i="13"/>
  <c r="K146" i="13"/>
  <c r="M146" i="13"/>
  <c r="O146" i="13"/>
  <c r="Q146" i="13"/>
  <c r="V146" i="13"/>
  <c r="G149" i="13"/>
  <c r="I149" i="13"/>
  <c r="K149" i="13"/>
  <c r="M149" i="13"/>
  <c r="O149" i="13"/>
  <c r="Q149" i="13"/>
  <c r="V149" i="13"/>
  <c r="G152" i="13"/>
  <c r="M152" i="13" s="1"/>
  <c r="I152" i="13"/>
  <c r="K152" i="13"/>
  <c r="O152" i="13"/>
  <c r="O142" i="13" s="1"/>
  <c r="Q152" i="13"/>
  <c r="V152" i="13"/>
  <c r="G160" i="13"/>
  <c r="I160" i="13"/>
  <c r="K160" i="13"/>
  <c r="M160" i="13"/>
  <c r="O160" i="13"/>
  <c r="Q160" i="13"/>
  <c r="V160" i="13"/>
  <c r="G163" i="13"/>
  <c r="I163" i="13"/>
  <c r="K163" i="13"/>
  <c r="M163" i="13"/>
  <c r="O163" i="13"/>
  <c r="Q163" i="13"/>
  <c r="V163" i="13"/>
  <c r="G166" i="13"/>
  <c r="I166" i="13"/>
  <c r="K166" i="13"/>
  <c r="M166" i="13"/>
  <c r="O166" i="13"/>
  <c r="Q166" i="13"/>
  <c r="V166" i="13"/>
  <c r="G169" i="13"/>
  <c r="M169" i="13" s="1"/>
  <c r="I169" i="13"/>
  <c r="K169" i="13"/>
  <c r="O169" i="13"/>
  <c r="Q169" i="13"/>
  <c r="V169" i="13"/>
  <c r="G171" i="13"/>
  <c r="I171" i="13"/>
  <c r="K171" i="13"/>
  <c r="M171" i="13"/>
  <c r="O171" i="13"/>
  <c r="Q171" i="13"/>
  <c r="V171" i="13"/>
  <c r="G174" i="13"/>
  <c r="I174" i="13"/>
  <c r="I173" i="13" s="1"/>
  <c r="K174" i="13"/>
  <c r="M174" i="13"/>
  <c r="O174" i="13"/>
  <c r="Q174" i="13"/>
  <c r="Q173" i="13" s="1"/>
  <c r="V174" i="13"/>
  <c r="G177" i="13"/>
  <c r="G173" i="13" s="1"/>
  <c r="I177" i="13"/>
  <c r="K177" i="13"/>
  <c r="O177" i="13"/>
  <c r="O173" i="13" s="1"/>
  <c r="Q177" i="13"/>
  <c r="V177" i="13"/>
  <c r="G180" i="13"/>
  <c r="I180" i="13"/>
  <c r="K180" i="13"/>
  <c r="M180" i="13"/>
  <c r="O180" i="13"/>
  <c r="Q180" i="13"/>
  <c r="V180" i="13"/>
  <c r="G182" i="13"/>
  <c r="M182" i="13" s="1"/>
  <c r="I182" i="13"/>
  <c r="K182" i="13"/>
  <c r="K173" i="13" s="1"/>
  <c r="O182" i="13"/>
  <c r="Q182" i="13"/>
  <c r="V182" i="13"/>
  <c r="V173" i="13" s="1"/>
  <c r="G184" i="13"/>
  <c r="I184" i="13"/>
  <c r="K184" i="13"/>
  <c r="M184" i="13"/>
  <c r="O184" i="13"/>
  <c r="Q184" i="13"/>
  <c r="V184" i="13"/>
  <c r="G186" i="13"/>
  <c r="M186" i="13" s="1"/>
  <c r="I186" i="13"/>
  <c r="K186" i="13"/>
  <c r="O186" i="13"/>
  <c r="Q186" i="13"/>
  <c r="V186" i="13"/>
  <c r="G188" i="13"/>
  <c r="I188" i="13"/>
  <c r="K188" i="13"/>
  <c r="M188" i="13"/>
  <c r="O188" i="13"/>
  <c r="Q188" i="13"/>
  <c r="V188" i="13"/>
  <c r="G191" i="13"/>
  <c r="I191" i="13"/>
  <c r="I190" i="13" s="1"/>
  <c r="K191" i="13"/>
  <c r="M191" i="13"/>
  <c r="O191" i="13"/>
  <c r="Q191" i="13"/>
  <c r="Q190" i="13" s="1"/>
  <c r="V191" i="13"/>
  <c r="G193" i="13"/>
  <c r="G190" i="13" s="1"/>
  <c r="I193" i="13"/>
  <c r="K193" i="13"/>
  <c r="O193" i="13"/>
  <c r="O190" i="13" s="1"/>
  <c r="Q193" i="13"/>
  <c r="V193" i="13"/>
  <c r="G196" i="13"/>
  <c r="I196" i="13"/>
  <c r="K196" i="13"/>
  <c r="M196" i="13"/>
  <c r="O196" i="13"/>
  <c r="Q196" i="13"/>
  <c r="V196" i="13"/>
  <c r="G199" i="13"/>
  <c r="M199" i="13" s="1"/>
  <c r="I199" i="13"/>
  <c r="K199" i="13"/>
  <c r="K190" i="13" s="1"/>
  <c r="O199" i="13"/>
  <c r="Q199" i="13"/>
  <c r="V199" i="13"/>
  <c r="V190" i="13" s="1"/>
  <c r="G202" i="13"/>
  <c r="I202" i="13"/>
  <c r="K202" i="13"/>
  <c r="M202" i="13"/>
  <c r="O202" i="13"/>
  <c r="Q202" i="13"/>
  <c r="V202" i="13"/>
  <c r="G204" i="13"/>
  <c r="M204" i="13" s="1"/>
  <c r="I204" i="13"/>
  <c r="K204" i="13"/>
  <c r="O204" i="13"/>
  <c r="Q204" i="13"/>
  <c r="V204" i="13"/>
  <c r="G207" i="13"/>
  <c r="I207" i="13"/>
  <c r="K207" i="13"/>
  <c r="M207" i="13"/>
  <c r="O207" i="13"/>
  <c r="Q207" i="13"/>
  <c r="V207" i="13"/>
  <c r="K210" i="13"/>
  <c r="V210" i="13"/>
  <c r="G211" i="13"/>
  <c r="I211" i="13"/>
  <c r="I210" i="13" s="1"/>
  <c r="K211" i="13"/>
  <c r="M211" i="13"/>
  <c r="O211" i="13"/>
  <c r="Q211" i="13"/>
  <c r="Q210" i="13" s="1"/>
  <c r="V211" i="13"/>
  <c r="G213" i="13"/>
  <c r="G210" i="13" s="1"/>
  <c r="I213" i="13"/>
  <c r="K213" i="13"/>
  <c r="O213" i="13"/>
  <c r="O210" i="13" s="1"/>
  <c r="Q213" i="13"/>
  <c r="V213" i="13"/>
  <c r="G216" i="13"/>
  <c r="M216" i="13" s="1"/>
  <c r="I216" i="13"/>
  <c r="K216" i="13"/>
  <c r="K215" i="13" s="1"/>
  <c r="O216" i="13"/>
  <c r="O215" i="13" s="1"/>
  <c r="Q216" i="13"/>
  <c r="V216" i="13"/>
  <c r="V215" i="13" s="1"/>
  <c r="G219" i="13"/>
  <c r="I219" i="13"/>
  <c r="K219" i="13"/>
  <c r="M219" i="13"/>
  <c r="O219" i="13"/>
  <c r="Q219" i="13"/>
  <c r="V219" i="13"/>
  <c r="G222" i="13"/>
  <c r="M222" i="13" s="1"/>
  <c r="I222" i="13"/>
  <c r="K222" i="13"/>
  <c r="O222" i="13"/>
  <c r="Q222" i="13"/>
  <c r="V222" i="13"/>
  <c r="G225" i="13"/>
  <c r="I225" i="13"/>
  <c r="I215" i="13" s="1"/>
  <c r="K225" i="13"/>
  <c r="M225" i="13"/>
  <c r="O225" i="13"/>
  <c r="Q225" i="13"/>
  <c r="Q215" i="13" s="1"/>
  <c r="V225" i="13"/>
  <c r="G228" i="13"/>
  <c r="M228" i="13" s="1"/>
  <c r="I228" i="13"/>
  <c r="K228" i="13"/>
  <c r="O228" i="13"/>
  <c r="Q228" i="13"/>
  <c r="V228" i="13"/>
  <c r="G230" i="13"/>
  <c r="I230" i="13"/>
  <c r="K230" i="13"/>
  <c r="M230" i="13"/>
  <c r="O230" i="13"/>
  <c r="Q230" i="13"/>
  <c r="V230" i="13"/>
  <c r="G233" i="13"/>
  <c r="M233" i="13" s="1"/>
  <c r="I233" i="13"/>
  <c r="K233" i="13"/>
  <c r="O233" i="13"/>
  <c r="Q233" i="13"/>
  <c r="V233" i="13"/>
  <c r="G236" i="13"/>
  <c r="I236" i="13"/>
  <c r="K236" i="13"/>
  <c r="M236" i="13"/>
  <c r="O236" i="13"/>
  <c r="Q236" i="13"/>
  <c r="V236" i="13"/>
  <c r="G239" i="13"/>
  <c r="K239" i="13"/>
  <c r="O239" i="13"/>
  <c r="V239" i="13"/>
  <c r="G240" i="13"/>
  <c r="I240" i="13"/>
  <c r="I239" i="13" s="1"/>
  <c r="K240" i="13"/>
  <c r="M240" i="13"/>
  <c r="M239" i="13" s="1"/>
  <c r="O240" i="13"/>
  <c r="Q240" i="13"/>
  <c r="Q239" i="13" s="1"/>
  <c r="V240" i="13"/>
  <c r="G242" i="13"/>
  <c r="K242" i="13"/>
  <c r="O242" i="13"/>
  <c r="V242" i="13"/>
  <c r="G243" i="13"/>
  <c r="I243" i="13"/>
  <c r="I242" i="13" s="1"/>
  <c r="K243" i="13"/>
  <c r="M243" i="13"/>
  <c r="M242" i="13" s="1"/>
  <c r="O243" i="13"/>
  <c r="Q243" i="13"/>
  <c r="Q242" i="13" s="1"/>
  <c r="V243" i="13"/>
  <c r="G248" i="13"/>
  <c r="I248" i="13"/>
  <c r="I247" i="13" s="1"/>
  <c r="K248" i="13"/>
  <c r="M248" i="13"/>
  <c r="O248" i="13"/>
  <c r="Q248" i="13"/>
  <c r="Q247" i="13" s="1"/>
  <c r="V248" i="13"/>
  <c r="G250" i="13"/>
  <c r="G247" i="13" s="1"/>
  <c r="I250" i="13"/>
  <c r="K250" i="13"/>
  <c r="K247" i="13" s="1"/>
  <c r="O250" i="13"/>
  <c r="O247" i="13" s="1"/>
  <c r="Q250" i="13"/>
  <c r="V250" i="13"/>
  <c r="V247" i="13" s="1"/>
  <c r="G253" i="13"/>
  <c r="I253" i="13"/>
  <c r="K253" i="13"/>
  <c r="M253" i="13"/>
  <c r="O253" i="13"/>
  <c r="Q253" i="13"/>
  <c r="V253" i="13"/>
  <c r="G256" i="13"/>
  <c r="M256" i="13" s="1"/>
  <c r="I256" i="13"/>
  <c r="K256" i="13"/>
  <c r="O256" i="13"/>
  <c r="Q256" i="13"/>
  <c r="V256" i="13"/>
  <c r="G259" i="13"/>
  <c r="I259" i="13"/>
  <c r="K259" i="13"/>
  <c r="M259" i="13"/>
  <c r="O259" i="13"/>
  <c r="Q259" i="13"/>
  <c r="V259" i="13"/>
  <c r="G262" i="13"/>
  <c r="M262" i="13" s="1"/>
  <c r="I262" i="13"/>
  <c r="K262" i="13"/>
  <c r="O262" i="13"/>
  <c r="Q262" i="13"/>
  <c r="V262" i="13"/>
  <c r="G265" i="13"/>
  <c r="I265" i="13"/>
  <c r="K265" i="13"/>
  <c r="M265" i="13"/>
  <c r="O265" i="13"/>
  <c r="Q265" i="13"/>
  <c r="V265" i="13"/>
  <c r="G269" i="13"/>
  <c r="I269" i="13"/>
  <c r="I268" i="13" s="1"/>
  <c r="K269" i="13"/>
  <c r="M269" i="13"/>
  <c r="O269" i="13"/>
  <c r="Q269" i="13"/>
  <c r="Q268" i="13" s="1"/>
  <c r="V269" i="13"/>
  <c r="G271" i="13"/>
  <c r="G268" i="13" s="1"/>
  <c r="I271" i="13"/>
  <c r="K271" i="13"/>
  <c r="K268" i="13" s="1"/>
  <c r="O271" i="13"/>
  <c r="O268" i="13" s="1"/>
  <c r="Q271" i="13"/>
  <c r="V271" i="13"/>
  <c r="V268" i="13" s="1"/>
  <c r="G273" i="13"/>
  <c r="I273" i="13"/>
  <c r="K273" i="13"/>
  <c r="M273" i="13"/>
  <c r="O273" i="13"/>
  <c r="Q273" i="13"/>
  <c r="V273" i="13"/>
  <c r="G275" i="13"/>
  <c r="K275" i="13"/>
  <c r="O275" i="13"/>
  <c r="V275" i="13"/>
  <c r="G276" i="13"/>
  <c r="I276" i="13"/>
  <c r="I275" i="13" s="1"/>
  <c r="K276" i="13"/>
  <c r="M276" i="13"/>
  <c r="M275" i="13" s="1"/>
  <c r="O276" i="13"/>
  <c r="Q276" i="13"/>
  <c r="Q275" i="13" s="1"/>
  <c r="V276" i="13"/>
  <c r="G279" i="13"/>
  <c r="I279" i="13"/>
  <c r="I278" i="13" s="1"/>
  <c r="K279" i="13"/>
  <c r="M279" i="13"/>
  <c r="O279" i="13"/>
  <c r="Q279" i="13"/>
  <c r="Q278" i="13" s="1"/>
  <c r="V279" i="13"/>
  <c r="G285" i="13"/>
  <c r="M285" i="13" s="1"/>
  <c r="I285" i="13"/>
  <c r="K285" i="13"/>
  <c r="K278" i="13" s="1"/>
  <c r="O285" i="13"/>
  <c r="O278" i="13" s="1"/>
  <c r="Q285" i="13"/>
  <c r="V285" i="13"/>
  <c r="V278" i="13" s="1"/>
  <c r="G289" i="13"/>
  <c r="I289" i="13"/>
  <c r="K289" i="13"/>
  <c r="M289" i="13"/>
  <c r="O289" i="13"/>
  <c r="Q289" i="13"/>
  <c r="V289" i="13"/>
  <c r="G293" i="13"/>
  <c r="M293" i="13" s="1"/>
  <c r="I293" i="13"/>
  <c r="K293" i="13"/>
  <c r="O293" i="13"/>
  <c r="Q293" i="13"/>
  <c r="V293" i="13"/>
  <c r="G296" i="13"/>
  <c r="I296" i="13"/>
  <c r="K296" i="13"/>
  <c r="M296" i="13"/>
  <c r="O296" i="13"/>
  <c r="Q296" i="13"/>
  <c r="V296" i="13"/>
  <c r="G299" i="13"/>
  <c r="M299" i="13" s="1"/>
  <c r="I299" i="13"/>
  <c r="K299" i="13"/>
  <c r="O299" i="13"/>
  <c r="Q299" i="13"/>
  <c r="V299" i="13"/>
  <c r="I302" i="13"/>
  <c r="Q302" i="13"/>
  <c r="G303" i="13"/>
  <c r="G302" i="13" s="1"/>
  <c r="I303" i="13"/>
  <c r="K303" i="13"/>
  <c r="K302" i="13" s="1"/>
  <c r="O303" i="13"/>
  <c r="O302" i="13" s="1"/>
  <c r="Q303" i="13"/>
  <c r="V303" i="13"/>
  <c r="V302" i="13" s="1"/>
  <c r="G308" i="13"/>
  <c r="M308" i="13" s="1"/>
  <c r="I308" i="13"/>
  <c r="K308" i="13"/>
  <c r="K307" i="13" s="1"/>
  <c r="O308" i="13"/>
  <c r="O307" i="13" s="1"/>
  <c r="Q308" i="13"/>
  <c r="V308" i="13"/>
  <c r="V307" i="13" s="1"/>
  <c r="G310" i="13"/>
  <c r="I310" i="13"/>
  <c r="I307" i="13" s="1"/>
  <c r="K310" i="13"/>
  <c r="M310" i="13"/>
  <c r="O310" i="13"/>
  <c r="Q310" i="13"/>
  <c r="Q307" i="13" s="1"/>
  <c r="V310" i="13"/>
  <c r="G312" i="13"/>
  <c r="M312" i="13" s="1"/>
  <c r="I312" i="13"/>
  <c r="K312" i="13"/>
  <c r="O312" i="13"/>
  <c r="Q312" i="13"/>
  <c r="V312" i="13"/>
  <c r="G314" i="13"/>
  <c r="I314" i="13"/>
  <c r="K314" i="13"/>
  <c r="M314" i="13"/>
  <c r="O314" i="13"/>
  <c r="Q314" i="13"/>
  <c r="V314" i="13"/>
  <c r="G316" i="13"/>
  <c r="M316" i="13" s="1"/>
  <c r="I316" i="13"/>
  <c r="K316" i="13"/>
  <c r="O316" i="13"/>
  <c r="Q316" i="13"/>
  <c r="V316" i="13"/>
  <c r="G318" i="13"/>
  <c r="I318" i="13"/>
  <c r="K318" i="13"/>
  <c r="M318" i="13"/>
  <c r="O318" i="13"/>
  <c r="Q318" i="13"/>
  <c r="V318" i="13"/>
  <c r="G322" i="13"/>
  <c r="M322" i="13" s="1"/>
  <c r="I322" i="13"/>
  <c r="K322" i="13"/>
  <c r="O322" i="13"/>
  <c r="Q322" i="13"/>
  <c r="V322" i="13"/>
  <c r="G324" i="13"/>
  <c r="I324" i="13"/>
  <c r="K324" i="13"/>
  <c r="M324" i="13"/>
  <c r="O324" i="13"/>
  <c r="Q324" i="13"/>
  <c r="V324" i="13"/>
  <c r="G326" i="13"/>
  <c r="M326" i="13" s="1"/>
  <c r="I326" i="13"/>
  <c r="K326" i="13"/>
  <c r="O326" i="13"/>
  <c r="Q326" i="13"/>
  <c r="V326" i="13"/>
  <c r="G329" i="13"/>
  <c r="I329" i="13"/>
  <c r="K329" i="13"/>
  <c r="M329" i="13"/>
  <c r="O329" i="13"/>
  <c r="Q329" i="13"/>
  <c r="V329" i="13"/>
  <c r="G332" i="13"/>
  <c r="M332" i="13" s="1"/>
  <c r="I332" i="13"/>
  <c r="K332" i="13"/>
  <c r="O332" i="13"/>
  <c r="Q332" i="13"/>
  <c r="V332" i="13"/>
  <c r="G334" i="13"/>
  <c r="I334" i="13"/>
  <c r="K334" i="13"/>
  <c r="M334" i="13"/>
  <c r="O334" i="13"/>
  <c r="Q334" i="13"/>
  <c r="V334" i="13"/>
  <c r="G336" i="13"/>
  <c r="M336" i="13" s="1"/>
  <c r="I336" i="13"/>
  <c r="K336" i="13"/>
  <c r="O336" i="13"/>
  <c r="Q336" i="13"/>
  <c r="V336" i="13"/>
  <c r="G338" i="13"/>
  <c r="I338" i="13"/>
  <c r="K338" i="13"/>
  <c r="M338" i="13"/>
  <c r="O338" i="13"/>
  <c r="Q338" i="13"/>
  <c r="V338" i="13"/>
  <c r="G341" i="13"/>
  <c r="M341" i="13" s="1"/>
  <c r="I341" i="13"/>
  <c r="K341" i="13"/>
  <c r="O341" i="13"/>
  <c r="Q341" i="13"/>
  <c r="V341" i="13"/>
  <c r="G345" i="13"/>
  <c r="I345" i="13"/>
  <c r="K345" i="13"/>
  <c r="M345" i="13"/>
  <c r="O345" i="13"/>
  <c r="Q345" i="13"/>
  <c r="V345" i="13"/>
  <c r="G348" i="13"/>
  <c r="M348" i="13" s="1"/>
  <c r="I348" i="13"/>
  <c r="K348" i="13"/>
  <c r="O348" i="13"/>
  <c r="Q348" i="13"/>
  <c r="V348" i="13"/>
  <c r="G351" i="13"/>
  <c r="I351" i="13"/>
  <c r="K351" i="13"/>
  <c r="M351" i="13"/>
  <c r="O351" i="13"/>
  <c r="Q351" i="13"/>
  <c r="V351" i="13"/>
  <c r="G353" i="13"/>
  <c r="M353" i="13" s="1"/>
  <c r="I353" i="13"/>
  <c r="K353" i="13"/>
  <c r="O353" i="13"/>
  <c r="Q353" i="13"/>
  <c r="V353" i="13"/>
  <c r="G355" i="13"/>
  <c r="I355" i="13"/>
  <c r="K355" i="13"/>
  <c r="M355" i="13"/>
  <c r="O355" i="13"/>
  <c r="Q355" i="13"/>
  <c r="V355" i="13"/>
  <c r="G357" i="13"/>
  <c r="M357" i="13" s="1"/>
  <c r="I357" i="13"/>
  <c r="K357" i="13"/>
  <c r="O357" i="13"/>
  <c r="Q357" i="13"/>
  <c r="V357" i="13"/>
  <c r="G359" i="13"/>
  <c r="I359" i="13"/>
  <c r="K359" i="13"/>
  <c r="M359" i="13"/>
  <c r="O359" i="13"/>
  <c r="Q359" i="13"/>
  <c r="V359" i="13"/>
  <c r="G361" i="13"/>
  <c r="M361" i="13" s="1"/>
  <c r="I361" i="13"/>
  <c r="K361" i="13"/>
  <c r="O361" i="13"/>
  <c r="Q361" i="13"/>
  <c r="V361" i="13"/>
  <c r="G363" i="13"/>
  <c r="I363" i="13"/>
  <c r="K363" i="13"/>
  <c r="M363" i="13"/>
  <c r="O363" i="13"/>
  <c r="Q363" i="13"/>
  <c r="V363" i="13"/>
  <c r="G365" i="13"/>
  <c r="M365" i="13" s="1"/>
  <c r="I365" i="13"/>
  <c r="K365" i="13"/>
  <c r="O365" i="13"/>
  <c r="Q365" i="13"/>
  <c r="V365" i="13"/>
  <c r="G367" i="13"/>
  <c r="I367" i="13"/>
  <c r="K367" i="13"/>
  <c r="M367" i="13"/>
  <c r="O367" i="13"/>
  <c r="Q367" i="13"/>
  <c r="V367" i="13"/>
  <c r="G369" i="13"/>
  <c r="M369" i="13" s="1"/>
  <c r="I369" i="13"/>
  <c r="K369" i="13"/>
  <c r="O369" i="13"/>
  <c r="Q369" i="13"/>
  <c r="V369" i="13"/>
  <c r="G372" i="13"/>
  <c r="M372" i="13" s="1"/>
  <c r="M371" i="13" s="1"/>
  <c r="I372" i="13"/>
  <c r="K372" i="13"/>
  <c r="K371" i="13" s="1"/>
  <c r="O372" i="13"/>
  <c r="O371" i="13" s="1"/>
  <c r="Q372" i="13"/>
  <c r="V372" i="13"/>
  <c r="V371" i="13" s="1"/>
  <c r="G374" i="13"/>
  <c r="I374" i="13"/>
  <c r="K374" i="13"/>
  <c r="M374" i="13"/>
  <c r="O374" i="13"/>
  <c r="Q374" i="13"/>
  <c r="V374" i="13"/>
  <c r="G375" i="13"/>
  <c r="M375" i="13" s="1"/>
  <c r="I375" i="13"/>
  <c r="K375" i="13"/>
  <c r="O375" i="13"/>
  <c r="Q375" i="13"/>
  <c r="V375" i="13"/>
  <c r="G376" i="13"/>
  <c r="I376" i="13"/>
  <c r="I371" i="13" s="1"/>
  <c r="K376" i="13"/>
  <c r="M376" i="13"/>
  <c r="O376" i="13"/>
  <c r="Q376" i="13"/>
  <c r="Q371" i="13" s="1"/>
  <c r="V376" i="13"/>
  <c r="G378" i="13"/>
  <c r="M378" i="13" s="1"/>
  <c r="I378" i="13"/>
  <c r="K378" i="13"/>
  <c r="O378" i="13"/>
  <c r="Q378" i="13"/>
  <c r="V378" i="13"/>
  <c r="G381" i="13"/>
  <c r="G380" i="13" s="1"/>
  <c r="I381" i="13"/>
  <c r="K381" i="13"/>
  <c r="K380" i="13" s="1"/>
  <c r="O381" i="13"/>
  <c r="O380" i="13" s="1"/>
  <c r="Q381" i="13"/>
  <c r="V381" i="13"/>
  <c r="V380" i="13" s="1"/>
  <c r="G384" i="13"/>
  <c r="I384" i="13"/>
  <c r="I380" i="13" s="1"/>
  <c r="K384" i="13"/>
  <c r="M384" i="13"/>
  <c r="O384" i="13"/>
  <c r="Q384" i="13"/>
  <c r="Q380" i="13" s="1"/>
  <c r="V384" i="13"/>
  <c r="G387" i="13"/>
  <c r="K387" i="13"/>
  <c r="O387" i="13"/>
  <c r="V387" i="13"/>
  <c r="G388" i="13"/>
  <c r="I388" i="13"/>
  <c r="I387" i="13" s="1"/>
  <c r="K388" i="13"/>
  <c r="M388" i="13"/>
  <c r="M387" i="13" s="1"/>
  <c r="O388" i="13"/>
  <c r="Q388" i="13"/>
  <c r="Q387" i="13" s="1"/>
  <c r="V388" i="13"/>
  <c r="G390" i="13"/>
  <c r="O390" i="13"/>
  <c r="G391" i="13"/>
  <c r="I391" i="13"/>
  <c r="I390" i="13" s="1"/>
  <c r="K391" i="13"/>
  <c r="M391" i="13"/>
  <c r="O391" i="13"/>
  <c r="Q391" i="13"/>
  <c r="Q390" i="13" s="1"/>
  <c r="V391" i="13"/>
  <c r="G393" i="13"/>
  <c r="M393" i="13" s="1"/>
  <c r="I393" i="13"/>
  <c r="K393" i="13"/>
  <c r="K390" i="13" s="1"/>
  <c r="O393" i="13"/>
  <c r="Q393" i="13"/>
  <c r="V393" i="13"/>
  <c r="V390" i="13" s="1"/>
  <c r="G396" i="13"/>
  <c r="G395" i="13" s="1"/>
  <c r="I396" i="13"/>
  <c r="K396" i="13"/>
  <c r="K395" i="13" s="1"/>
  <c r="O396" i="13"/>
  <c r="O395" i="13" s="1"/>
  <c r="Q396" i="13"/>
  <c r="V396" i="13"/>
  <c r="V395" i="13" s="1"/>
  <c r="G399" i="13"/>
  <c r="I399" i="13"/>
  <c r="I395" i="13" s="1"/>
  <c r="K399" i="13"/>
  <c r="M399" i="13"/>
  <c r="O399" i="13"/>
  <c r="Q399" i="13"/>
  <c r="Q395" i="13" s="1"/>
  <c r="V399" i="13"/>
  <c r="G403" i="13"/>
  <c r="I403" i="13"/>
  <c r="I402" i="13" s="1"/>
  <c r="K403" i="13"/>
  <c r="M403" i="13"/>
  <c r="O403" i="13"/>
  <c r="Q403" i="13"/>
  <c r="Q402" i="13" s="1"/>
  <c r="V403" i="13"/>
  <c r="G405" i="13"/>
  <c r="G402" i="13" s="1"/>
  <c r="I405" i="13"/>
  <c r="K405" i="13"/>
  <c r="K402" i="13" s="1"/>
  <c r="O405" i="13"/>
  <c r="O402" i="13" s="1"/>
  <c r="Q405" i="13"/>
  <c r="V405" i="13"/>
  <c r="V402" i="13" s="1"/>
  <c r="G407" i="13"/>
  <c r="I407" i="13"/>
  <c r="K407" i="13"/>
  <c r="M407" i="13"/>
  <c r="O407" i="13"/>
  <c r="Q407" i="13"/>
  <c r="V407" i="13"/>
  <c r="G409" i="13"/>
  <c r="M409" i="13" s="1"/>
  <c r="I409" i="13"/>
  <c r="K409" i="13"/>
  <c r="O409" i="13"/>
  <c r="Q409" i="13"/>
  <c r="V409" i="13"/>
  <c r="G411" i="13"/>
  <c r="I411" i="13"/>
  <c r="K411" i="13"/>
  <c r="M411" i="13"/>
  <c r="O411" i="13"/>
  <c r="Q411" i="13"/>
  <c r="V411" i="13"/>
  <c r="G413" i="13"/>
  <c r="M413" i="13" s="1"/>
  <c r="I413" i="13"/>
  <c r="K413" i="13"/>
  <c r="O413" i="13"/>
  <c r="Q413" i="13"/>
  <c r="V413" i="13"/>
  <c r="G415" i="13"/>
  <c r="I415" i="13"/>
  <c r="K415" i="13"/>
  <c r="M415" i="13"/>
  <c r="O415" i="13"/>
  <c r="Q415" i="13"/>
  <c r="V415" i="13"/>
  <c r="G417" i="13"/>
  <c r="M417" i="13" s="1"/>
  <c r="I417" i="13"/>
  <c r="K417" i="13"/>
  <c r="O417" i="13"/>
  <c r="Q417" i="13"/>
  <c r="V417" i="13"/>
  <c r="G419" i="13"/>
  <c r="I419" i="13"/>
  <c r="K419" i="13"/>
  <c r="M419" i="13"/>
  <c r="O419" i="13"/>
  <c r="Q419" i="13"/>
  <c r="V419" i="13"/>
  <c r="G421" i="13"/>
  <c r="O421" i="13"/>
  <c r="G422" i="13"/>
  <c r="I422" i="13"/>
  <c r="I421" i="13" s="1"/>
  <c r="K422" i="13"/>
  <c r="M422" i="13"/>
  <c r="O422" i="13"/>
  <c r="Q422" i="13"/>
  <c r="Q421" i="13" s="1"/>
  <c r="V422" i="13"/>
  <c r="G423" i="13"/>
  <c r="M423" i="13" s="1"/>
  <c r="I423" i="13"/>
  <c r="K423" i="13"/>
  <c r="K421" i="13" s="1"/>
  <c r="O423" i="13"/>
  <c r="Q423" i="13"/>
  <c r="V423" i="13"/>
  <c r="V421" i="13" s="1"/>
  <c r="G424" i="13"/>
  <c r="I424" i="13"/>
  <c r="K424" i="13"/>
  <c r="M424" i="13"/>
  <c r="O424" i="13"/>
  <c r="Q424" i="13"/>
  <c r="V424" i="13"/>
  <c r="AE426" i="13"/>
  <c r="AF426" i="13"/>
  <c r="G44" i="12"/>
  <c r="BA42" i="12"/>
  <c r="BA40" i="12"/>
  <c r="BA38" i="12"/>
  <c r="BA36" i="12"/>
  <c r="BA34" i="12"/>
  <c r="BA32" i="12"/>
  <c r="BA30" i="12"/>
  <c r="BA23" i="12"/>
  <c r="BA21" i="12"/>
  <c r="BA17" i="12"/>
  <c r="BA15" i="12"/>
  <c r="BA12" i="12"/>
  <c r="BA10" i="12"/>
  <c r="G9" i="12"/>
  <c r="M9" i="12" s="1"/>
  <c r="I9" i="12"/>
  <c r="I8" i="12" s="1"/>
  <c r="K9" i="12"/>
  <c r="K8" i="12" s="1"/>
  <c r="O9" i="12"/>
  <c r="Q9" i="12"/>
  <c r="Q8" i="12" s="1"/>
  <c r="V9" i="12"/>
  <c r="V8" i="12" s="1"/>
  <c r="G11" i="12"/>
  <c r="I11" i="12"/>
  <c r="K11" i="12"/>
  <c r="M11" i="12"/>
  <c r="O11" i="12"/>
  <c r="Q11" i="12"/>
  <c r="V11" i="12"/>
  <c r="G13" i="12"/>
  <c r="I13" i="12"/>
  <c r="K13" i="12"/>
  <c r="M13" i="12"/>
  <c r="O13" i="12"/>
  <c r="Q13" i="12"/>
  <c r="V13" i="12"/>
  <c r="G16" i="12"/>
  <c r="M16" i="12" s="1"/>
  <c r="I16" i="12"/>
  <c r="K16" i="12"/>
  <c r="O16" i="12"/>
  <c r="O8" i="12" s="1"/>
  <c r="Q16" i="12"/>
  <c r="V16" i="12"/>
  <c r="G18" i="12"/>
  <c r="I18" i="12"/>
  <c r="K18" i="12"/>
  <c r="M18" i="12"/>
  <c r="O18" i="12"/>
  <c r="Q18" i="12"/>
  <c r="V18" i="12"/>
  <c r="G20" i="12"/>
  <c r="I20" i="12"/>
  <c r="K20" i="12"/>
  <c r="M20" i="12"/>
  <c r="O20" i="12"/>
  <c r="Q20" i="12"/>
  <c r="V20" i="12"/>
  <c r="G22" i="12"/>
  <c r="I22" i="12"/>
  <c r="K22" i="12"/>
  <c r="M22" i="12"/>
  <c r="O22" i="12"/>
  <c r="Q22" i="12"/>
  <c r="V22" i="12"/>
  <c r="G24" i="12"/>
  <c r="M24" i="12" s="1"/>
  <c r="I24" i="12"/>
  <c r="K24" i="12"/>
  <c r="O24" i="12"/>
  <c r="Q24" i="12"/>
  <c r="V24" i="12"/>
  <c r="G27" i="12"/>
  <c r="I27" i="12"/>
  <c r="K27" i="12"/>
  <c r="K26" i="12" s="1"/>
  <c r="M27" i="12"/>
  <c r="O27" i="12"/>
  <c r="Q27" i="12"/>
  <c r="V27" i="12"/>
  <c r="V26" i="12" s="1"/>
  <c r="G29" i="12"/>
  <c r="I29" i="12"/>
  <c r="K29" i="12"/>
  <c r="M29" i="12"/>
  <c r="O29" i="12"/>
  <c r="Q29" i="12"/>
  <c r="V29" i="12"/>
  <c r="G31" i="12"/>
  <c r="G26" i="12" s="1"/>
  <c r="I31" i="12"/>
  <c r="K31" i="12"/>
  <c r="O31" i="12"/>
  <c r="O26" i="12" s="1"/>
  <c r="Q31" i="12"/>
  <c r="V31" i="12"/>
  <c r="G33" i="12"/>
  <c r="M33" i="12" s="1"/>
  <c r="I33" i="12"/>
  <c r="I26" i="12" s="1"/>
  <c r="K33" i="12"/>
  <c r="O33" i="12"/>
  <c r="Q33" i="12"/>
  <c r="Q26" i="12" s="1"/>
  <c r="V33" i="12"/>
  <c r="G35" i="12"/>
  <c r="I35" i="12"/>
  <c r="K35" i="12"/>
  <c r="M35" i="12"/>
  <c r="O35" i="12"/>
  <c r="Q35" i="12"/>
  <c r="V35" i="12"/>
  <c r="G37" i="12"/>
  <c r="I37" i="12"/>
  <c r="K37" i="12"/>
  <c r="M37" i="12"/>
  <c r="O37" i="12"/>
  <c r="Q37" i="12"/>
  <c r="V37" i="12"/>
  <c r="G39" i="12"/>
  <c r="M39" i="12" s="1"/>
  <c r="I39" i="12"/>
  <c r="K39" i="12"/>
  <c r="O39" i="12"/>
  <c r="Q39" i="12"/>
  <c r="V39" i="12"/>
  <c r="G41" i="12"/>
  <c r="M41" i="12" s="1"/>
  <c r="I41" i="12"/>
  <c r="K41" i="12"/>
  <c r="O41" i="12"/>
  <c r="Q41" i="12"/>
  <c r="V41" i="12"/>
  <c r="AE44" i="12"/>
  <c r="I20" i="1"/>
  <c r="I19" i="1"/>
  <c r="I18" i="1"/>
  <c r="I17" i="1"/>
  <c r="I16" i="1"/>
  <c r="I167" i="1"/>
  <c r="J166" i="1" s="1"/>
  <c r="AZ122" i="1"/>
  <c r="AZ121" i="1"/>
  <c r="AZ119" i="1"/>
  <c r="AZ118" i="1"/>
  <c r="AZ116" i="1"/>
  <c r="AZ115" i="1"/>
  <c r="AZ113" i="1"/>
  <c r="AZ111" i="1"/>
  <c r="AZ110" i="1"/>
  <c r="AZ109" i="1"/>
  <c r="AZ107"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F49" i="1"/>
  <c r="G23" i="1" s="1"/>
  <c r="G49" i="1"/>
  <c r="G25" i="1" s="1"/>
  <c r="A25" i="1" s="1"/>
  <c r="A26" i="1" s="1"/>
  <c r="G26" i="1" s="1"/>
  <c r="H48" i="1"/>
  <c r="I48" i="1" s="1"/>
  <c r="H47" i="1"/>
  <c r="I47" i="1" s="1"/>
  <c r="H46" i="1"/>
  <c r="I46" i="1" s="1"/>
  <c r="H45" i="1"/>
  <c r="I45" i="1" s="1"/>
  <c r="H44" i="1"/>
  <c r="I44" i="1" s="1"/>
  <c r="H43" i="1"/>
  <c r="I43" i="1" s="1"/>
  <c r="H42" i="1"/>
  <c r="H41" i="1"/>
  <c r="I41" i="1" s="1"/>
  <c r="H40" i="1"/>
  <c r="I40" i="1" s="1"/>
  <c r="H39" i="1"/>
  <c r="I39" i="1" s="1"/>
  <c r="I49" i="1" s="1"/>
  <c r="J142" i="1" l="1"/>
  <c r="J148" i="1"/>
  <c r="J144" i="1"/>
  <c r="J130" i="1"/>
  <c r="J138" i="1"/>
  <c r="J136" i="1"/>
  <c r="J128" i="1"/>
  <c r="J132" i="1"/>
  <c r="J134" i="1"/>
  <c r="J140" i="1"/>
  <c r="J146" i="1"/>
  <c r="J129" i="1"/>
  <c r="J131" i="1"/>
  <c r="J133" i="1"/>
  <c r="J135" i="1"/>
  <c r="J137" i="1"/>
  <c r="J139" i="1"/>
  <c r="J141" i="1"/>
  <c r="J143" i="1"/>
  <c r="J145" i="1"/>
  <c r="J147" i="1"/>
  <c r="J149" i="1"/>
  <c r="J151" i="1"/>
  <c r="J153" i="1"/>
  <c r="J155" i="1"/>
  <c r="J157" i="1"/>
  <c r="J159" i="1"/>
  <c r="J161" i="1"/>
  <c r="J150" i="1"/>
  <c r="J152" i="1"/>
  <c r="J154" i="1"/>
  <c r="J156" i="1"/>
  <c r="J158" i="1"/>
  <c r="J160" i="1"/>
  <c r="J162" i="1"/>
  <c r="J165" i="1"/>
  <c r="J163" i="1"/>
  <c r="A23" i="1"/>
  <c r="A24" i="1" s="1"/>
  <c r="G24" i="1" s="1"/>
  <c r="A27" i="1" s="1"/>
  <c r="A29" i="1" s="1"/>
  <c r="G29" i="1" s="1"/>
  <c r="G27" i="1" s="1"/>
  <c r="G28" i="1"/>
  <c r="M87" i="15"/>
  <c r="M51" i="15"/>
  <c r="M79" i="15"/>
  <c r="M47" i="15"/>
  <c r="M18" i="15"/>
  <c r="G87" i="15"/>
  <c r="G51" i="15"/>
  <c r="M16" i="15"/>
  <c r="M15" i="15" s="1"/>
  <c r="M12" i="15"/>
  <c r="M8" i="15" s="1"/>
  <c r="M95" i="15"/>
  <c r="M94" i="15" s="1"/>
  <c r="M58" i="14"/>
  <c r="M166" i="14"/>
  <c r="M130" i="14"/>
  <c r="M33" i="14"/>
  <c r="G130" i="14"/>
  <c r="G58" i="14"/>
  <c r="G166" i="14"/>
  <c r="M164" i="14"/>
  <c r="M163" i="14" s="1"/>
  <c r="M146" i="14"/>
  <c r="M143" i="14" s="1"/>
  <c r="M120" i="14"/>
  <c r="M119" i="14" s="1"/>
  <c r="M109" i="14"/>
  <c r="M108" i="14" s="1"/>
  <c r="M102" i="14"/>
  <c r="M101" i="14" s="1"/>
  <c r="M94" i="14"/>
  <c r="M93" i="14" s="1"/>
  <c r="G89" i="14"/>
  <c r="M75" i="14"/>
  <c r="M71" i="14" s="1"/>
  <c r="G33" i="14"/>
  <c r="M30" i="14"/>
  <c r="M26" i="14" s="1"/>
  <c r="M20" i="14"/>
  <c r="M16" i="14" s="1"/>
  <c r="M12" i="14"/>
  <c r="M8" i="14" s="1"/>
  <c r="M390" i="13"/>
  <c r="M307" i="13"/>
  <c r="M278" i="13"/>
  <c r="M38" i="13"/>
  <c r="M8" i="13"/>
  <c r="M421" i="13"/>
  <c r="M215" i="13"/>
  <c r="M142" i="13"/>
  <c r="G278" i="13"/>
  <c r="G142" i="13"/>
  <c r="G38" i="13"/>
  <c r="G8" i="13"/>
  <c r="M405" i="13"/>
  <c r="M402" i="13" s="1"/>
  <c r="M396" i="13"/>
  <c r="M395" i="13" s="1"/>
  <c r="M381" i="13"/>
  <c r="M380" i="13" s="1"/>
  <c r="G371" i="13"/>
  <c r="G307" i="13"/>
  <c r="M303" i="13"/>
  <c r="M302" i="13" s="1"/>
  <c r="M271" i="13"/>
  <c r="M268" i="13" s="1"/>
  <c r="M250" i="13"/>
  <c r="M247" i="13" s="1"/>
  <c r="G215" i="13"/>
  <c r="M213" i="13"/>
  <c r="M210" i="13" s="1"/>
  <c r="M193" i="13"/>
  <c r="M190" i="13" s="1"/>
  <c r="M177" i="13"/>
  <c r="M173" i="13" s="1"/>
  <c r="M131" i="13"/>
  <c r="M130" i="13" s="1"/>
  <c r="M58" i="13"/>
  <c r="M57" i="13" s="1"/>
  <c r="M8" i="12"/>
  <c r="G8" i="12"/>
  <c r="AF44" i="12"/>
  <c r="M31" i="12"/>
  <c r="M26" i="12" s="1"/>
  <c r="J164" i="1"/>
  <c r="J47" i="1"/>
  <c r="J43" i="1"/>
  <c r="J41" i="1"/>
  <c r="J48" i="1"/>
  <c r="J44" i="1"/>
  <c r="J46" i="1"/>
  <c r="J40" i="1"/>
  <c r="J45" i="1"/>
  <c r="J39" i="1"/>
  <c r="J49" i="1" s="1"/>
  <c r="H49" i="1"/>
  <c r="I21" i="1"/>
  <c r="J28" i="1"/>
  <c r="J26" i="1"/>
  <c r="G38" i="1"/>
  <c r="F38" i="1"/>
  <c r="J23" i="1"/>
  <c r="J24" i="1"/>
  <c r="J25" i="1"/>
  <c r="J27" i="1"/>
  <c r="E24" i="1"/>
  <c r="E26" i="1"/>
  <c r="J167"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<sst xmlns="http://schemas.openxmlformats.org/spreadsheetml/2006/main" count="3639" uniqueCount="1030">
  <si>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</si>
  <si>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</si>
  <si>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</si>
  <si>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</si>
  <si>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</si>
  <si>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</si>
  <si>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</si>
  <si>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</si>
  <si>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</si>
  <si>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</si>
  <si>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</si>
  <si>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</si>
  <si>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</si>
  <si>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</si>
  <si>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</si>
  <si>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</si>
  <si>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</si>
  <si>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</si>
  <si>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</si>
  <si>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</si>
  <si>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</si>
  <si>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</si>
  <si>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</si>
  <si>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</si>
  <si>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</si>
  <si>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</si>
  <si>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</si>
  <si>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</si>
  <si>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</si>
  <si>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</si>
  <si>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</si>
  <si>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</si>
  <si>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</si>
  <si>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</si>
  <si>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</si>
  <si>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</si>
  <si>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</si>
  <si>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</si>
  <si>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</si>
  <si>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</si>
  <si>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</si>
  <si>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</si>
  <si>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</si>
  <si>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060027</t>
  </si>
  <si>
    <t>Mikulov, Mušlov – zastávka MHD, chodník pro pěší a veřejné osvětlení</t>
  </si>
  <si>
    <t>Město Mikulov</t>
  </si>
  <si>
    <t>Náměstí 158/1</t>
  </si>
  <si>
    <t>Mikulov</t>
  </si>
  <si>
    <t>69201</t>
  </si>
  <si>
    <t>00283347</t>
  </si>
  <si>
    <t>CZ00283347</t>
  </si>
  <si>
    <t>RYBÁK - PROJEKTOVÁNÍ STAVEB, spol. s r.o.</t>
  </si>
  <si>
    <t>Havlíčkova 139/25a</t>
  </si>
  <si>
    <t>Brno-Stránice</t>
  </si>
  <si>
    <t>60200</t>
  </si>
  <si>
    <t>25325680</t>
  </si>
  <si>
    <t>CZ25325680</t>
  </si>
  <si>
    <t>Stavba</t>
  </si>
  <si>
    <t>Ostatní a vedlejší náklady</t>
  </si>
  <si>
    <t>00</t>
  </si>
  <si>
    <t>Vedlejší a ostatní náklady</t>
  </si>
  <si>
    <t>Stavební objekt</t>
  </si>
  <si>
    <t>101</t>
  </si>
  <si>
    <t>Zastávka autobusů</t>
  </si>
  <si>
    <t>121</t>
  </si>
  <si>
    <t>Chodník pro pěší</t>
  </si>
  <si>
    <t>401</t>
  </si>
  <si>
    <t>Veřejné osvětlení</t>
  </si>
  <si>
    <t>Celkem za stavbu</t>
  </si>
  <si>
    <t>CZK</t>
  </si>
  <si>
    <t>#POPS</t>
  </si>
  <si>
    <t>Popis stavby: 060027 - Mikulov, Mušlov – zastávka MHD, chodník pro pěší a veřejné osvětlení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</si>
  <si>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</si>
  <si>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</si>
  <si>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</si>
  <si>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</si>
  <si>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</si>
  <si>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</si>
  <si>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</si>
  <si>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</si>
  <si>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</si>
  <si>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</si>
  <si>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</si>
  <si>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</si>
  <si>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</si>
  <si>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</si>
  <si>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</si>
  <si>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</si>
  <si>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</si>
  <si>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</si>
  <si>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</si>
  <si>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</si>
  <si>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</si>
  <si>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</si>
  <si>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</si>
  <si>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</si>
  <si>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</si>
  <si>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</si>
  <si>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</si>
  <si>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</si>
  <si>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</si>
  <si>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</si>
  <si>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</si>
  <si>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</si>
  <si>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</si>
  <si>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</si>
  <si>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</si>
  <si>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</si>
  <si>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</si>
  <si>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</si>
  <si>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</si>
  <si>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</si>
  <si>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</si>
  <si>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</si>
  <si>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</si>
  <si>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</si>
  <si>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</si>
  <si>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</si>
  <si>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11</t>
  </si>
  <si>
    <t>Přípravné a přidružené práce</t>
  </si>
  <si>
    <t>12</t>
  </si>
  <si>
    <t>Odkopávky a prokopávky</t>
  </si>
  <si>
    <t>13</t>
  </si>
  <si>
    <t>Hloubené vykopávky</t>
  </si>
  <si>
    <t>16</t>
  </si>
  <si>
    <t>Přemístění výkopku</t>
  </si>
  <si>
    <t>17</t>
  </si>
  <si>
    <t>Konstrukce ze zemin</t>
  </si>
  <si>
    <t>18</t>
  </si>
  <si>
    <t>Povrchové úpravy terénu</t>
  </si>
  <si>
    <t>21</t>
  </si>
  <si>
    <t>Úprava podloží a základ.spáry</t>
  </si>
  <si>
    <t>27</t>
  </si>
  <si>
    <t>Základy</t>
  </si>
  <si>
    <t>28</t>
  </si>
  <si>
    <t>Zpevňování hornin a konstrukcí</t>
  </si>
  <si>
    <t>31</t>
  </si>
  <si>
    <t>Zdi podpěrné a volné</t>
  </si>
  <si>
    <t>38</t>
  </si>
  <si>
    <t>Kompletní konstrukce</t>
  </si>
  <si>
    <t>45</t>
  </si>
  <si>
    <t>Podkladní a vedlejší konstrukce</t>
  </si>
  <si>
    <t>46</t>
  </si>
  <si>
    <t>Zpevněné plochy</t>
  </si>
  <si>
    <t>56</t>
  </si>
  <si>
    <t>Podkladní vrstvy komunikací a zpevněných ploch</t>
  </si>
  <si>
    <t>57</t>
  </si>
  <si>
    <t>Kryty štěrkových a živičných komunikací</t>
  </si>
  <si>
    <t>58</t>
  </si>
  <si>
    <t>Cementobetonové kryty komunikací</t>
  </si>
  <si>
    <t>59</t>
  </si>
  <si>
    <t>Dlažby a předlažby komunikací</t>
  </si>
  <si>
    <t>63</t>
  </si>
  <si>
    <t>Podlahy a podlahové konstrukce</t>
  </si>
  <si>
    <t>87</t>
  </si>
  <si>
    <t>Potrubí z trub z plastických hmot</t>
  </si>
  <si>
    <t>89</t>
  </si>
  <si>
    <t>Ostatní konstrukce na trubním vedení</t>
  </si>
  <si>
    <t>91</t>
  </si>
  <si>
    <t>Doplňující práce na komunikaci</t>
  </si>
  <si>
    <t>93</t>
  </si>
  <si>
    <t>Dokončovací práce inženýrských staveb</t>
  </si>
  <si>
    <t>96</t>
  </si>
  <si>
    <t>Bourání konstrukcí</t>
  </si>
  <si>
    <t>99</t>
  </si>
  <si>
    <t>Staveništní přesun hmot</t>
  </si>
  <si>
    <t>997</t>
  </si>
  <si>
    <t>Přesun sutě</t>
  </si>
  <si>
    <t>711</t>
  </si>
  <si>
    <t>Izolace proti vodě</t>
  </si>
  <si>
    <t>748</t>
  </si>
  <si>
    <t>Elektromontáže - osvětlovací zařízení a svítidla</t>
  </si>
  <si>
    <t>21-M</t>
  </si>
  <si>
    <t>Elektromontáže</t>
  </si>
  <si>
    <t>22-M</t>
  </si>
  <si>
    <t>Montáže technologických zařízení pro dopravní stavby</t>
  </si>
  <si>
    <t>46-M</t>
  </si>
  <si>
    <t>Zemní práce při extr.mont.pracích</t>
  </si>
  <si>
    <t>58-M</t>
  </si>
  <si>
    <t>Revize vyhrazených technických zařízení</t>
  </si>
  <si>
    <t>HZS</t>
  </si>
  <si>
    <t>Hodinové zúčtovací sazby</t>
  </si>
  <si>
    <t>M23</t>
  </si>
  <si>
    <t>Montáže potrubí</t>
  </si>
  <si>
    <t>M46</t>
  </si>
  <si>
    <t>Zemní práce při montážích</t>
  </si>
  <si>
    <t>N01</t>
  </si>
  <si>
    <t>Spotřební materiál</t>
  </si>
  <si>
    <t>D96</t>
  </si>
  <si>
    <t>Přesuny suti a vybouraných hmot</t>
  </si>
  <si>
    <t>PSU</t>
  </si>
  <si>
    <t>VN</t>
  </si>
  <si>
    <t>VRN</t>
  </si>
  <si>
    <t>Vedlejší rozpočtové náklady</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</si>
  <si>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</si>
  <si>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</si>
  <si>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</si>
  <si>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</si>
  <si>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</si>
  <si>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</si>
  <si>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</si>
  <si>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</si>
  <si>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</si>
  <si>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</si>
  <si>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</si>
  <si>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</si>
  <si>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</si>
  <si>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</si>
  <si>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</si>
  <si>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</si>
  <si>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</si>
  <si>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</si>
  <si>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</si>
  <si>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</si>
  <si>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</si>
  <si>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</si>
  <si>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</si>
  <si>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</si>
  <si>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</si>
  <si>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</si>
  <si>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</si>
  <si>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</si>
  <si>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</si>
  <si>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</si>
  <si>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004111010R</t>
  </si>
  <si>
    <t xml:space="preserve">Průzkumné práce </t>
  </si>
  <si>
    <t>Soubor</t>
  </si>
  <si>
    <t>RTS 21/ I</t>
  </si>
  <si>
    <t>Indiv</t>
  </si>
  <si>
    <t>POL99_2</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</si>
  <si>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</si>
  <si>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POP</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</si>
  <si>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</si>
  <si>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</si>
  <si>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</si>
  <si>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</si>
  <si>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</si>
  <si>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</si>
  <si>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</si>
  <si>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</si>
  <si>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</si>
  <si>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</si>
  <si>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</si>
  <si>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</si>
  <si>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</si>
  <si>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</si>
  <si>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</si>
  <si>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</si>
  <si>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005122020R</t>
  </si>
  <si>
    <t xml:space="preserve">Silniční, železniční či kolejový provoz  </t>
  </si>
  <si>
    <t>Náklady na ztížené provádění stavebních prací v důsledku nepřerušeného dopravního provozu na staveništi nebo v jeho bezprostředním okolí.</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</si>
  <si>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</si>
  <si>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</si>
  <si>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</si>
  <si>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</si>
  <si>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</si>
  <si>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</si>
  <si>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</si>
  <si>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</si>
  <si>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</si>
  <si>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</si>
  <si>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</si>
  <si>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</si>
  <si>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</si>
  <si>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</si>
  <si>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</si>
  <si>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</si>
  <si>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</si>
  <si>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</si>
  <si>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</si>
  <si>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</si>
  <si>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</si>
  <si>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</si>
  <si>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</si>
  <si>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</si>
  <si>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</si>
  <si>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</si>
  <si>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</si>
  <si>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SUM</t>
  </si>
  <si>
    <t>Geodetické zaměření rohů stavby, stabilizace bodů a sestavení laviček.</t>
  </si>
  <si>
    <t>END</t>
  </si>
  <si>
    <t>Položkový soupis prací a dodávek</t>
  </si>
  <si>
    <t>111201101R00</t>
  </si>
  <si>
    <t>Odstranění křovin a stromů o průměru do 10 cm při celkové ploše do 1 000 m2</t>
  </si>
  <si>
    <t>m2</t>
  </si>
  <si>
    <t>800-1</t>
  </si>
  <si>
    <t>RTS 20/ II</t>
  </si>
  <si>
    <t>Práce</t>
  </si>
  <si>
    <t>POL1_</t>
  </si>
  <si>
    <t>s odstraněním kořenů a s případným nutným odklizením křovin a stromů na hromady na vzdálenost do 50 m nebo s naložením na dopravní prostředek, do sklonu terénu 1 : 5,</t>
  </si>
  <si>
    <t>SPI</t>
  </si>
  <si>
    <t>stávající keře : 250</t>
  </si>
  <si>
    <t>VV</t>
  </si>
  <si>
    <t>112101101R00</t>
  </si>
  <si>
    <t>Kácení stromů listnatých_x000D_
 o průměru kmene přes 100 do 300 mm</t>
  </si>
  <si>
    <t>kus</t>
  </si>
  <si>
    <t>s odřezáním kmene a odvětvením, včetně případného odklizení kmene a větví na oddělené hromady na vzdálenost do 50 m nebo s naložením na dopravní prostředek,</t>
  </si>
  <si>
    <t>stávající stromy : 10+4</t>
  </si>
  <si>
    <t>112101102R00</t>
  </si>
  <si>
    <t>Kácení stromů listnatých_x000D_
 o průměru kmene přes 300 do 500 mm</t>
  </si>
  <si>
    <t>stávající stromy : 5+1</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</si>
  <si>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</si>
  <si>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</si>
  <si>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</si>
  <si>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112201102R00</t>
  </si>
  <si>
    <t>Odstranění pařezů pod úrovní terénu vykopáním_x000D_
 o průměru přes 300 do 500 mm</t>
  </si>
  <si>
    <t>113107635R00</t>
  </si>
  <si>
    <t>Odstranění podkladů nebo krytů z kameniva hrubého drceného, v ploše jednotlivě nad 50 m2, tloušťka vrstvy 350 mm</t>
  </si>
  <si>
    <t>822-1</t>
  </si>
  <si>
    <t>stávající vozovka : 367,7</t>
  </si>
  <si>
    <t>113108410R00</t>
  </si>
  <si>
    <t>Odstranění podkladů nebo krytů živičných, v ploše jednotlivě nad 50 m2, tloušťka vrstvy 100 mm</t>
  </si>
  <si>
    <t>121101100R00</t>
  </si>
  <si>
    <t>Sejmutí ornice s přemístěním na vzdálenost do 50 m</t>
  </si>
  <si>
    <t>m3</t>
  </si>
  <si>
    <t>nebo lesní půdy, s vodorovným přemístěním na hromady v místě upotřebení nebo na dočasné či trvalé skládky se složením</t>
  </si>
  <si>
    <t>sejmutí ornice : 503,4*0,3</t>
  </si>
  <si>
    <t>122403201R00</t>
  </si>
  <si>
    <t>Odkopávky a prokopávky pro stavbu silnic třída těžitelnosti II. co 100 m3</t>
  </si>
  <si>
    <t>POL1_1</t>
  </si>
  <si>
    <t>nezapažené, s přemístěním výkopku v příčných profilech na vzdálenost do 15 m nebo s naložením na dopravní prostředek</t>
  </si>
  <si>
    <t>Odkopy pro spodní stavbu silnice, tř. II, max. hl. 0.80 m : 16,6</t>
  </si>
  <si>
    <t>122403209R00</t>
  </si>
  <si>
    <t>Odkopávky a prokopávky pro stavbu silnic třída těžitelnosti II. příplatek za lepivost</t>
  </si>
  <si>
    <t>Odkopy pro spodní stavbu silnice, tř. II, max. hl. 0.80 m : 16,6*0,5</t>
  </si>
  <si>
    <t>132301112R00</t>
  </si>
  <si>
    <t>Hloubení rýh šířky do 60 cm nad 100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</si>
  <si>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</si>
  <si>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Podélný trativod DN150 : 6,9+0,8+53,1*pi*0,15^2/4</t>
  </si>
  <si>
    <t>132301119R00</t>
  </si>
  <si>
    <t xml:space="preserve">Hloubení rýh šířky do 60 cm příplatek za lepivost, v hornině 4,  </t>
  </si>
  <si>
    <t>Podélný trativod DN150 : (6,9+0,8+53,1*pi*0,15^2/4)*0,5</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</si>
  <si>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</si>
  <si>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</si>
  <si>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</si>
  <si>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 rýhy pro zakládání opěrné zdi : 14,9+0,6*30</t>
  </si>
  <si>
    <t>132301219R00</t>
  </si>
  <si>
    <t xml:space="preserve">Hloubení rýh šířky přes 60 do 200 cm příplatek za lepivost, v hornině 4,  </t>
  </si>
  <si>
    <t>Odkop rýhy pro zakládání opěrné zdi : (14,9+0,6*30)*0,5</t>
  </si>
  <si>
    <t>133301102R00</t>
  </si>
  <si>
    <t>Hloubení šachet v hornině 4_x000D_
 přes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</si>
  <si>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</si>
  <si>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patky přístřešku : 0,8*0,8*1,2*2</t>
  </si>
  <si>
    <t>133301109R00</t>
  </si>
  <si>
    <t>Hloubení šachet v hornině 4_x000D_
 příplatek za lepivost horniny</t>
  </si>
  <si>
    <t>patky přístřešku : 0,8*0,8*1,2*2*0,5</t>
  </si>
  <si>
    <t>161101101R00</t>
  </si>
  <si>
    <t>Svislé přemístění výkopku z horniny 1 až 4, při hloubce výkopu přes 1 do 2,5 m</t>
  </si>
  <si>
    <t>bez naložení do dopravní nádoby, ale s vyprázdněním dopravní nádoby na hromadu nebo na dopravní prostředek,</t>
  </si>
  <si>
    <t>162301101R00</t>
  </si>
  <si>
    <t>Vodorovné přemístění výkopku z horniny 1 až 4, na vzdálenost přes 50  do 500 m</t>
  </si>
  <si>
    <t>po suchu, bez naložení výkopku, avšak se složením bez rozhrnutí, zpáteční cesta vozidla.</t>
  </si>
  <si>
    <t xml:space="preserve">meziskládka : </t>
  </si>
  <si>
    <t>Ohumusování a osetí travním semenem v tl. 0.15 m : 248,4*0,15*2</t>
  </si>
  <si>
    <t>ŽB zeď - zásyp : 7,4*2</t>
  </si>
  <si>
    <t>162701105R00</t>
  </si>
  <si>
    <t>Vodorovné přemístění výkopku z horniny 1 až 4, na vzdálenost přes 9 000  do 10 000 m</t>
  </si>
  <si>
    <t>výkopy : (16,6+8,63835+32,9+1,536)</t>
  </si>
  <si>
    <t>ŽB zeď - zásyp : -7,4</t>
  </si>
  <si>
    <t>DZ : 0,045*4</t>
  </si>
  <si>
    <t xml:space="preserve">uložení přebytečné ornice na skládce objednatele bez poplatku : </t>
  </si>
  <si>
    <t>Ohumusování a osetí travním semenem v tl. 0.15 m : -248,4*0,15</t>
  </si>
  <si>
    <t>162701109R00</t>
  </si>
  <si>
    <t>Vodorovné přemístění výkopku příplatek k ceně za každých dalších i započatých 1 000 m přes 10 000 m_x000D_
 z horniny 1 až 4</t>
  </si>
  <si>
    <t>výkopy : (16,6+8,63835+32,9+1,536)*10</t>
  </si>
  <si>
    <t>ŽB zeď - zásyp : -7,4*10</t>
  </si>
  <si>
    <t>DZ : 0,045*4*10</t>
  </si>
  <si>
    <t>sejmutí ornice : 503,4*0,3*10</t>
  </si>
  <si>
    <t>Ohumusování a osetí travním semenem v tl. 0.15 m : -248,4*0,15*10</t>
  </si>
  <si>
    <t>162301401R00</t>
  </si>
  <si>
    <t>Vodorovné přemístění větví, kmenů, nebo pařezů větví stromů listnatých, průměru kmene přes 100 do 300 mm, na vzdálenost do 5 000 m</t>
  </si>
  <si>
    <t xml:space="preserve"> s naložením, složením a dopravou,</t>
  </si>
  <si>
    <t>162301402R00</t>
  </si>
  <si>
    <t>Vodorovné přemístění větví, kmenů, nebo pařezů větví stromů listnatých, průměru kmene přes 300 do 500 mm, na vzdálenost do 5 000 m</t>
  </si>
  <si>
    <t>162301411R00</t>
  </si>
  <si>
    <t>Vodorovné přemístění větví, kmenů, nebo pařezů kmenů stromů listnatých, průměru kmene přes 100 do 300 mm, na vzdálenost do 5 000 m</t>
  </si>
  <si>
    <t>162301412R00</t>
  </si>
  <si>
    <t>Vodorovné přemístění větví, kmenů, nebo pařezů kmenů stromů listnatých, průměru kmene přes 300 do 500 mm, na vzdálenost do 5 000 m</t>
  </si>
  <si>
    <t>162301421R00</t>
  </si>
  <si>
    <t>Vodorovné přemístění větví, kmenů, nebo pařezů pařezů, průměru kmene přes 100 do 300 mm, na vzdálenost do 5 000 m</t>
  </si>
  <si>
    <t>162301422R00</t>
  </si>
  <si>
    <t>Vodorovné přemístění větví, kmenů, nebo pařezů pařezů, průměru kmene přes 300 do 500 mm, na vzdálenost do 5 000 m</t>
  </si>
  <si>
    <t>162301901R00</t>
  </si>
  <si>
    <t>Vodorovné přemístění větví, kmenů, nebo pařezů příplatek k cenám za každých dalších i započatých 5 000 m přes 5 000 m_x000D_
 větví stromů listnatých, průměru kmene přes 100 do 300 mm</t>
  </si>
  <si>
    <t>162301902R00</t>
  </si>
  <si>
    <t>Vodorovné přemístění větví, kmenů, nebo pařezů příplatek k cenám za každých dalších i započatých 5 000 m přes 5 000 m_x000D_
 větví stromů listnatých, průměru kmene přes 300 do 500 mm</t>
  </si>
  <si>
    <t>162301911R00</t>
  </si>
  <si>
    <t>Vodorovné přemístění větví, kmenů, nebo pařezů příplatek k cenám za každých dalších i započatých 5 000 m přes 5 000 m_x000D_
 kmenů stromů listnatých, průměru kmene přes 100 do 300 mm</t>
  </si>
  <si>
    <t>162301912R00</t>
  </si>
  <si>
    <t>Vodorovné přemístění větví, kmenů, nebo pařezů příplatek k cenám za každých dalších i započatých 5 000 m přes 5 000 m_x000D_
 kmenů stromů listnatých, průměru kmene přes 300 do 500 mm</t>
  </si>
  <si>
    <t>162301921R00</t>
  </si>
  <si>
    <t>Vodorovné přemístění větví, kmenů, nebo pařezů příplatek k cenám za každých dalších i započatých 5 000 m přes 5 000 m_x000D_
 pařezů, průměru kmene přes 100 do 300 mm</t>
  </si>
  <si>
    <t>162301922R00</t>
  </si>
  <si>
    <t>Vodorovné přemístění větví, kmenů, nebo pařezů příplatek k cenám za každých dalších i započatých 5 000 m přes 5 000 m_x000D_
 pařezů, průměru kmene přes 300 do 500 mm</t>
  </si>
  <si>
    <t>162301501R00</t>
  </si>
  <si>
    <t>Vodorovné přemístění křovin nma vzdálenost do 5 000 m</t>
  </si>
  <si>
    <t>o průměru kmene do 10 cm na vzdálenost, složení z dopravního porstředku.</t>
  </si>
  <si>
    <t>167101101R00</t>
  </si>
  <si>
    <t>Nakládání, skládání, překládání neulehlého výkopku nakládání výkopku_x000D_
 do 100 m3, z horniny 1 až 4</t>
  </si>
  <si>
    <t>Ohumusování a osetí travním semenem v tl. 0.15 m : 248,4*0,15</t>
  </si>
  <si>
    <t>ŽB zeď - zásyp : 7,4</t>
  </si>
  <si>
    <t>199000002R00</t>
  </si>
  <si>
    <t>Poplatky za skládku horniny 1- 4, skupina 17 05 04 z Katalogu odpadů</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</si>
  <si>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</si>
  <si>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</si>
  <si>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</si>
  <si>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Zemina vhodná do násypu dle ČSN 73 6133 + hutnění po vrstvách : 231,6</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</si>
  <si>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</si>
  <si>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</si>
  <si>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</si>
  <si>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</si>
  <si>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</si>
  <si>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</si>
  <si>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ŽB zeď : 7,4</t>
  </si>
  <si>
    <t>59691019.AR</t>
  </si>
  <si>
    <t>zemina recyklovaná</t>
  </si>
  <si>
    <t>t</t>
  </si>
  <si>
    <t>SPCM</t>
  </si>
  <si>
    <t>Specifikace</t>
  </si>
  <si>
    <t>POL3_</t>
  </si>
  <si>
    <t>Zemina vhodná do násypu dle ČSN 73 6133 + hutnění po vrstvách : 231,6*1,5</t>
  </si>
  <si>
    <t>180402111R00</t>
  </si>
  <si>
    <t>Založení trávníku parkový trávník, výsevem, v rovině nebo na svahu do 1:5</t>
  </si>
  <si>
    <t>823-1</t>
  </si>
  <si>
    <t>na půdě předem připravené s pokosením, naložením, odvozem odpadu do 20 km a se složením,</t>
  </si>
  <si>
    <t>Ohumusování a osetí travním semenem v tl. 0.15 m : 248,4*0,5</t>
  </si>
  <si>
    <t>180402112R00</t>
  </si>
  <si>
    <t>Založení trávníku parkový trávník, výsevem, na svahu přes 1:5 do 1:2</t>
  </si>
  <si>
    <t>Ohumusování a osetí travním semenem v tl. 0.15 m : 248,4*0,25</t>
  </si>
  <si>
    <t>180402113R00</t>
  </si>
  <si>
    <t>Založení trávníku parkový trávník, výsevem, na svahu přes 1:2 do 1:1</t>
  </si>
  <si>
    <t>181101102R00</t>
  </si>
  <si>
    <t>Úprava pláně v zářezech v hornině 1 až 4, se zhutněním</t>
  </si>
  <si>
    <t>vyrovnáním výškových rozdílů, ploch vodorovných a ploch do sklonu 1 : 5.</t>
  </si>
  <si>
    <t>Chodník : 123,2</t>
  </si>
  <si>
    <t>Autobusový záliv : 401,1</t>
  </si>
  <si>
    <t>Vozovka : 438</t>
  </si>
  <si>
    <t>Hutněná krajnice - štěrkodrť fr 0/32 tl. 100 mm : 50,4</t>
  </si>
  <si>
    <t>zakládání opěrné zdi : 1,3*30</t>
  </si>
  <si>
    <t>patky přístřešku : 0,8*0,8*2</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</si>
  <si>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</si>
  <si>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</si>
  <si>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</si>
  <si>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182201101R00</t>
  </si>
  <si>
    <t>Svahování násypů bez rozlišení horniny</t>
  </si>
  <si>
    <t>trvalých svahů do projektovaných profilů s potřebným přemístěním výkopku při svahování v násypech,</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</si>
  <si>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</si>
  <si>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</si>
  <si>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</si>
  <si>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185804312R00</t>
  </si>
  <si>
    <t xml:space="preserve">Zalití rostlin vodou plocha přes 20 m2,  </t>
  </si>
  <si>
    <t>Ohumusování a osetí travním semenem v tl. 0.15 m : 248,4*0,05</t>
  </si>
  <si>
    <t>00572420R</t>
  </si>
  <si>
    <t>směs travní parková, dekorativní</t>
  </si>
  <si>
    <t>kg</t>
  </si>
  <si>
    <t>POL3_1</t>
  </si>
  <si>
    <t>Ohumusování a osetí travním semenem v tl. 0.15 m : 248,4*0,03</t>
  </si>
  <si>
    <t>212572111R00</t>
  </si>
  <si>
    <t>Lože pro trativody ze štěrkopísku tříděného</t>
  </si>
  <si>
    <t>800-2</t>
  </si>
  <si>
    <t>Včetně vyčištění dna rýh.</t>
  </si>
  <si>
    <t>Podélný trativod DN150 : 0,8</t>
  </si>
  <si>
    <t>212561111R00</t>
  </si>
  <si>
    <t>Výplň trativodů kamenivem hrubým drceným, frakce 4-16 mm</t>
  </si>
  <si>
    <t>do rýh bez zhutnění s úpravou povrchu výplně,</t>
  </si>
  <si>
    <t>Podélný trativod DN150 : 6,9</t>
  </si>
  <si>
    <t>212753116R00</t>
  </si>
  <si>
    <t>Plastové drenážní trubky montáž ohebné plastové drenážní trubky do rýhy, DN 160, bez lože</t>
  </si>
  <si>
    <t>m</t>
  </si>
  <si>
    <t>827-1</t>
  </si>
  <si>
    <t>Podélný trativod DN150 : 53,1</t>
  </si>
  <si>
    <t>212753511R00</t>
  </si>
  <si>
    <t>Plastové drenážní trubky montáž drenážní tvarovky,  , s jedním spojem</t>
  </si>
  <si>
    <t>Podélný trativod DN150 : 1+1</t>
  </si>
  <si>
    <t>28611225.AR</t>
  </si>
  <si>
    <t>trubka plastová drenážní PVC; ohebná; perforovaná po celém obvodu; DN 160,0 mm</t>
  </si>
  <si>
    <t>Podélný trativod DN150 : 53,1*1,015</t>
  </si>
  <si>
    <t>28611328.AR</t>
  </si>
  <si>
    <t>zátka PVC; DN 160,0 mm</t>
  </si>
  <si>
    <t>Podélný trativod DN150 : 1,015</t>
  </si>
  <si>
    <t>28611335.AR</t>
  </si>
  <si>
    <t>klapka koncová DN 160,0 mm</t>
  </si>
  <si>
    <t>271571112R00</t>
  </si>
  <si>
    <t xml:space="preserve">Polštáře zhutněné pod základy štěrkopísek netříděný,  </t>
  </si>
  <si>
    <t>zakládání opěrné zdi : 0,6*30</t>
  </si>
  <si>
    <t>274313711V01</t>
  </si>
  <si>
    <t>Beton základových pasů prostý C 25/30, XC2</t>
  </si>
  <si>
    <t>Vlastní</t>
  </si>
  <si>
    <t>Kalkul</t>
  </si>
  <si>
    <t>Včetně dodávky a uložení betonu a kamene.</t>
  </si>
  <si>
    <t>ŽB zeď : 0,5*0,6*(29,8+5+2,2*2)</t>
  </si>
  <si>
    <t>274351215R00</t>
  </si>
  <si>
    <t>Bednění stěn základových pasů zřízení</t>
  </si>
  <si>
    <t>801-1</t>
  </si>
  <si>
    <t>svislé nebo šikmé (odkloněné), půdorysně přímé nebo zalomené, stěn základových pasů ve volných nebo zapažených jámách, rýhách, šachtách, včetně případných vzpěr,</t>
  </si>
  <si>
    <t>ŽB zeď : 2*0,6*(29,8+5+2,2*2)+0,5*0,6*2</t>
  </si>
  <si>
    <t>274351216R00</t>
  </si>
  <si>
    <t>Bednění stěn základových pasů odstranění</t>
  </si>
  <si>
    <t>Včetně očištění, vytřídění a uložení bednicího materiálu.</t>
  </si>
  <si>
    <t>275313711T01</t>
  </si>
  <si>
    <t>Beton základových patek prostý C 25/30, XC2</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</si>
  <si>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</si>
  <si>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</si>
  <si>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</si>
  <si>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patky přístřešku : 0,8*4*0,5*2</t>
  </si>
  <si>
    <t>275351216R00</t>
  </si>
  <si>
    <t>Bednění stěn základových patek odstranění</t>
  </si>
  <si>
    <t>Včetně očištění, vytřídění a uložení bednícího materiálu.</t>
  </si>
  <si>
    <t>289971211R00</t>
  </si>
  <si>
    <t>Zřízení vrstvy z geotextilie na upraveném povrchu sklon do 1:5, šířka od 0 do 3 m</t>
  </si>
  <si>
    <t>69366198R</t>
  </si>
  <si>
    <t>geotextilie PP; funkce separační, ochranná, výztužná, filtrační; plošná hmotnost 300 g/m2; zpevněná oboustranně</t>
  </si>
  <si>
    <t>zakládání opěrné zdi : 1,3*30*1,08</t>
  </si>
  <si>
    <t>311321825T01</t>
  </si>
  <si>
    <t>Železobeton nadzákladových zdí pohledový C 25/30, XF2</t>
  </si>
  <si>
    <t>Včetně pomocného lešení o výšce podlahy do 1900 mm a pro zatížení 1,5 kPa.</t>
  </si>
  <si>
    <t>ŽB zeď : (32,86+4,97)*0,3</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</si>
  <si>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</si>
  <si>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</si>
  <si>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</si>
  <si>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ŽB zeď : (32,86+4,97)*2</t>
  </si>
  <si>
    <t>311351806R00</t>
  </si>
  <si>
    <t>Bednění nadzákladových zdí oboustranné za každou stranu pro beton pohledový, odstranění</t>
  </si>
  <si>
    <t>311361921RT8</t>
  </si>
  <si>
    <t>Výztuž nadzákladových zdí ze svařovaných sítí průměr drátu 8 mm, velikost oka 100/100 mm</t>
  </si>
  <si>
    <t>včetně distančních prvků</t>
  </si>
  <si>
    <t>ŽB zeď : 657,52*1,05/1000</t>
  </si>
  <si>
    <t>317321118V01</t>
  </si>
  <si>
    <t>Římsy ze železového betonu C 30/37, XF4</t>
  </si>
  <si>
    <t>ŽB zeď : 0,4*0,15*29,8</t>
  </si>
  <si>
    <t>317353121R00</t>
  </si>
  <si>
    <t>Bednění mostních říms zřízení bednění</t>
  </si>
  <si>
    <t>821-1</t>
  </si>
  <si>
    <t>jakéhokoliv tvaru, přímých, zalomených nebo jinak zakřivených,</t>
  </si>
  <si>
    <t>ŽB zeď : (0,15+0,15+0,1)*29,8</t>
  </si>
  <si>
    <t>317353221R00</t>
  </si>
  <si>
    <t>Bednění mostních říms odstranění bednění</t>
  </si>
  <si>
    <t>317361921RT8</t>
  </si>
  <si>
    <t>Výztuž překladů, říms a klenbových pásů ze svařovaných sítí průměr drátu 8 mm, velikost oka 100/100 mm</t>
  </si>
  <si>
    <t>ŽB zeď : 84,77*1,05/1000</t>
  </si>
  <si>
    <t>380932216T00</t>
  </si>
  <si>
    <t>Výztuž D 14, vlepená do betonu, malta 2složk epoxi</t>
  </si>
  <si>
    <t>propojení stěny se základovým pasem : 266*0,2</t>
  </si>
  <si>
    <t>464511122R00</t>
  </si>
  <si>
    <t xml:space="preserve">Pohoz dna nebo svahů z kamene a kameniva kámen záhozový, hmotnost do 200 kg, pohoz z terénu,  </t>
  </si>
  <si>
    <t>832-1</t>
  </si>
  <si>
    <t>jakékoliv tloušťky</t>
  </si>
  <si>
    <t>Včetně  úpravy jednotlivých kamenů hmotnosti přes 500 kg dodatečným rozpojením na místě uložení.</t>
  </si>
  <si>
    <t>Zpevnění svahu pohozem z lomového kamene hm. 200 kg/m2 : 10,6</t>
  </si>
  <si>
    <t>564851111RT2</t>
  </si>
  <si>
    <t>Podklad ze štěrkodrti s rozprostřením a zhutněním frakce 0-32 mm, tloušťka po zhutnění 150 mm</t>
  </si>
  <si>
    <t>564861111RT2</t>
  </si>
  <si>
    <t>Podklad ze štěrkodrti s rozprostřením a zhutněním frakce 0-32 mm, tloušťka po zhutnění 200 mm</t>
  </si>
  <si>
    <t>565141211R00</t>
  </si>
  <si>
    <t>Podklad z kameniva obaleného asfaltem ACP 16+ až ACP 22+, v pruhu šířky přes 3 m, třídy 1, tloušťka po zhutnění 60 mm</t>
  </si>
  <si>
    <t>s rozprostřením a zhutněním</t>
  </si>
  <si>
    <t>Vozovka : 414,2</t>
  </si>
  <si>
    <t>567122114R00</t>
  </si>
  <si>
    <t>Podklad z kameniva zpevněného cementem SC C8/10, tloušťka po zhutnění 150 mm</t>
  </si>
  <si>
    <t>bez dilatačních spár, s rozprostřením a zhutněním, ošetřením povrchu podkladu vodou</t>
  </si>
  <si>
    <t>Autobusový záliv : 377,5</t>
  </si>
  <si>
    <t>568111112R00</t>
  </si>
  <si>
    <t>Vyztužení podkladní vrstvy z geotextilie, sklon povrchu do 1:5, role šířky do 7,5 m</t>
  </si>
  <si>
    <t>569831111R00</t>
  </si>
  <si>
    <t>Zpevnění krajnic nebo komun. pro pěší štěrkodrtí tloušťka po zhutnění 100 mm</t>
  </si>
  <si>
    <t>Autobusový záliv : 401,1*1,08</t>
  </si>
  <si>
    <t>Vozovka : 438*1,08</t>
  </si>
  <si>
    <t>573191114T00</t>
  </si>
  <si>
    <t>Nátěr infiltrační kationaktivní emulzí 0,25 kg/m2</t>
  </si>
  <si>
    <t>573231111R00</t>
  </si>
  <si>
    <t>Postřik živičný spojovací bez posypu kamenivem ze silniční emulze, v množství od 0,5 do 0,7 kg/m2</t>
  </si>
  <si>
    <t>577132111R00</t>
  </si>
  <si>
    <t>Beton asfaltový s rozprostřením a zhutněním v pruhu šířky přes 3 m, ACO 11+, tloušťky 40 mm, plochy přes 1000 m2</t>
  </si>
  <si>
    <t>Vozovka : 405,7</t>
  </si>
  <si>
    <t>581132111R00</t>
  </si>
  <si>
    <t>Kryt cementobetonový silničních komunikací skupiny 1 a 2, tloušťky 200 mm</t>
  </si>
  <si>
    <t>Autobusový záliv : 343,2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</si>
  <si>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</si>
  <si>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</si>
  <si>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</si>
  <si>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 xml:space="preserve">Chodník : </t>
  </si>
  <si>
    <t>Zámková dlažba betonová tl. 60 mm : 91,4</t>
  </si>
  <si>
    <t>Reliéfní dlažba tl. 60 mm : 2,8</t>
  </si>
  <si>
    <t>Červená hladká dlažba betonová tl. 60 mm : 7,5</t>
  </si>
  <si>
    <t>596215028R00</t>
  </si>
  <si>
    <t>Kladení zámkové dlažby do drtě příplatek za více barev dlažby tloušťky 60 mm</t>
  </si>
  <si>
    <t>596291111R00</t>
  </si>
  <si>
    <t>Řezání zámkové dlažby tloušťky 60 mm</t>
  </si>
  <si>
    <t>Zámková dlažba betonová tl. 60 mm : 44+25</t>
  </si>
  <si>
    <t>Červená hladká dlažba betonová tl. 60 mm : 2,5+5</t>
  </si>
  <si>
    <t>59245110R</t>
  </si>
  <si>
    <t>dlažba betonová dvouvrstvá, skladebná; obdélník; šedá; l = 200 mm; š = 100 mm; tl. 60,0 mm</t>
  </si>
  <si>
    <t>Zámková dlažba betonová tl. 60 mm : 91,4*1,05</t>
  </si>
  <si>
    <t>59245111R</t>
  </si>
  <si>
    <t>dlažba betonová dvouvrstvá, skladebná; obdélník; červená; l = 200 mm; š = 100 mm; tl. 60,0 mm</t>
  </si>
  <si>
    <t>Červená hladká dlažba betonová tl. 60 mm : 7,5*1,05</t>
  </si>
  <si>
    <t>592451150R</t>
  </si>
  <si>
    <t>dlažba betonová dvouvrstvá, skladebná; obdélník; dlaždice pro nevidomé; šedá; l = 200 mm; š = 100 mm; tl. 60,0 mm</t>
  </si>
  <si>
    <t>Reliéfní dlažba tl. 60 mm : 2,8*1,05</t>
  </si>
  <si>
    <t>631313511R00</t>
  </si>
  <si>
    <t xml:space="preserve">Mazanina z betonu prostého tl. přes 80 do 120 mm třídy C 12/15,  </t>
  </si>
  <si>
    <t>(z kameniva) hlazená dřevěným hladítkem</t>
  </si>
  <si>
    <t>Včetně vytvoření dilatačních spár, bez zaplnění.</t>
  </si>
  <si>
    <t>ŽB zeď - podkladní beton : 1*0,1*30</t>
  </si>
  <si>
    <t>914001121R00</t>
  </si>
  <si>
    <t xml:space="preserve">Osazení a montáž svislých dopravních značek sloupek, do betonového základu a AL patky,  </t>
  </si>
  <si>
    <t>Svislé dopravní značení - dopr. zn. základ. vel. tř. 1 : 4</t>
  </si>
  <si>
    <t>914001125R00</t>
  </si>
  <si>
    <t xml:space="preserve">Osazení a montáž svislých dopravních značek značka, na sloupek,sloup, konzolu nebo objekt,  </t>
  </si>
  <si>
    <t>Svislé dopravní značení - dopr. zn. základ. vel. tř. 1 : 1</t>
  </si>
  <si>
    <t>914991003R00</t>
  </si>
  <si>
    <t>Dočasné dopravní značení montáž , zábrany včetně sloupků a podstavců</t>
  </si>
  <si>
    <t>Z4 : 10</t>
  </si>
  <si>
    <t>914992003R00</t>
  </si>
  <si>
    <t>Dočasné dopravní značení vlastní nájem, zábrany včetně sloupků a podstavců</t>
  </si>
  <si>
    <t>Z4 : 10*30</t>
  </si>
  <si>
    <t>914993003R00</t>
  </si>
  <si>
    <t>Demontáž dočasného dopravního značení zábrany včetně sloupků a podstavců</t>
  </si>
  <si>
    <t>917862114T01</t>
  </si>
  <si>
    <t>Osazení stojat. obrub.bet. s opěrou,lože z C 25/30 , XF3</t>
  </si>
  <si>
    <t>Obrubník betonový silniční BO150/250/1000 : 93,4</t>
  </si>
  <si>
    <t>Obrubník betonový silniční BO150/150/1000 : 4</t>
  </si>
  <si>
    <t>Obrubník chodníkový BO100/250/1000 : 13,7</t>
  </si>
  <si>
    <t>917882114T01</t>
  </si>
  <si>
    <t>Osazení obrubníku bet. zastávkového, lože C 25/30, XF3</t>
  </si>
  <si>
    <t>Kasselský obrubník BO 400/290/1000 : 15-2,67</t>
  </si>
  <si>
    <t>917882124R00</t>
  </si>
  <si>
    <t>Osazení sady zastávkových náběhových obrubníků celková délka sady 2,67 m, bez dodávky obrubníků</t>
  </si>
  <si>
    <t>sada</t>
  </si>
  <si>
    <t>Kasselský obrubník BO 400/290/1000 : 1</t>
  </si>
  <si>
    <t>919731122R00</t>
  </si>
  <si>
    <t>Zarovnání styčné plochy podkladu nebo krytu živičné, tloušťky přes 50 do 100 mm</t>
  </si>
  <si>
    <t>podél vybourané části komunikace nebo zpevněné plochy</t>
  </si>
  <si>
    <t>Vozovka napojení : 26+5,5-0,6</t>
  </si>
  <si>
    <t>919735112R00</t>
  </si>
  <si>
    <t>Řezání stávajících krytů nebo podkladů živičných, hloubky přes 50 do 100 mm</t>
  </si>
  <si>
    <t>včetně spotřeby vody</t>
  </si>
  <si>
    <t>9111A1OA0</t>
  </si>
  <si>
    <t>ZÁBRADLÍ SILNIČNÍ S VODOR MADLY - DODÁVKA A MONTÁŽ</t>
  </si>
  <si>
    <t>M</t>
  </si>
  <si>
    <t>EXP 19</t>
  </si>
  <si>
    <t>Agregovaná položka</t>
  </si>
  <si>
    <t>POL2_</t>
  </si>
  <si>
    <t>ŽB zeď : 29,8</t>
  </si>
  <si>
    <t>9113E1OA0</t>
  </si>
  <si>
    <t>SVODIDLO OCEL SILNIČ JEDNOSTR, ÚROVEŇ ZADRŽ H4 - DODÁVKA A MONTÁŽ</t>
  </si>
  <si>
    <t>nová svodidla : 15</t>
  </si>
  <si>
    <t>91267OA0</t>
  </si>
  <si>
    <t>ODRAZKY NA SVODIDLA</t>
  </si>
  <si>
    <t>KUS</t>
  </si>
  <si>
    <t>nová svodidla : 2</t>
  </si>
  <si>
    <t>40444999.AR</t>
  </si>
  <si>
    <t>značka dopravní silniční svislá; upravující přednost P6; tvar osmiúhelník; 700 mm; štít z pozink.plechu s dvoj.ohybem,retroref.folie I.tř.; záruka 7 let</t>
  </si>
  <si>
    <t xml:space="preserve">Svislé dopravní značení - dopr. zn. základ. vel. tř. 1 : </t>
  </si>
  <si>
    <t>P6 : 1</t>
  </si>
  <si>
    <t>40445020.AR</t>
  </si>
  <si>
    <t>značka dopravní silniční svislá; zákazová B1-B34; tvar kruh; 500 mm; štít z pozink.plechu s dvoj.ohybem,retroref.folie I.tř.; záruka 7 let</t>
  </si>
  <si>
    <t>B1 : 1</t>
  </si>
  <si>
    <t>B2 : 1</t>
  </si>
  <si>
    <t>40445137.AR</t>
  </si>
  <si>
    <t>značka dopravní silniční svislá; informativní IJ4b; tvar kruh; 500 mm; štít z pozink.plechu s dvoj.ohybem,retroref.folie I.tř.; záruka 7 let</t>
  </si>
  <si>
    <t>IJ4b : 1</t>
  </si>
  <si>
    <t>40445161.ARM</t>
  </si>
  <si>
    <t>Značka dopr dodat E 13 fól 1, EG 7 letá</t>
  </si>
  <si>
    <t>E13 : 1</t>
  </si>
  <si>
    <t>404459502R</t>
  </si>
  <si>
    <t>příslušenství k dopr.značení sloupek Fe 60 pozinkovaný, délka 2500 mm</t>
  </si>
  <si>
    <t>404459533R</t>
  </si>
  <si>
    <t>příslušenství k dopr.značení upínací svorka pro lisované značky na sloupek průměr 60 mm, včetně spojovacího materiálu</t>
  </si>
  <si>
    <t>Svislé dopravní značení - dopr. zn. základ. vel. tř. 1 : 4*2</t>
  </si>
  <si>
    <t>59217421R</t>
  </si>
  <si>
    <t>obrubník chodníkový materiál beton; l = 1000,0 mm; š = 100,0 mm; h = 250,0 mm; barva šedá</t>
  </si>
  <si>
    <t>Obrubník chodníkový BO100/250/1000 : 13,7*1,01</t>
  </si>
  <si>
    <t>59217472R</t>
  </si>
  <si>
    <t>obrubník silniční materiál beton; l = 1000,0 mm; š = 150,0 mm; h = 250,0 mm; barva šedá</t>
  </si>
  <si>
    <t>Obrubník betonový silniční BO150/250/1000 : 93,4*1,01</t>
  </si>
  <si>
    <t>59217476R</t>
  </si>
  <si>
    <t>obrubník silniční nájezdový; materiál beton; l = 1000,0 mm; š = 150,0 mm; h = 150,0 mm; barva šedá</t>
  </si>
  <si>
    <t>Obrubník betonový silniční BO150/150/1000 : 4*1,01</t>
  </si>
  <si>
    <t>592174980R</t>
  </si>
  <si>
    <t>obrubník silniční náběhový levý, pro zastávkový záliv; materiál beton; l = 335,0 mm; š = 435,0 mm; výškový rozsah h = 330 až 350 mm; barva šedá</t>
  </si>
  <si>
    <t>Kasselský obrubník BO 400/290/1000 : 1,01</t>
  </si>
  <si>
    <t>592174981R</t>
  </si>
  <si>
    <t>obrubník silniční náběhový pravý, pro zastávkový záliv; materiál beton; l = 335,0 mm; š = 435,0 mm; výškový rozsah h = 330 až 350 mm; barva šedá</t>
  </si>
  <si>
    <t>592174982R</t>
  </si>
  <si>
    <t>obrubník silniční přechodový levý, pro zastávkový záliv; materiál beton; l = 1000,0 mm; š = 435,0 mm; výškový rozsah h = 270 až 330 mm; barva šedá</t>
  </si>
  <si>
    <t>592174983R</t>
  </si>
  <si>
    <t>obrubník silniční přechodový pravý, pro zastávkový záliv; materiál beton; l = 1000,0 mm; š = 435,0 mm; výškový rozsah h = 270 až 330 mm; barva šedá</t>
  </si>
  <si>
    <t>592174984R</t>
  </si>
  <si>
    <t>obrubník silniční přímý, pro zastávkový záliv; materiál beton; l = 1000,0 mm; š = 435,0 mm; h = 350,0 mm; barva šedá</t>
  </si>
  <si>
    <t>Kasselský obrubník BO 400/290/1000 : (15-2,67)*1,01</t>
  </si>
  <si>
    <t>931961115V3</t>
  </si>
  <si>
    <t>Vložky do dilatačních spár, polystyren, tl 30 mm, materiál ve specifikaci</t>
  </si>
  <si>
    <t>9*0,3*0,9</t>
  </si>
  <si>
    <t>93-01</t>
  </si>
  <si>
    <t>D+M přístřešek autobusové zastávky vč. kotvení k základovým konstrukcím</t>
  </si>
  <si>
    <t>93-02</t>
  </si>
  <si>
    <t>D+M označník autobusové zastávky</t>
  </si>
  <si>
    <t>93-03</t>
  </si>
  <si>
    <t>D+M těsnění dilatační spáry silikonovým tmelem 20/20 mm</t>
  </si>
  <si>
    <t>9*0,9*2</t>
  </si>
  <si>
    <t>283759000R</t>
  </si>
  <si>
    <t>deska izolační EPS 70 F; pěnový polystyren s grafitem; povrch hladký; rovná hrana; tl. 20,0 mm; součinitel tepelné vodivosti 0,032 W/mK; R = 0,620 m2K/W; obj. hmotnost 15,00 kg/m3</t>
  </si>
  <si>
    <t>9*0,3*0,9*1,05</t>
  </si>
  <si>
    <t>966005311R00</t>
  </si>
  <si>
    <t xml:space="preserve">Rozebrání a odstranění zábradlí a ocelových svodidel silničního svodidla včetně sloupků, jdnou pásnicí </t>
  </si>
  <si>
    <t>s jednou pásnicí s přemístěním hmot na skládku na vzdálenost do 10 m nebo s naložením na dopravní prostředek, se zásypem jam po odstraněných sloupcích a jeho zhutněním</t>
  </si>
  <si>
    <t>stávající svodidlo : 12</t>
  </si>
  <si>
    <t>966006132R00</t>
  </si>
  <si>
    <t>Odstranění značek pro staničení nebo dopravních značek dopravních nebo orientačních _x000D_
 s betonovými patkami</t>
  </si>
  <si>
    <t>s uložením hmot na skládku na vzdálenost do 3 m nebo s naložením na dopravní prostředek, se zásypem jam a jeho zhutněním</t>
  </si>
  <si>
    <t>Odstranění stávající dopra. Svis. Znač. : 3</t>
  </si>
  <si>
    <t>998225111R00</t>
  </si>
  <si>
    <t>Přesun hmot komunikací a letišť, kryt živičný jakékoliv délky objektu</t>
  </si>
  <si>
    <t>Přesun hmot</t>
  </si>
  <si>
    <t>POL7_</t>
  </si>
  <si>
    <t>vodorovně do 200 m</t>
  </si>
  <si>
    <t>711112011RZ1</t>
  </si>
  <si>
    <t>Provedení izolace proti zemní vlhkosti natěradly za studena na ploše svislé, včetně pomocného lešení o výšce podlahy do 1900 mm a pro zatížení do 1,5 kPa. nátěrem asfaltovou suspenzí, 1x nátěr, včetně dodávky asfaltové suspenze SA</t>
  </si>
  <si>
    <t>800-711</t>
  </si>
  <si>
    <t>(32,86+4,97)*2*2</t>
  </si>
  <si>
    <t>998711101R00</t>
  </si>
  <si>
    <t>Přesun hmot pro izolace proti vodě svisle do 6 m</t>
  </si>
  <si>
    <t>50 m vodorovně měřeno od těžiště půdorysné plochy skládky do těžiště půdorysné plochy objektu</t>
  </si>
  <si>
    <t>230191017R00</t>
  </si>
  <si>
    <t>Uložení chráničky ve výkopu PE 110x6,3mm</t>
  </si>
  <si>
    <t>chráničky kabelů : 18</t>
  </si>
  <si>
    <t>rezervní chránička : 18</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</si>
  <si>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</si>
  <si>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</si>
  <si>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chráničky kabelů : 18*1,015</t>
  </si>
  <si>
    <t>rezervní chránička : 18*1,015</t>
  </si>
  <si>
    <t>chráničky kabelů : 18*0,35*0,2</t>
  </si>
  <si>
    <t>460200134R00</t>
  </si>
  <si>
    <t>Výkop kabelové rýhy 35/50 cm  hor.4</t>
  </si>
  <si>
    <t>460260001R00</t>
  </si>
  <si>
    <t>Zatažení lana do kanálku nebo tvárnicové trasy</t>
  </si>
  <si>
    <t>460420022RT3</t>
  </si>
  <si>
    <t>Zřízení kabelového lože v rýze š. do 65 cm z písku, lože tloušťky 20 cm</t>
  </si>
  <si>
    <t>460490012RT1</t>
  </si>
  <si>
    <t>Fólie výstražná z PVC, šířka 33 cm, fólie PVC šířka 33 cm</t>
  </si>
  <si>
    <t>460510032RT1</t>
  </si>
  <si>
    <t>Kabelový prostup z plastových trub, D 160/9,1 mm, včetně dodávky trub</t>
  </si>
  <si>
    <t>chráničky kabelů : 2*0,3</t>
  </si>
  <si>
    <t>460560134R00</t>
  </si>
  <si>
    <t>Zához rýhy 35/50 cm, hornina třídy 4</t>
  </si>
  <si>
    <t>460600001RT8</t>
  </si>
  <si>
    <t>Naložení a odvoz zeminy, odvoz na vzdálenost 10000 m</t>
  </si>
  <si>
    <t>460600002R00</t>
  </si>
  <si>
    <t>Příplatek za odvoz za každých dalších 1000 m</t>
  </si>
  <si>
    <t>chráničky kabelů : 18*0,35*0,2*10</t>
  </si>
  <si>
    <t>979082213R00</t>
  </si>
  <si>
    <t>Vodorovná doprava suti po suchu bez naložení, ale se složením a hrubým urovnáním na vzdálenost do 1 km</t>
  </si>
  <si>
    <t>Přesun suti</t>
  </si>
  <si>
    <t>POL8_</t>
  </si>
  <si>
    <t>979082219R00</t>
  </si>
  <si>
    <t>Vodorovná doprava suti po suchu příplatek k ceně za každý další i započatý 1 km přes 1 km</t>
  </si>
  <si>
    <t>979990001R00</t>
  </si>
  <si>
    <t>Poplatek za skládku stavební suti, skupina 17 09 04 z Katalogu odpadů</t>
  </si>
  <si>
    <t>801-3</t>
  </si>
  <si>
    <t>RTS 20/ I</t>
  </si>
  <si>
    <t>JKSO:</t>
  </si>
  <si>
    <t>823.53</t>
  </si>
  <si>
    <t>nástupiště ostatní hromadné dopravy</t>
  </si>
  <si>
    <t>JKSO</t>
  </si>
  <si>
    <t>1002,58 m2</t>
  </si>
  <si>
    <t>kryt z kameniva obalovaného živicí</t>
  </si>
  <si>
    <t>JKSOChar</t>
  </si>
  <si>
    <t>novostavba objektu</t>
  </si>
  <si>
    <t>JKSOAkce</t>
  </si>
  <si>
    <t>stávající vozovka : 173,4</t>
  </si>
  <si>
    <t>sejmutí ornice : 832*0,25</t>
  </si>
  <si>
    <t>Odkopy pro spodní stavbu silnice, tř. II, max. hl. 0.80 m : 72,1</t>
  </si>
  <si>
    <t>Odkopy pro spodní stavbu silnice, tř. II, max. hl. 0.80 m : 72,1*0,5</t>
  </si>
  <si>
    <t>132201111R00</t>
  </si>
  <si>
    <t>Hloubení rýh šířky do 60 cm do 100 m3, v hornině 3, hloubení strojně</t>
  </si>
  <si>
    <t>uliční vpusť : 7</t>
  </si>
  <si>
    <t>132201119R00</t>
  </si>
  <si>
    <t xml:space="preserve">Hloubení rýh šířky do 60 cm příplatek za lepivost, v hornině 3,  </t>
  </si>
  <si>
    <t>uliční vpusť : 7*0,5</t>
  </si>
  <si>
    <t>Ohumusování a osetí travním semenem v tl. 0.15 m : 56,9*0,15*2</t>
  </si>
  <si>
    <t>výkopy : 72,1+7</t>
  </si>
  <si>
    <t>Ohumusování a osetí travním semenem v tl. 0.15 m : -56,9*0,15</t>
  </si>
  <si>
    <t>výkopy : (72,1+7)*10</t>
  </si>
  <si>
    <t>sejmutí ornice : 832*0,25*10</t>
  </si>
  <si>
    <t>Ohumusování a osetí travním semenem v tl. 0.15 m : -56,9*0,15*10</t>
  </si>
  <si>
    <t>Ohumusování a osetí travním semenem v tl. 0.15 m : 56,9*0,15</t>
  </si>
  <si>
    <t>Zemina vhodná do násypu dle ČSN 73 6133 + hutnění po vrstvách : 182,2</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</si>
  <si>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</si>
  <si>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</si>
  <si>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</si>
  <si>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uliční vpusť : 5</t>
  </si>
  <si>
    <t>58337320R</t>
  </si>
  <si>
    <t>štěrkopísek frakce 0,0 až 8,0 mm; třída C</t>
  </si>
  <si>
    <t>uliční vpusť : 5*1,8*1,01</t>
  </si>
  <si>
    <t>Zemina vhodná do násypu dle ČSN 73 6133 + hutnění po vrstvách : 182,2*1,5</t>
  </si>
  <si>
    <t>Ohumusování a osetí travním semenem v tl. 0.15 m : 56,9</t>
  </si>
  <si>
    <t>Chodník : 565</t>
  </si>
  <si>
    <t>Vozovka : 120</t>
  </si>
  <si>
    <t>Ohumusování a osetí travním semenem v tl. 0.15 m : 56,9*0,05</t>
  </si>
  <si>
    <t>Ohumusování a osetí travním semenem v tl. 0.15 m : 56,9*0,03</t>
  </si>
  <si>
    <t>451572111R00</t>
  </si>
  <si>
    <t>Lože pod potrubí, stoky a drobné objekty z kameniva drobného těženého 0÷4 mm</t>
  </si>
  <si>
    <t>v otevřeném výkopu,</t>
  </si>
  <si>
    <t>uliční vpusť : 2</t>
  </si>
  <si>
    <t>Chodník : 417,3</t>
  </si>
  <si>
    <t>Vozovka : 175</t>
  </si>
  <si>
    <t>596215020R00</t>
  </si>
  <si>
    <t>Kladení zámkové dlažby do drtě tloušťka dlažby 60 mm, tloušťka lože 30 mm</t>
  </si>
  <si>
    <t>Zámková dlažba betonová tl. 60 mm : 417,3</t>
  </si>
  <si>
    <t>Zámková dlažba betonová tl. 60 mm : 226,3</t>
  </si>
  <si>
    <t>Zámková dlažba betonová tl. 60 mm : 417,3*1,05</t>
  </si>
  <si>
    <t>871313121R00</t>
  </si>
  <si>
    <t>Montáž potrubí z trub z plastů těsněných gumovým kroužkem  DN 150 mm</t>
  </si>
  <si>
    <t>v otevřeném výkopu ve sklonu do 20 %,</t>
  </si>
  <si>
    <t>uliční vpusť : 18,2</t>
  </si>
  <si>
    <t>877313123R00</t>
  </si>
  <si>
    <t>Montáž tvarovek na potrubí z trub z plastů těsněných gumovým kroužkem jednoosých DN 150 mm</t>
  </si>
  <si>
    <t>uliční vpusť : 4</t>
  </si>
  <si>
    <t>28611260.AR</t>
  </si>
  <si>
    <t>trubka plastová kanalizační PVC; hladká, s hrdlem; Sn 8 kN/m2; D = 160,0 mm; s = 4,70 mm; l = 1000,0 mm</t>
  </si>
  <si>
    <t>uliční vpusť : 18,2*1,03</t>
  </si>
  <si>
    <t>28651660.AR</t>
  </si>
  <si>
    <t>koleno PVC; 15,0 °; D = 160,0 mm; s 1 hrdlem</t>
  </si>
  <si>
    <t>uliční vpusť : 4*1,015</t>
  </si>
  <si>
    <t>895941211R00</t>
  </si>
  <si>
    <t>Zřízení vpusti kanalizační uliční z betonových dílců_x000D_
 typ UV - 50 nízký</t>
  </si>
  <si>
    <t>včetně zřízení lože ze štěrkopísku,</t>
  </si>
  <si>
    <t>899203111R00</t>
  </si>
  <si>
    <t>Osazení mříží litinových o hmotnost jednotlivě přes 100  do 150 kg</t>
  </si>
  <si>
    <t>včetně rámů a košů na bahno,</t>
  </si>
  <si>
    <t>55340374R</t>
  </si>
  <si>
    <t>rám s mříží uliční vpusti; mříž litina; rám beton; rozměr 500/500/160 mm; únosnost D 400 kN</t>
  </si>
  <si>
    <t>592238511R</t>
  </si>
  <si>
    <t>dno uliční vpusti beton; TBV; Di = 450,0 mm; h = 330 mm; t = 50 mm; s výtokem PVC; DN výtoku 150</t>
  </si>
  <si>
    <t>uliční vpusť : 4*1,01</t>
  </si>
  <si>
    <t>592238740R</t>
  </si>
  <si>
    <t>horní díl vpusti dešťové; pro čtvercový poklop; DN 500 mm; síla stěny 65 mm; h = 190 mm; beton; C 40/50; XA1</t>
  </si>
  <si>
    <t>Z4 : 25</t>
  </si>
  <si>
    <t>Z4 : 25*30</t>
  </si>
  <si>
    <t>Obrubník betonový silniční BO150/250/1000 : 226,3</t>
  </si>
  <si>
    <t>Obrubník chodníkový BO100/250/1000 : 224,9</t>
  </si>
  <si>
    <t>Vozovka napojení : 226,3+0,6</t>
  </si>
  <si>
    <t>Obrubník chodníkový BO100/250/1000 : 224,9*1,01</t>
  </si>
  <si>
    <t>Obrubník betonový silniční BO150/250/1000 : 226,3*1,01</t>
  </si>
  <si>
    <t>998223011R00</t>
  </si>
  <si>
    <t>Přesun hmot pozemních komunikací, kryt dlážděný jakékoliv délky objektu</t>
  </si>
  <si>
    <t>822.29</t>
  </si>
  <si>
    <t>komunikace pozemní ostatní</t>
  </si>
  <si>
    <t>738,4 m2</t>
  </si>
  <si>
    <t>kryt (materiál konstrukce krytu) dlážděný</t>
  </si>
  <si>
    <t>460120016</t>
  </si>
  <si>
    <t>Naložení výkopku ručně z hornin třídy 1až4</t>
  </si>
  <si>
    <t>460600061</t>
  </si>
  <si>
    <t>Odvoz suti a vybouraných hmot do 1 km</t>
  </si>
  <si>
    <t>460600071</t>
  </si>
  <si>
    <t>Příplatek k odvozu suti a vybouraných hmot za každý další 1 km (20km)</t>
  </si>
  <si>
    <t>997221611</t>
  </si>
  <si>
    <t>Nakládání suti na dopravní prostředky pro vodorovnou dopravu</t>
  </si>
  <si>
    <t>997221815</t>
  </si>
  <si>
    <t>Poplatek za uložení na skládce (skládkovné) stavebního odpadu betonového kód odpadu 170 101</t>
  </si>
  <si>
    <t>997221855</t>
  </si>
  <si>
    <t>Poplatek za uložení odpadu z kameniva na skládce (skládkovné)</t>
  </si>
  <si>
    <t>210201025</t>
  </si>
  <si>
    <t>Montáž svítidel, přisazených, venkovních</t>
  </si>
  <si>
    <t>POL1_7</t>
  </si>
  <si>
    <t>R-748-001.1</t>
  </si>
  <si>
    <t>LED svítidlo DLE-68(mini)-11W_5050_2700K_OS 2612</t>
  </si>
  <si>
    <t>POL3_0</t>
  </si>
  <si>
    <t>210100001</t>
  </si>
  <si>
    <t>Ukončení vodičů v rozváděči nebo na přístroji včetně zapojení průřezu žíly do 2,5 mm2</t>
  </si>
  <si>
    <t>210100422</t>
  </si>
  <si>
    <t>Ukončení kabelů a vodičů kabelovou koncovkou do 4 žil do 1 kV včetně zapojení KSM 35 do 4x16 mm2</t>
  </si>
  <si>
    <t>210204011</t>
  </si>
  <si>
    <t>Montáž stožárů osvětlení ocelových samostatně stojících délky do 12 m</t>
  </si>
  <si>
    <t>31674067</t>
  </si>
  <si>
    <t>stožár osvětlovací parkový 5m (výška nad zemí)</t>
  </si>
  <si>
    <t>31674107</t>
  </si>
  <si>
    <t>stožár osvětlovací uliční 6m (výška nad zemí)</t>
  </si>
  <si>
    <t>404452600</t>
  </si>
  <si>
    <t>páska upínací  Bandimex 12,7 x 0,75 mm (50 m)</t>
  </si>
  <si>
    <t>210204201</t>
  </si>
  <si>
    <t>Montáž elektrovýzbroje stožárů osvětlení 1 okruh</t>
  </si>
  <si>
    <t>R-21-M-006</t>
  </si>
  <si>
    <t>stožár.svorkovice IP 44 - 1xE27</t>
  </si>
  <si>
    <t>210220001</t>
  </si>
  <si>
    <t>Montáž uzemňovacího vedení vodičů FeZn pomocí svorek na povrchu páskou do 120 mm2</t>
  </si>
  <si>
    <t>354410730</t>
  </si>
  <si>
    <t>drát průměr 10 mm FeZn</t>
  </si>
  <si>
    <t>Poznámka k položce:</t>
  </si>
  <si>
    <t>Hmotnost: 0,62 kg/m</t>
  </si>
  <si>
    <t>210220361</t>
  </si>
  <si>
    <t>Montáž tyčí zemnicích délky do 2 m</t>
  </si>
  <si>
    <t>354420900</t>
  </si>
  <si>
    <t>tyč zemnící ZT 2,0  2m, FeZn</t>
  </si>
  <si>
    <t>354418650</t>
  </si>
  <si>
    <t>svorka k tyči zemnící SJ02 D28 mm</t>
  </si>
  <si>
    <t>210280003</t>
  </si>
  <si>
    <t>Zkoušky a prohlídky el rozvodů a zařízení celková prohlídka pro objem mtž prací do 1 000 000 Kč</t>
  </si>
  <si>
    <t>210280010</t>
  </si>
  <si>
    <t>Příplatek k celkové prohlídce za dalších i započatých 500 000 Kč přes 1 000 000 Kč</t>
  </si>
  <si>
    <t>210812011</t>
  </si>
  <si>
    <t>Montáž kabel Cu plný kulatý do 1 kV 3x1,5 až 6 mm2 uložený volně nebo v liště (CYKY)</t>
  </si>
  <si>
    <t>34111036</t>
  </si>
  <si>
    <t>kabel silový s Cu jádrem 1 kV 3x2,5mm2</t>
  </si>
  <si>
    <t>210812035</t>
  </si>
  <si>
    <t>Montáž kabel Cu plný kulatý do 1 kV 4x16 mm2 uložený volně nebo v liště (CYKY)</t>
  </si>
  <si>
    <t>PKB.711030</t>
  </si>
  <si>
    <t>CYKY-J 4x16 RE</t>
  </si>
  <si>
    <t>250060011</t>
  </si>
  <si>
    <t>Písmomalířské práce číslice a písmena výšky do 40 mm</t>
  </si>
  <si>
    <t>580108021</t>
  </si>
  <si>
    <t>Kontrola stavu 1 nebo 2 stožárových svítidel silničních</t>
  </si>
  <si>
    <t>R_0011</t>
  </si>
  <si>
    <t>Montáž pojistkoví skříně na stávající sloup, vč. výzbroje, upevnění,  práce na plošině</t>
  </si>
  <si>
    <t>R_012</t>
  </si>
  <si>
    <t>Pojistková skříň SP110/PS, vč. výzbroje a zapojení</t>
  </si>
  <si>
    <t>R_013</t>
  </si>
  <si>
    <t>Svodiče přepětí, materiál + montáž</t>
  </si>
  <si>
    <t>Koordinace s ostatními profesemi nebo správcem sítě</t>
  </si>
  <si>
    <t>R-21-M-0012</t>
  </si>
  <si>
    <t>Drobný elektromontážní materiál</t>
  </si>
  <si>
    <t>kpl</t>
  </si>
  <si>
    <t>220110641</t>
  </si>
  <si>
    <t>Závěrečné práce ve skříni KS I</t>
  </si>
  <si>
    <t>220180201.1</t>
  </si>
  <si>
    <t>Zatažení do tvárnicové tratě kabelu hmotnosti do 2 kg/m</t>
  </si>
  <si>
    <t>220180301</t>
  </si>
  <si>
    <t>Položení kabelu do lože v řídké zástavbě do 3 kg/m</t>
  </si>
  <si>
    <t>460050703</t>
  </si>
  <si>
    <t>Hloubení nezapažených jam pro stožáry veřejného osvětlení ručně v hornině tř 3 do objemu 10m3</t>
  </si>
  <si>
    <t>460080014</t>
  </si>
  <si>
    <t>Základové konstrukce z monolitického betonu C 16/20 bez bednění</t>
  </si>
  <si>
    <t>460080112</t>
  </si>
  <si>
    <t>Bourání základu betonového se záhozem jámy sypaninou</t>
  </si>
  <si>
    <t>460150263</t>
  </si>
  <si>
    <t>Hloubení kabelových zapažených i nezapažených rýh ručně š 50 cm, hl 80 cm, v hornině tř 3</t>
  </si>
  <si>
    <t>460421001</t>
  </si>
  <si>
    <t>Lože kabelů z písku nebo štěrkopísku tl 5 cm nad kabel, bez zakrytí, šířky lože do 80 cm</t>
  </si>
  <si>
    <t>460470001</t>
  </si>
  <si>
    <t>Provizorní zajištění potrubí ve výkopech při křížení s kabelem</t>
  </si>
  <si>
    <t>460470011</t>
  </si>
  <si>
    <t>Provizorní zajištění kabelů ve výkopech při jejich křížení</t>
  </si>
  <si>
    <t>460490013</t>
  </si>
  <si>
    <t>Krytí kabelů výstražnou fólií šířky 34 cm</t>
  </si>
  <si>
    <t>460510024</t>
  </si>
  <si>
    <t>Kabelové prostupy z trub betonových do rýhy s obetonováním, průměru do 15 cm</t>
  </si>
  <si>
    <t>59213009.ZPS</t>
  </si>
  <si>
    <t>Kabelový žlab TK 1</t>
  </si>
  <si>
    <t>59213344.ZPS</t>
  </si>
  <si>
    <t>Poklop kabelového žlabu TK 1</t>
  </si>
  <si>
    <t>460510064</t>
  </si>
  <si>
    <t>Kabelové prostupy z trub plastových do rýhy s obsypem, průměru do 10 cm</t>
  </si>
  <si>
    <t>345713520</t>
  </si>
  <si>
    <t>trubka elektroinstalační ohebná Kopoflex, HDPE+LDPE KF 09063</t>
  </si>
  <si>
    <t>EAN 8595057698208</t>
  </si>
  <si>
    <t>460510075</t>
  </si>
  <si>
    <t>Kabelové prostupy z trub plastových do rýhy s obetonováním, průměru do 15 cm</t>
  </si>
  <si>
    <t>34571355</t>
  </si>
  <si>
    <t>trubka elektroinstalační ohebná dvouplášťová korugovaná D 94/110 mm, HDPE+LDPE</t>
  </si>
  <si>
    <t>460560243</t>
  </si>
  <si>
    <t>Zásyp rýh ručně šířky 50 cm, hloubky 60 cm, z horniny třídy 3</t>
  </si>
  <si>
    <t>58981120</t>
  </si>
  <si>
    <t>recyklát betonový frakce 0/16</t>
  </si>
  <si>
    <t>460620013</t>
  </si>
  <si>
    <t>Provizorní úprava terénu se zhutněním, v hornině tř 3</t>
  </si>
  <si>
    <t>R-46-M-001</t>
  </si>
  <si>
    <t>Vytyčení trasy vedení kabelového podzemního v zastavěném prostoru</t>
  </si>
  <si>
    <t>R-46-M-002</t>
  </si>
  <si>
    <t>Zaměření  trasy skutečného provedení v zastavěném prostoru</t>
  </si>
  <si>
    <t>R-46-M-009</t>
  </si>
  <si>
    <t>Vytýčení inženýrských sítí</t>
  </si>
  <si>
    <t>(plyn, voka, kanál, sdělovací vedení)</t>
  </si>
  <si>
    <t>R-46-M-010</t>
  </si>
  <si>
    <t>Utěsnění kabelových prostupů pěnou</t>
  </si>
  <si>
    <t>R-46-M-011</t>
  </si>
  <si>
    <t>Montážní pěna, voděodolná, pro utěsnněí kabelu v prostupu</t>
  </si>
  <si>
    <t>210280351</t>
  </si>
  <si>
    <t>Zkoušky kabelů silových do 1 kV, počtu a průřezu žil do 4x25 mm2</t>
  </si>
  <si>
    <t>210280712</t>
  </si>
  <si>
    <t>Měření intenzity osvětlení na pracovišti do 50 svítidel</t>
  </si>
  <si>
    <t>soubor</t>
  </si>
  <si>
    <t>580101002</t>
  </si>
  <si>
    <t>Kontrola stavu rozvaděče do 10 přístrojů rozvodných zařízení</t>
  </si>
  <si>
    <t>pole</t>
  </si>
  <si>
    <t>580106001</t>
  </si>
  <si>
    <t>Měření izolačních odporů na přívodu do přípojkové skříně, rozvaděče nebo rozvodnice</t>
  </si>
  <si>
    <t>měření</t>
  </si>
  <si>
    <t>580106002</t>
  </si>
  <si>
    <t>Měření izolačních odporů okruhu celého rozvaděče nebo rozvodnice</t>
  </si>
  <si>
    <t>580106015</t>
  </si>
  <si>
    <t>Měření měrného odporu půdy</t>
  </si>
  <si>
    <t>R-099</t>
  </si>
  <si>
    <t>Revizní zpráva</t>
  </si>
  <si>
    <t>090001000</t>
  </si>
  <si>
    <t>Ostatní náklady - nepředvídatelné práce</t>
  </si>
  <si>
    <t>hod</t>
  </si>
  <si>
    <t>Hod.sazba2</t>
  </si>
  <si>
    <t>Pomocné zednické práce</t>
  </si>
  <si>
    <t>Hod.sazba3</t>
  </si>
  <si>
    <t>Pomocné nekvalifikované práce</t>
  </si>
  <si>
    <t>Hod.sazba5</t>
  </si>
  <si>
    <t>Zabezpečení pracoviště</t>
  </si>
  <si>
    <t>N1</t>
  </si>
  <si>
    <t>Podružný materiál (svorky, spojky, sádra, koncovky, hřebíky, vruty, hmoždiny, atd.)</t>
  </si>
  <si>
    <t>011464000</t>
  </si>
  <si>
    <t>Měření (monitoring) úrovně osvětlení</t>
  </si>
  <si>
    <t>…</t>
  </si>
  <si>
    <t>012303000</t>
  </si>
  <si>
    <t>Geodetické práce po výstavbě</t>
  </si>
  <si>
    <t>013254000</t>
  </si>
  <si>
    <t>Dokumentace skutečného provedení stavby</t>
  </si>
  <si>
    <t>034403000</t>
  </si>
  <si>
    <t>Dopravní značení na staveništi (součást dodávky stavby)</t>
  </si>
  <si>
    <t>Projekt DZ s vyjádřením dotčených orgánů + pronájem dopravních zanček</t>
  </si>
  <si>
    <t>041002000</t>
  </si>
  <si>
    <t>Dozory</t>
  </si>
  <si>
    <t>043002000</t>
  </si>
  <si>
    <t>Zkoušky a ostatní měření</t>
  </si>
  <si>
    <t>měření intenzity a rovnoměrnosti nového osvětlení</t>
  </si>
  <si>
    <t>045002000</t>
  </si>
  <si>
    <t>Kompletační a koordinační činnost</t>
  </si>
  <si>
    <t>049002000</t>
  </si>
  <si>
    <t>Ostatní inženýrská činnost</t>
  </si>
  <si>
    <t>072002000</t>
  </si>
  <si>
    <t>Silniční provoz</t>
  </si>
  <si>
    <t>828.75</t>
  </si>
  <si>
    <t>sítě kabelové osvětlovací nízkého napětí včetně sloupů a svítidel</t>
  </si>
  <si>
    <t>323 m</t>
  </si>
  <si>
    <t>umístění vedení v zemní rýze na upravený podklad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</si>
</sst>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7" fillId="0" borderId="18"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Xd5HtGRV5QfZtTsEohiVJii+g2oZptgcbIeiSVPyrHnTY8uMjQLDK21idVv5sj0TTB/mtw9MNxOvIM3A7L+wxg==" saltValue="jAyfWC8Nx5wNmmaWXlmU8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70"/>
  <sheetViews>
    <sheetView showGridLines="0" topLeftCell="B24"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SUMIF(F128:F166,A16,I128:I166)+SUMIF(F128:F166,"PSU",I128:I166)</f>
        <v>0</v>
      </c>
      <c r="J16" s="81"/>
    </row>
    <row r="17" spans="1:10" ht="23.25" customHeight="1" x14ac:dyDescent="0.25">
      <c r="A17" s="196" t="s">
        <v>25</v>
      </c>
      <c r="B17" s="37" t="s">
        <v>25</v>
      </c>
      <c r="C17" s="58"/>
      <c r="D17" s="59"/>
      <c r="E17" s="79"/>
      <c r="F17" s="80"/>
      <c r="G17" s="79"/>
      <c r="H17" s="80"/>
      <c r="I17" s="79">
        <f>SUMIF(F128:F166,A17,I128:I166)</f>
        <v>0</v>
      </c>
      <c r="J17" s="81"/>
    </row>
    <row r="18" spans="1:10" ht="23.25" customHeight="1" x14ac:dyDescent="0.25">
      <c r="A18" s="196" t="s">
        <v>26</v>
      </c>
      <c r="B18" s="37" t="s">
        <v>26</v>
      </c>
      <c r="C18" s="58"/>
      <c r="D18" s="59"/>
      <c r="E18" s="79"/>
      <c r="F18" s="80"/>
      <c r="G18" s="79"/>
      <c r="H18" s="80"/>
      <c r="I18" s="79">
        <f>SUMIF(F128:F166,A18,I128:I166)</f>
        <v>0</v>
      </c>
      <c r="J18" s="81"/>
    </row>
    <row r="19" spans="1:10" ht="23.25" customHeight="1" x14ac:dyDescent="0.25">
      <c r="A19" s="196" t="s">
        <v>191</v>
      </c>
      <c r="B19" s="37" t="s">
        <v>27</v>
      </c>
      <c r="C19" s="58"/>
      <c r="D19" s="59"/>
      <c r="E19" s="79"/>
      <c r="F19" s="80"/>
      <c r="G19" s="79"/>
      <c r="H19" s="80"/>
      <c r="I19" s="79">
        <f>SUMIF(F128:F166,A19,I128:I166)</f>
        <v>0</v>
      </c>
      <c r="J19" s="81"/>
    </row>
    <row r="20" spans="1:10" ht="23.25" customHeight="1" x14ac:dyDescent="0.25">
      <c r="A20" s="196" t="s">
        <v>194</v>
      </c>
      <c r="B20" s="37" t="s">
        <v>28</v>
      </c>
      <c r="C20" s="58"/>
      <c r="D20" s="59"/>
      <c r="E20" s="79"/>
      <c r="F20" s="80"/>
      <c r="G20" s="79"/>
      <c r="H20" s="80"/>
      <c r="I20" s="79">
        <f>SUMIF(F128:F166,A20,I128:I166)</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IF(A29&gt;50, ROUNDUP(A27, 0), ROUNDDOWN(A27, 0))</f>
        <v>0</v>
      </c>
      <c r="H29" s="172"/>
      <c r="I29" s="172"/>
      <c r="J29" s="173" t="s">
        <v>69</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6" t="s">
        <v>16</v>
      </c>
      <c r="C37" s="137"/>
      <c r="D37" s="137"/>
      <c r="E37" s="137"/>
      <c r="F37" s="138"/>
      <c r="G37" s="138"/>
      <c r="H37" s="138"/>
      <c r="I37" s="138"/>
      <c r="J37" s="139"/>
    </row>
    <row r="38" spans="1:10"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5">
      <c r="A39" s="135">
        <v>1</v>
      </c>
      <c r="B39" s="145" t="s">
        <v>57</v>
      </c>
      <c r="C39" s="146"/>
      <c r="D39" s="146"/>
      <c r="E39" s="146"/>
      <c r="F39" s="147">
        <f>'00 00 Naklady'!AE44+'101 101 Pol'!AE426+'121 121 Pol'!AE171+'401 401 Pol'!AE109</f>
        <v>0</v>
      </c>
      <c r="G39" s="148">
        <f>'00 00 Naklady'!AF44+'101 101 Pol'!AF426+'121 121 Pol'!AF171+'401 401 Pol'!AF109</f>
        <v>0</v>
      </c>
      <c r="H39" s="149">
        <f>(F39*SazbaDPH1/100)+(G39*SazbaDPH2/100)</f>
        <v>0</v>
      </c>
      <c r="I39" s="149">
        <f>F39+G39+H39</f>
        <v>0</v>
      </c>
      <c r="J39" s="150" t="str">
        <f>IF(CenaCelkemVypocet=0,"",I39/CenaCelkemVypocet*100)</f>
        <v/>
      </c>
    </row>
    <row r="40" spans="1:10" ht="25.5" customHeight="1" x14ac:dyDescent="0.25">
      <c r="A40" s="135">
        <v>2</v>
      </c>
      <c r="B40" s="151"/>
      <c r="C40" s="152" t="s">
        <v>58</v>
      </c>
      <c r="D40" s="152"/>
      <c r="E40" s="152"/>
      <c r="F40" s="153">
        <f>'00 00 Naklady'!AE44</f>
        <v>0</v>
      </c>
      <c r="G40" s="154">
        <f>'00 00 Naklady'!AF44</f>
        <v>0</v>
      </c>
      <c r="H40" s="154">
        <f>(F40*SazbaDPH1/100)+(G40*SazbaDPH2/100)</f>
        <v>0</v>
      </c>
      <c r="I40" s="154">
        <f>F40+G40+H40</f>
        <v>0</v>
      </c>
      <c r="J40" s="155" t="str">
        <f>IF(CenaCelkemVypocet=0,"",I40/CenaCelkemVypocet*100)</f>
        <v/>
      </c>
    </row>
    <row r="41" spans="1:10" ht="25.5" customHeight="1" x14ac:dyDescent="0.25">
      <c r="A41" s="135">
        <v>3</v>
      </c>
      <c r="B41" s="156" t="s">
        <v>59</v>
      </c>
      <c r="C41" s="146" t="s">
        <v>60</v>
      </c>
      <c r="D41" s="146"/>
      <c r="E41" s="146"/>
      <c r="F41" s="157">
        <f>'00 00 Naklady'!AE44</f>
        <v>0</v>
      </c>
      <c r="G41" s="149">
        <f>'00 00 Naklady'!AF44</f>
        <v>0</v>
      </c>
      <c r="H41" s="149">
        <f>(F41*SazbaDPH1/100)+(G41*SazbaDPH2/100)</f>
        <v>0</v>
      </c>
      <c r="I41" s="149">
        <f>F41+G41+H41</f>
        <v>0</v>
      </c>
      <c r="J41" s="150" t="str">
        <f>IF(CenaCelkemVypocet=0,"",I41/CenaCelkemVypocet*100)</f>
        <v/>
      </c>
    </row>
    <row r="42" spans="1:10" ht="25.5" customHeight="1" x14ac:dyDescent="0.25">
      <c r="A42" s="135">
        <v>2</v>
      </c>
      <c r="B42" s="151"/>
      <c r="C42" s="152" t="s">
        <v>61</v>
      </c>
      <c r="D42" s="152"/>
      <c r="E42" s="152"/>
      <c r="F42" s="153"/>
      <c r="G42" s="154"/>
      <c r="H42" s="154">
        <f>(F42*SazbaDPH1/100)+(G42*SazbaDPH2/100)</f>
        <v>0</v>
      </c>
      <c r="I42" s="154"/>
      <c r="J42" s="155"/>
    </row>
    <row r="43" spans="1:10" ht="25.5" customHeight="1" x14ac:dyDescent="0.25">
      <c r="A43" s="135">
        <v>2</v>
      </c>
      <c r="B43" s="151" t="s">
        <v>62</v>
      </c>
      <c r="C43" s="152" t="s">
        <v>63</v>
      </c>
      <c r="D43" s="152"/>
      <c r="E43" s="152"/>
      <c r="F43" s="153">
        <f>'101 101 Pol'!AE426</f>
        <v>0</v>
      </c>
      <c r="G43" s="154">
        <f>'101 101 Pol'!AF426</f>
        <v>0</v>
      </c>
      <c r="H43" s="154">
        <f>(F43*SazbaDPH1/100)+(G43*SazbaDPH2/100)</f>
        <v>0</v>
      </c>
      <c r="I43" s="154">
        <f>F43+G43+H43</f>
        <v>0</v>
      </c>
      <c r="J43" s="155" t="str">
        <f>IF(CenaCelkemVypocet=0,"",I43/CenaCelkemVypocet*100)</f>
        <v/>
      </c>
    </row>
    <row r="44" spans="1:10" ht="25.5" customHeight="1" x14ac:dyDescent="0.25">
      <c r="A44" s="135">
        <v>3</v>
      </c>
      <c r="B44" s="156" t="s">
        <v>62</v>
      </c>
      <c r="C44" s="146" t="s">
        <v>63</v>
      </c>
      <c r="D44" s="146"/>
      <c r="E44" s="146"/>
      <c r="F44" s="157">
        <f>'101 101 Pol'!AE426</f>
        <v>0</v>
      </c>
      <c r="G44" s="149">
        <f>'101 101 Pol'!AF426</f>
        <v>0</v>
      </c>
      <c r="H44" s="149">
        <f>(F44*SazbaDPH1/100)+(G44*SazbaDPH2/100)</f>
        <v>0</v>
      </c>
      <c r="I44" s="149">
        <f>F44+G44+H44</f>
        <v>0</v>
      </c>
      <c r="J44" s="150" t="str">
        <f>IF(CenaCelkemVypocet=0,"",I44/CenaCelkemVypocet*100)</f>
        <v/>
      </c>
    </row>
    <row r="45" spans="1:10" ht="25.5" customHeight="1" x14ac:dyDescent="0.25">
      <c r="A45" s="135">
        <v>2</v>
      </c>
      <c r="B45" s="151" t="s">
        <v>64</v>
      </c>
      <c r="C45" s="152" t="s">
        <v>65</v>
      </c>
      <c r="D45" s="152"/>
      <c r="E45" s="152"/>
      <c r="F45" s="153">
        <f>'121 121 Pol'!AE171</f>
        <v>0</v>
      </c>
      <c r="G45" s="154">
        <f>'121 121 Pol'!AF171</f>
        <v>0</v>
      </c>
      <c r="H45" s="154">
        <f>(F45*SazbaDPH1/100)+(G45*SazbaDPH2/100)</f>
        <v>0</v>
      </c>
      <c r="I45" s="154">
        <f>F45+G45+H45</f>
        <v>0</v>
      </c>
      <c r="J45" s="155" t="str">
        <f>IF(CenaCelkemVypocet=0,"",I45/CenaCelkemVypocet*100)</f>
        <v/>
      </c>
    </row>
    <row r="46" spans="1:10" ht="25.5" customHeight="1" x14ac:dyDescent="0.25">
      <c r="A46" s="135">
        <v>3</v>
      </c>
      <c r="B46" s="156" t="s">
        <v>64</v>
      </c>
      <c r="C46" s="146" t="s">
        <v>65</v>
      </c>
      <c r="D46" s="146"/>
      <c r="E46" s="146"/>
      <c r="F46" s="157">
        <f>'121 121 Pol'!AE171</f>
        <v>0</v>
      </c>
      <c r="G46" s="149">
        <f>'121 121 Pol'!AF171</f>
        <v>0</v>
      </c>
      <c r="H46" s="149">
        <f>(F46*SazbaDPH1/100)+(G46*SazbaDPH2/100)</f>
        <v>0</v>
      </c>
      <c r="I46" s="149">
        <f>F46+G46+H46</f>
        <v>0</v>
      </c>
      <c r="J46" s="150" t="str">
        <f>IF(CenaCelkemVypocet=0,"",I46/CenaCelkemVypocet*100)</f>
        <v/>
      </c>
    </row>
    <row r="47" spans="1:10" ht="25.5" customHeight="1" x14ac:dyDescent="0.25">
      <c r="A47" s="135">
        <v>2</v>
      </c>
      <c r="B47" s="151" t="s">
        <v>66</v>
      </c>
      <c r="C47" s="152" t="s">
        <v>67</v>
      </c>
      <c r="D47" s="152"/>
      <c r="E47" s="152"/>
      <c r="F47" s="153">
        <f>'401 401 Pol'!AE109</f>
        <v>0</v>
      </c>
      <c r="G47" s="154">
        <f>'401 401 Pol'!AF109</f>
        <v>0</v>
      </c>
      <c r="H47" s="154">
        <f>(F47*SazbaDPH1/100)+(G47*SazbaDPH2/100)</f>
        <v>0</v>
      </c>
      <c r="I47" s="154">
        <f>F47+G47+H47</f>
        <v>0</v>
      </c>
      <c r="J47" s="155" t="str">
        <f>IF(CenaCelkemVypocet=0,"",I47/CenaCelkemVypocet*100)</f>
        <v/>
      </c>
    </row>
    <row r="48" spans="1:10" ht="25.5" customHeight="1" x14ac:dyDescent="0.25">
      <c r="A48" s="135">
        <v>3</v>
      </c>
      <c r="B48" s="156" t="s">
        <v>66</v>
      </c>
      <c r="C48" s="146" t="s">
        <v>67</v>
      </c>
      <c r="D48" s="146"/>
      <c r="E48" s="146"/>
      <c r="F48" s="157">
        <f>'401 401 Pol'!AE109</f>
        <v>0</v>
      </c>
      <c r="G48" s="149">
        <f>'401 401 Pol'!AF109</f>
        <v>0</v>
      </c>
      <c r="H48" s="149">
        <f>(F48*SazbaDPH1/100)+(G48*SazbaDPH2/100)</f>
        <v>0</v>
      </c>
      <c r="I48" s="149">
        <f>F48+G48+H48</f>
        <v>0</v>
      </c>
      <c r="J48" s="150" t="str">
        <f>IF(CenaCelkemVypocet=0,"",I48/CenaCelkemVypocet*100)</f>
        <v/>
      </c>
    </row>
    <row r="49" spans="1:52" ht="25.5" customHeight="1" x14ac:dyDescent="0.25">
      <c r="A49" s="135"/>
      <c r="B49" s="158" t="s">
        <v>68</v>
      </c>
      <c r="C49" s="159"/>
      <c r="D49" s="159"/>
      <c r="E49" s="160"/>
      <c r="F49" s="161">
        <f>SUMIF(A39:A48,"=1",F39:F48)</f>
        <v>0</v>
      </c>
      <c r="G49" s="162">
        <f>SUMIF(A39:A48,"=1",G39:G48)</f>
        <v>0</v>
      </c>
      <c r="H49" s="162">
        <f>SUMIF(A39:A48,"=1",H39:H48)</f>
        <v>0</v>
      </c>
      <c r="I49" s="162">
        <f>SUMIF(A39:A48,"=1",I39:I48)</f>
        <v>0</v>
      </c>
      <c r="J49" s="163">
        <f>SUMIF(A39:A48,"=1",J39:J48)</f>
        <v>0</v>
      </c>
    </row>
    <row r="51" spans="1:52" x14ac:dyDescent="0.25">
      <c r="A51" t="s">
        <v>70</v>
      </c>
      <c r="B51" t="s">
        <v>71</v>
      </c>
    </row>
    <row r="52" spans="1:52" x14ac:dyDescent="0.25">
      <c r="B52" s="175" t="s">
        <v>72</v>
      </c>
      <c r="C52" s="175"/>
      <c r="D52" s="175"/>
      <c r="E52" s="175"/>
      <c r="F52" s="175"/>
      <c r="G52" s="175"/>
      <c r="H52" s="175"/>
      <c r="I52" s="175"/>
      <c r="J52" s="175"/>
      <c r="AZ52" s="174" t="str">
        <f>B52</f>
        <v>1. PODMÍNKY PRO ZPRACOVÁNÍ NABÍDKOVÉ CENY</v>
      </c>
    </row>
    <row r="54" spans="1:52" x14ac:dyDescent="0.25">
      <c r="B54" s="175" t="s">
        <v>73</v>
      </c>
      <c r="C54" s="175"/>
      <c r="D54" s="175"/>
      <c r="E54" s="175"/>
      <c r="F54" s="175"/>
      <c r="G54" s="175"/>
      <c r="H54" s="175"/>
      <c r="I54" s="175"/>
      <c r="J54" s="175"/>
      <c r="AZ54" s="174" t="str">
        <f>B54</f>
        <v xml:space="preserve">        Preambule</v>
      </c>
    </row>
    <row r="56" spans="1:52" ht="52.8" x14ac:dyDescent="0.25">
      <c r="B56" s="175" t="s">
        <v>74</v>
      </c>
      <c r="C56" s="175"/>
      <c r="D56" s="175"/>
      <c r="E56" s="175"/>
      <c r="F56" s="175"/>
      <c r="G56" s="175"/>
      <c r="H56" s="175"/>
      <c r="I56" s="175"/>
      <c r="J56" s="175"/>
      <c r="AZ56" s="174"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2.8" x14ac:dyDescent="0.25">
      <c r="B57" s="175" t="s">
        <v>75</v>
      </c>
      <c r="C57" s="175"/>
      <c r="D57" s="175"/>
      <c r="E57" s="175"/>
      <c r="F57" s="175"/>
      <c r="G57" s="175"/>
      <c r="H57" s="175"/>
      <c r="I57" s="175"/>
      <c r="J57" s="175"/>
      <c r="AZ57" s="174"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1:52" x14ac:dyDescent="0.25">
      <c r="B59" s="175" t="s">
        <v>76</v>
      </c>
      <c r="C59" s="175"/>
      <c r="D59" s="175"/>
      <c r="E59" s="175"/>
      <c r="F59" s="175"/>
      <c r="G59" s="175"/>
      <c r="H59" s="175"/>
      <c r="I59" s="175"/>
      <c r="J59" s="175"/>
      <c r="AZ59" s="174" t="str">
        <f>B59</f>
        <v xml:space="preserve">        Vymezení některých pojmů</v>
      </c>
    </row>
    <row r="62" spans="1:52" x14ac:dyDescent="0.25">
      <c r="B62" s="175" t="s">
        <v>77</v>
      </c>
      <c r="C62" s="175"/>
      <c r="D62" s="175"/>
      <c r="E62" s="175"/>
      <c r="F62" s="175"/>
      <c r="G62" s="175"/>
      <c r="H62" s="175"/>
      <c r="I62" s="175"/>
      <c r="J62" s="175"/>
      <c r="AZ62" s="174" t="str">
        <f>B62</f>
        <v>Pro účely zpracování nabídkové ceny se jsou použity některé pojmy, pod kterými se rozumí:</v>
      </c>
    </row>
    <row r="63" spans="1:52" ht="39.6" x14ac:dyDescent="0.25">
      <c r="B63" s="175" t="s">
        <v>78</v>
      </c>
      <c r="C63" s="175"/>
      <c r="D63" s="175"/>
      <c r="E63" s="175"/>
      <c r="F63" s="175"/>
      <c r="G63" s="175"/>
      <c r="H63" s="175"/>
      <c r="I63" s="175"/>
      <c r="J63" s="175"/>
      <c r="AZ63" s="174" t="str">
        <f>B63</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9.6" x14ac:dyDescent="0.25">
      <c r="B64" s="175" t="s">
        <v>79</v>
      </c>
      <c r="C64" s="175"/>
      <c r="D64" s="175"/>
      <c r="E64" s="175"/>
      <c r="F64" s="175"/>
      <c r="G64" s="175"/>
      <c r="H64" s="175"/>
      <c r="I64" s="175"/>
      <c r="J64" s="175"/>
      <c r="AZ64" s="174" t="str">
        <f>B64</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2.8" x14ac:dyDescent="0.25">
      <c r="B65" s="175" t="s">
        <v>80</v>
      </c>
      <c r="C65" s="175"/>
      <c r="D65" s="175"/>
      <c r="E65" s="175"/>
      <c r="F65" s="175"/>
      <c r="G65" s="175"/>
      <c r="H65" s="175"/>
      <c r="I65" s="175"/>
      <c r="J65" s="175"/>
      <c r="AZ65" s="174" t="str">
        <f>B65</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9.2" x14ac:dyDescent="0.25">
      <c r="B66" s="175" t="s">
        <v>81</v>
      </c>
      <c r="C66" s="175"/>
      <c r="D66" s="175"/>
      <c r="E66" s="175"/>
      <c r="F66" s="175"/>
      <c r="G66" s="175"/>
      <c r="H66" s="175"/>
      <c r="I66" s="175"/>
      <c r="J66" s="175"/>
      <c r="AZ66" s="174" t="str">
        <f>B66</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2.8" x14ac:dyDescent="0.25">
      <c r="B67" s="175" t="s">
        <v>82</v>
      </c>
      <c r="C67" s="175"/>
      <c r="D67" s="175"/>
      <c r="E67" s="175"/>
      <c r="F67" s="175"/>
      <c r="G67" s="175"/>
      <c r="H67" s="175"/>
      <c r="I67" s="175"/>
      <c r="J67" s="175"/>
      <c r="AZ67" s="174" t="str">
        <f>B67</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5">
      <c r="B69" s="175" t="s">
        <v>83</v>
      </c>
      <c r="C69" s="175"/>
      <c r="D69" s="175"/>
      <c r="E69" s="175"/>
      <c r="F69" s="175"/>
      <c r="G69" s="175"/>
      <c r="H69" s="175"/>
      <c r="I69" s="175"/>
      <c r="J69" s="175"/>
      <c r="AZ69" s="174" t="str">
        <f>B69</f>
        <v xml:space="preserve">        Cenová soustava</v>
      </c>
    </row>
    <row r="71" spans="2:52" x14ac:dyDescent="0.25">
      <c r="B71" s="175" t="s">
        <v>84</v>
      </c>
      <c r="C71" s="175"/>
      <c r="D71" s="175"/>
      <c r="E71" s="175"/>
      <c r="F71" s="175"/>
      <c r="G71" s="175"/>
      <c r="H71" s="175"/>
      <c r="I71" s="175"/>
      <c r="J71" s="175"/>
      <c r="AZ71" s="174" t="str">
        <f>B71</f>
        <v xml:space="preserve">        Použitá cenová soustava</v>
      </c>
    </row>
    <row r="72" spans="2:52" ht="39.6" x14ac:dyDescent="0.25">
      <c r="B72" s="175" t="s">
        <v>85</v>
      </c>
      <c r="C72" s="175"/>
      <c r="D72" s="175"/>
      <c r="E72" s="175"/>
      <c r="F72" s="175"/>
      <c r="G72" s="175"/>
      <c r="H72" s="175"/>
      <c r="I72" s="175"/>
      <c r="J72" s="175"/>
      <c r="AZ72" s="174"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5">
      <c r="B74" s="175" t="s">
        <v>86</v>
      </c>
      <c r="C74" s="175"/>
      <c r="D74" s="175"/>
      <c r="E74" s="175"/>
      <c r="F74" s="175"/>
      <c r="G74" s="175"/>
      <c r="H74" s="175"/>
      <c r="I74" s="175"/>
      <c r="J74" s="175"/>
      <c r="AZ74" s="174" t="str">
        <f>B74</f>
        <v xml:space="preserve">        Technické podmínky</v>
      </c>
    </row>
    <row r="75" spans="2:52" ht="39.6" x14ac:dyDescent="0.25">
      <c r="B75" s="175" t="s">
        <v>87</v>
      </c>
      <c r="C75" s="175"/>
      <c r="D75" s="175"/>
      <c r="E75" s="175"/>
      <c r="F75" s="175"/>
      <c r="G75" s="175"/>
      <c r="H75" s="175"/>
      <c r="I75" s="175"/>
      <c r="J75" s="175"/>
      <c r="AZ75" s="174"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5">
      <c r="B77" s="175" t="s">
        <v>88</v>
      </c>
      <c r="C77" s="175"/>
      <c r="D77" s="175"/>
      <c r="E77" s="175"/>
      <c r="F77" s="175"/>
      <c r="G77" s="175"/>
      <c r="H77" s="175"/>
      <c r="I77" s="175"/>
      <c r="J77" s="175"/>
      <c r="AZ77" s="174" t="str">
        <f>B77</f>
        <v>Individuální položky</v>
      </c>
    </row>
    <row r="78" spans="2:52" ht="39.6" x14ac:dyDescent="0.25">
      <c r="B78" s="175" t="s">
        <v>89</v>
      </c>
      <c r="C78" s="175"/>
      <c r="D78" s="175"/>
      <c r="E78" s="175"/>
      <c r="F78" s="175"/>
      <c r="G78" s="175"/>
      <c r="H78" s="175"/>
      <c r="I78" s="175"/>
      <c r="J78" s="175"/>
      <c r="AZ78" s="174"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5">
      <c r="B80" s="175" t="s">
        <v>90</v>
      </c>
      <c r="C80" s="175"/>
      <c r="D80" s="175"/>
      <c r="E80" s="175"/>
      <c r="F80" s="175"/>
      <c r="G80" s="175"/>
      <c r="H80" s="175"/>
      <c r="I80" s="175"/>
      <c r="J80" s="175"/>
      <c r="AZ80" s="174" t="str">
        <f>B80</f>
        <v xml:space="preserve">        Závaznost a změna soupisu</v>
      </c>
    </row>
    <row r="82" spans="2:52" x14ac:dyDescent="0.25">
      <c r="B82" s="175" t="s">
        <v>91</v>
      </c>
      <c r="C82" s="175"/>
      <c r="D82" s="175"/>
      <c r="E82" s="175"/>
      <c r="F82" s="175"/>
      <c r="G82" s="175"/>
      <c r="H82" s="175"/>
      <c r="I82" s="175"/>
      <c r="J82" s="175"/>
      <c r="AZ82" s="174" t="str">
        <f>B82</f>
        <v xml:space="preserve">        Závaznost soupisu</v>
      </c>
    </row>
    <row r="83" spans="2:52" ht="39.6" x14ac:dyDescent="0.25">
      <c r="B83" s="175" t="s">
        <v>92</v>
      </c>
      <c r="C83" s="175"/>
      <c r="D83" s="175"/>
      <c r="E83" s="175"/>
      <c r="F83" s="175"/>
      <c r="G83" s="175"/>
      <c r="H83" s="175"/>
      <c r="I83" s="175"/>
      <c r="J83" s="175"/>
      <c r="AZ83" s="174"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5">
      <c r="B85" s="175" t="s">
        <v>93</v>
      </c>
      <c r="C85" s="175"/>
      <c r="D85" s="175"/>
      <c r="E85" s="175"/>
      <c r="F85" s="175"/>
      <c r="G85" s="175"/>
      <c r="H85" s="175"/>
      <c r="I85" s="175"/>
      <c r="J85" s="175"/>
      <c r="AZ85" s="174" t="str">
        <f>B85</f>
        <v xml:space="preserve">        Zvláštní podmínky pro stanovení nabídkové ceny</v>
      </c>
    </row>
    <row r="87" spans="2:52" x14ac:dyDescent="0.25">
      <c r="B87" s="175" t="s">
        <v>94</v>
      </c>
      <c r="C87" s="175"/>
      <c r="D87" s="175"/>
      <c r="E87" s="175"/>
      <c r="F87" s="175"/>
      <c r="G87" s="175"/>
      <c r="H87" s="175"/>
      <c r="I87" s="175"/>
      <c r="J87" s="175"/>
      <c r="AZ87" s="174" t="str">
        <f>B87</f>
        <v xml:space="preserve">        Přeprava vybouraných hmot, suti a vytěžené zeminy</v>
      </c>
    </row>
    <row r="88" spans="2:52" ht="79.2" x14ac:dyDescent="0.25">
      <c r="B88" s="175" t="s">
        <v>95</v>
      </c>
      <c r="C88" s="175"/>
      <c r="D88" s="175"/>
      <c r="E88" s="175"/>
      <c r="F88" s="175"/>
      <c r="G88" s="175"/>
      <c r="H88" s="175"/>
      <c r="I88" s="175"/>
      <c r="J88" s="175"/>
      <c r="AZ88" s="174"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5">
      <c r="B90" s="175" t="s">
        <v>96</v>
      </c>
      <c r="C90" s="175"/>
      <c r="D90" s="175"/>
      <c r="E90" s="175"/>
      <c r="F90" s="175"/>
      <c r="G90" s="175"/>
      <c r="H90" s="175"/>
      <c r="I90" s="175"/>
      <c r="J90" s="175"/>
      <c r="AZ90" s="174" t="str">
        <f>B90</f>
        <v xml:space="preserve">        Vnitrostaveništní přesun stavebního materiálu</v>
      </c>
    </row>
    <row r="91" spans="2:52" ht="52.8" x14ac:dyDescent="0.25">
      <c r="B91" s="175" t="s">
        <v>97</v>
      </c>
      <c r="C91" s="175"/>
      <c r="D91" s="175"/>
      <c r="E91" s="175"/>
      <c r="F91" s="175"/>
      <c r="G91" s="175"/>
      <c r="H91" s="175"/>
      <c r="I91" s="175"/>
      <c r="J91" s="175"/>
      <c r="AZ91" s="174"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2.8" x14ac:dyDescent="0.25">
      <c r="B92" s="175" t="s">
        <v>98</v>
      </c>
      <c r="C92" s="175"/>
      <c r="D92" s="175"/>
      <c r="E92" s="175"/>
      <c r="F92" s="175"/>
      <c r="G92" s="175"/>
      <c r="H92" s="175"/>
      <c r="I92" s="175"/>
      <c r="J92" s="175"/>
      <c r="AZ92" s="174"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5">
      <c r="B94" s="175" t="s">
        <v>99</v>
      </c>
      <c r="C94" s="175"/>
      <c r="D94" s="175"/>
      <c r="E94" s="175"/>
      <c r="F94" s="175"/>
      <c r="G94" s="175"/>
      <c r="H94" s="175"/>
      <c r="I94" s="175"/>
      <c r="J94" s="175"/>
      <c r="AZ94" s="174" t="str">
        <f>B94</f>
        <v xml:space="preserve">        Příplatky za ztížené podmínky prací</v>
      </c>
    </row>
    <row r="95" spans="2:52" ht="26.4" x14ac:dyDescent="0.25">
      <c r="B95" s="175" t="s">
        <v>100</v>
      </c>
      <c r="C95" s="175"/>
      <c r="D95" s="175"/>
      <c r="E95" s="175"/>
      <c r="F95" s="175"/>
      <c r="G95" s="175"/>
      <c r="H95" s="175"/>
      <c r="I95" s="175"/>
      <c r="J95" s="175"/>
      <c r="AZ95" s="174" t="str">
        <f>B95</f>
        <v>Pokud soupis položku příplatku za ztížené podmínky obsahuje, je dodavatel povinen ji ocenit bez ohledu na to, že tento příplatek dodavatel standardně neuplatňuje.</v>
      </c>
    </row>
    <row r="97" spans="2:52" x14ac:dyDescent="0.25">
      <c r="B97" s="175" t="s">
        <v>101</v>
      </c>
      <c r="C97" s="175"/>
      <c r="D97" s="175"/>
      <c r="E97" s="175"/>
      <c r="F97" s="175"/>
      <c r="G97" s="175"/>
      <c r="H97" s="175"/>
      <c r="I97" s="175"/>
      <c r="J97" s="175"/>
      <c r="AZ97" s="174" t="str">
        <f>B97</f>
        <v xml:space="preserve">        Vedlejší a ostatní náklady</v>
      </c>
    </row>
    <row r="98" spans="2:52" ht="26.4" x14ac:dyDescent="0.25">
      <c r="B98" s="175" t="s">
        <v>102</v>
      </c>
      <c r="C98" s="175"/>
      <c r="D98" s="175"/>
      <c r="E98" s="175"/>
      <c r="F98" s="175"/>
      <c r="G98" s="175"/>
      <c r="H98" s="175"/>
      <c r="I98" s="175"/>
      <c r="J98" s="175"/>
      <c r="AZ98" s="174" t="str">
        <f>B98</f>
        <v>Tyto náklady jsou popsány v samostatném soupisu stavebních prací, dodávek a služeb s tím, že dodavatel je povinen v rámci těchto nákladů ocenit všechny definované náklady souhrnně pro celou stavbu.</v>
      </c>
    </row>
    <row r="102" spans="2:52" x14ac:dyDescent="0.25">
      <c r="B102" s="175" t="s">
        <v>103</v>
      </c>
      <c r="C102" s="175"/>
      <c r="D102" s="175"/>
      <c r="E102" s="175"/>
      <c r="F102" s="175"/>
      <c r="G102" s="175"/>
      <c r="H102" s="175"/>
      <c r="I102" s="175"/>
      <c r="J102" s="175"/>
      <c r="AZ102" s="174" t="str">
        <f>B102</f>
        <v>2. SPECIFICKÉ PODMÍNKY PRO ZPRACOVÁNÍ NABÍDKOVÉ CENY</v>
      </c>
    </row>
    <row r="104" spans="2:52" x14ac:dyDescent="0.25">
      <c r="B104" s="175" t="s">
        <v>104</v>
      </c>
      <c r="C104" s="175"/>
      <c r="D104" s="175"/>
      <c r="E104" s="175"/>
      <c r="F104" s="175"/>
      <c r="G104" s="175"/>
      <c r="H104" s="175"/>
      <c r="I104" s="175"/>
      <c r="J104" s="175"/>
      <c r="AZ104" s="174" t="str">
        <f>B104</f>
        <v>Zde doplní zpracovatel soupisu  případná specifika týkající se konkrétní zakázky.</v>
      </c>
    </row>
    <row r="107" spans="2:52" x14ac:dyDescent="0.25">
      <c r="B107" s="175" t="s">
        <v>105</v>
      </c>
      <c r="C107" s="175"/>
      <c r="D107" s="175"/>
      <c r="E107" s="175"/>
      <c r="F107" s="175"/>
      <c r="G107" s="175"/>
      <c r="H107" s="175"/>
      <c r="I107" s="175"/>
      <c r="J107" s="175"/>
      <c r="AZ107" s="174" t="str">
        <f>B107</f>
        <v>3. ELEKTRONICKÁ PODOBA SOUPISU</v>
      </c>
    </row>
    <row r="109" spans="2:52" x14ac:dyDescent="0.25">
      <c r="B109" s="175" t="s">
        <v>106</v>
      </c>
      <c r="C109" s="175"/>
      <c r="D109" s="175"/>
      <c r="E109" s="175"/>
      <c r="F109" s="175"/>
      <c r="G109" s="175"/>
      <c r="H109" s="175"/>
      <c r="I109" s="175"/>
      <c r="J109" s="175"/>
      <c r="AZ109" s="174" t="str">
        <f>B109</f>
        <v xml:space="preserve">        Elektronická podoba soupisu</v>
      </c>
    </row>
    <row r="110" spans="2:52" ht="26.4" x14ac:dyDescent="0.25">
      <c r="B110" s="175" t="s">
        <v>107</v>
      </c>
      <c r="C110" s="175"/>
      <c r="D110" s="175"/>
      <c r="E110" s="175"/>
      <c r="F110" s="175"/>
      <c r="G110" s="175"/>
      <c r="H110" s="175"/>
      <c r="I110" s="175"/>
      <c r="J110" s="175"/>
      <c r="AZ110" s="174" t="str">
        <f>B110</f>
        <v>V souladu se zákonem jsou předložené soupisy zpracovány i v elektronické podobě.  Elektronickou podobou soupisu stavebních prací, dodávek a služeb je formát MS EXCEL.</v>
      </c>
    </row>
    <row r="111" spans="2:52" x14ac:dyDescent="0.25">
      <c r="B111" s="175" t="s">
        <v>108</v>
      </c>
      <c r="C111" s="175"/>
      <c r="D111" s="175"/>
      <c r="E111" s="175"/>
      <c r="F111" s="175"/>
      <c r="G111" s="175"/>
      <c r="H111" s="175"/>
      <c r="I111" s="175"/>
      <c r="J111" s="175"/>
      <c r="AZ111" s="174" t="str">
        <f>B111</f>
        <v>Popis formátu soupisu odpovídá svou strukturou vzorovému soupisu volně dostupnému na internetové adrese:</v>
      </c>
    </row>
    <row r="113" spans="1:52" x14ac:dyDescent="0.25">
      <c r="B113" s="175" t="s">
        <v>109</v>
      </c>
      <c r="C113" s="175"/>
      <c r="D113" s="175"/>
      <c r="E113" s="175"/>
      <c r="F113" s="175"/>
      <c r="G113" s="175"/>
      <c r="H113" s="175"/>
      <c r="I113" s="175"/>
      <c r="J113" s="175"/>
      <c r="AZ113" s="174" t="str">
        <f>B113</f>
        <v>www.stavebnionline.cz/soupis</v>
      </c>
    </row>
    <row r="115" spans="1:52" x14ac:dyDescent="0.25">
      <c r="B115" s="175" t="s">
        <v>110</v>
      </c>
      <c r="C115" s="175"/>
      <c r="D115" s="175"/>
      <c r="E115" s="175"/>
      <c r="F115" s="175"/>
      <c r="G115" s="175"/>
      <c r="H115" s="175"/>
      <c r="I115" s="175"/>
      <c r="J115" s="175"/>
      <c r="AZ115" s="174" t="str">
        <f>B115</f>
        <v xml:space="preserve">        Zpracování elektronické podoby soupisu</v>
      </c>
    </row>
    <row r="116" spans="1:52" ht="52.8" x14ac:dyDescent="0.25">
      <c r="B116" s="175" t="s">
        <v>111</v>
      </c>
      <c r="C116" s="175"/>
      <c r="D116" s="175"/>
      <c r="E116" s="175"/>
      <c r="F116" s="175"/>
      <c r="G116" s="175"/>
      <c r="H116" s="175"/>
      <c r="I116" s="175"/>
      <c r="J116" s="175"/>
      <c r="AZ116" s="174"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5">
      <c r="B118" s="175" t="s">
        <v>112</v>
      </c>
      <c r="C118" s="175"/>
      <c r="D118" s="175"/>
      <c r="E118" s="175"/>
      <c r="F118" s="175"/>
      <c r="G118" s="175"/>
      <c r="H118" s="175"/>
      <c r="I118" s="175"/>
      <c r="J118" s="175"/>
      <c r="AZ118" s="174" t="str">
        <f>B118</f>
        <v xml:space="preserve">        Jiný formát soupisu</v>
      </c>
    </row>
    <row r="119" spans="1:52" ht="39.6" x14ac:dyDescent="0.25">
      <c r="B119" s="175" t="s">
        <v>113</v>
      </c>
      <c r="C119" s="175"/>
      <c r="D119" s="175"/>
      <c r="E119" s="175"/>
      <c r="F119" s="175"/>
      <c r="G119" s="175"/>
      <c r="H119" s="175"/>
      <c r="I119" s="175"/>
      <c r="J119" s="175"/>
      <c r="AZ119" s="174"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5">
      <c r="B121" s="175" t="s">
        <v>114</v>
      </c>
      <c r="C121" s="175"/>
      <c r="D121" s="175"/>
      <c r="E121" s="175"/>
      <c r="F121" s="175"/>
      <c r="G121" s="175"/>
      <c r="H121" s="175"/>
      <c r="I121" s="175"/>
      <c r="J121" s="175"/>
      <c r="AZ121" s="174" t="str">
        <f>B121</f>
        <v xml:space="preserve">        Závěrečné ustanovení</v>
      </c>
    </row>
    <row r="122" spans="1:52" x14ac:dyDescent="0.25">
      <c r="B122" s="175" t="s">
        <v>115</v>
      </c>
      <c r="C122" s="175"/>
      <c r="D122" s="175"/>
      <c r="E122" s="175"/>
      <c r="F122" s="175"/>
      <c r="G122" s="175"/>
      <c r="H122" s="175"/>
      <c r="I122" s="175"/>
      <c r="J122" s="175"/>
      <c r="AZ122" s="174" t="str">
        <f>B122</f>
        <v>Ostatní podmínky vztahující se ke zpracování nabídkové ceny jsou uvedeny v zadávací dokumentaci.</v>
      </c>
    </row>
    <row r="125" spans="1:52" ht="15.6" x14ac:dyDescent="0.3">
      <c r="B125" s="176" t="s">
        <v>116</v>
      </c>
    </row>
    <row r="127" spans="1:52" ht="25.5" customHeight="1" x14ac:dyDescent="0.25">
      <c r="A127" s="178"/>
      <c r="B127" s="181" t="s">
        <v>17</v>
      </c>
      <c r="C127" s="181" t="s">
        <v>5</v>
      </c>
      <c r="D127" s="182"/>
      <c r="E127" s="182"/>
      <c r="F127" s="183" t="s">
        <v>117</v>
      </c>
      <c r="G127" s="183"/>
      <c r="H127" s="183"/>
      <c r="I127" s="183" t="s">
        <v>29</v>
      </c>
      <c r="J127" s="183" t="s">
        <v>0</v>
      </c>
    </row>
    <row r="128" spans="1:52" ht="36.75" customHeight="1" x14ac:dyDescent="0.25">
      <c r="A128" s="179"/>
      <c r="B128" s="184" t="s">
        <v>118</v>
      </c>
      <c r="C128" s="185" t="s">
        <v>119</v>
      </c>
      <c r="D128" s="186"/>
      <c r="E128" s="186"/>
      <c r="F128" s="192" t="s">
        <v>24</v>
      </c>
      <c r="G128" s="193"/>
      <c r="H128" s="193"/>
      <c r="I128" s="193">
        <f>'101 101 Pol'!G8+'121 121 Pol'!G8</f>
        <v>0</v>
      </c>
      <c r="J128" s="190" t="str">
        <f>IF(I167=0,"",I128/I167*100)</f>
        <v/>
      </c>
    </row>
    <row r="129" spans="1:10" ht="36.75" customHeight="1" x14ac:dyDescent="0.25">
      <c r="A129" s="179"/>
      <c r="B129" s="184" t="s">
        <v>120</v>
      </c>
      <c r="C129" s="185" t="s">
        <v>121</v>
      </c>
      <c r="D129" s="186"/>
      <c r="E129" s="186"/>
      <c r="F129" s="192" t="s">
        <v>24</v>
      </c>
      <c r="G129" s="193"/>
      <c r="H129" s="193"/>
      <c r="I129" s="193">
        <f>'101 101 Pol'!G28+'121 121 Pol'!G16</f>
        <v>0</v>
      </c>
      <c r="J129" s="190" t="str">
        <f>IF(I167=0,"",I129/I167*100)</f>
        <v/>
      </c>
    </row>
    <row r="130" spans="1:10" ht="36.75" customHeight="1" x14ac:dyDescent="0.25">
      <c r="A130" s="179"/>
      <c r="B130" s="184" t="s">
        <v>122</v>
      </c>
      <c r="C130" s="185" t="s">
        <v>123</v>
      </c>
      <c r="D130" s="186"/>
      <c r="E130" s="186"/>
      <c r="F130" s="192" t="s">
        <v>24</v>
      </c>
      <c r="G130" s="193"/>
      <c r="H130" s="193"/>
      <c r="I130" s="193">
        <f>'101 101 Pol'!G38+'121 121 Pol'!G26</f>
        <v>0</v>
      </c>
      <c r="J130" s="190" t="str">
        <f>IF(I167=0,"",I130/I167*100)</f>
        <v/>
      </c>
    </row>
    <row r="131" spans="1:10" ht="36.75" customHeight="1" x14ac:dyDescent="0.25">
      <c r="A131" s="179"/>
      <c r="B131" s="184" t="s">
        <v>124</v>
      </c>
      <c r="C131" s="185" t="s">
        <v>125</v>
      </c>
      <c r="D131" s="186"/>
      <c r="E131" s="186"/>
      <c r="F131" s="192" t="s">
        <v>24</v>
      </c>
      <c r="G131" s="193"/>
      <c r="H131" s="193"/>
      <c r="I131" s="193">
        <f>'101 101 Pol'!G57+'121 121 Pol'!G33</f>
        <v>0</v>
      </c>
      <c r="J131" s="190" t="str">
        <f>IF(I167=0,"",I131/I167*100)</f>
        <v/>
      </c>
    </row>
    <row r="132" spans="1:10" ht="36.75" customHeight="1" x14ac:dyDescent="0.25">
      <c r="A132" s="179"/>
      <c r="B132" s="184" t="s">
        <v>126</v>
      </c>
      <c r="C132" s="185" t="s">
        <v>127</v>
      </c>
      <c r="D132" s="186"/>
      <c r="E132" s="186"/>
      <c r="F132" s="192" t="s">
        <v>24</v>
      </c>
      <c r="G132" s="193"/>
      <c r="H132" s="193"/>
      <c r="I132" s="193">
        <f>'101 101 Pol'!G130+'121 121 Pol'!G58</f>
        <v>0</v>
      </c>
      <c r="J132" s="190" t="str">
        <f>IF(I167=0,"",I132/I167*100)</f>
        <v/>
      </c>
    </row>
    <row r="133" spans="1:10" ht="36.75" customHeight="1" x14ac:dyDescent="0.25">
      <c r="A133" s="179"/>
      <c r="B133" s="184" t="s">
        <v>128</v>
      </c>
      <c r="C133" s="185" t="s">
        <v>129</v>
      </c>
      <c r="D133" s="186"/>
      <c r="E133" s="186"/>
      <c r="F133" s="192" t="s">
        <v>24</v>
      </c>
      <c r="G133" s="193"/>
      <c r="H133" s="193"/>
      <c r="I133" s="193">
        <f>'101 101 Pol'!G142+'121 121 Pol'!G71</f>
        <v>0</v>
      </c>
      <c r="J133" s="190" t="str">
        <f>IF(I167=0,"",I133/I167*100)</f>
        <v/>
      </c>
    </row>
    <row r="134" spans="1:10" ht="36.75" customHeight="1" x14ac:dyDescent="0.25">
      <c r="A134" s="179"/>
      <c r="B134" s="184" t="s">
        <v>130</v>
      </c>
      <c r="C134" s="185" t="s">
        <v>131</v>
      </c>
      <c r="D134" s="186"/>
      <c r="E134" s="186"/>
      <c r="F134" s="192" t="s">
        <v>24</v>
      </c>
      <c r="G134" s="193"/>
      <c r="H134" s="193"/>
      <c r="I134" s="193">
        <f>'101 101 Pol'!G173</f>
        <v>0</v>
      </c>
      <c r="J134" s="190" t="str">
        <f>IF(I167=0,"",I134/I167*100)</f>
        <v/>
      </c>
    </row>
    <row r="135" spans="1:10" ht="36.75" customHeight="1" x14ac:dyDescent="0.25">
      <c r="A135" s="179"/>
      <c r="B135" s="184" t="s">
        <v>132</v>
      </c>
      <c r="C135" s="185" t="s">
        <v>133</v>
      </c>
      <c r="D135" s="186"/>
      <c r="E135" s="186"/>
      <c r="F135" s="192" t="s">
        <v>24</v>
      </c>
      <c r="G135" s="193"/>
      <c r="H135" s="193"/>
      <c r="I135" s="193">
        <f>'101 101 Pol'!G190</f>
        <v>0</v>
      </c>
      <c r="J135" s="190" t="str">
        <f>IF(I167=0,"",I135/I167*100)</f>
        <v/>
      </c>
    </row>
    <row r="136" spans="1:10" ht="36.75" customHeight="1" x14ac:dyDescent="0.25">
      <c r="A136" s="179"/>
      <c r="B136" s="184" t="s">
        <v>134</v>
      </c>
      <c r="C136" s="185" t="s">
        <v>135</v>
      </c>
      <c r="D136" s="186"/>
      <c r="E136" s="186"/>
      <c r="F136" s="192" t="s">
        <v>24</v>
      </c>
      <c r="G136" s="193"/>
      <c r="H136" s="193"/>
      <c r="I136" s="193">
        <f>'101 101 Pol'!G210</f>
        <v>0</v>
      </c>
      <c r="J136" s="190" t="str">
        <f>IF(I167=0,"",I136/I167*100)</f>
        <v/>
      </c>
    </row>
    <row r="137" spans="1:10" ht="36.75" customHeight="1" x14ac:dyDescent="0.25">
      <c r="A137" s="179"/>
      <c r="B137" s="184" t="s">
        <v>136</v>
      </c>
      <c r="C137" s="185" t="s">
        <v>137</v>
      </c>
      <c r="D137" s="186"/>
      <c r="E137" s="186"/>
      <c r="F137" s="192" t="s">
        <v>24</v>
      </c>
      <c r="G137" s="193"/>
      <c r="H137" s="193"/>
      <c r="I137" s="193">
        <f>'101 101 Pol'!G215</f>
        <v>0</v>
      </c>
      <c r="J137" s="190" t="str">
        <f>IF(I167=0,"",I137/I167*100)</f>
        <v/>
      </c>
    </row>
    <row r="138" spans="1:10" ht="36.75" customHeight="1" x14ac:dyDescent="0.25">
      <c r="A138" s="179"/>
      <c r="B138" s="184" t="s">
        <v>138</v>
      </c>
      <c r="C138" s="185" t="s">
        <v>139</v>
      </c>
      <c r="D138" s="186"/>
      <c r="E138" s="186"/>
      <c r="F138" s="192" t="s">
        <v>24</v>
      </c>
      <c r="G138" s="193"/>
      <c r="H138" s="193"/>
      <c r="I138" s="193">
        <f>'101 101 Pol'!G239</f>
        <v>0</v>
      </c>
      <c r="J138" s="190" t="str">
        <f>IF(I167=0,"",I138/I167*100)</f>
        <v/>
      </c>
    </row>
    <row r="139" spans="1:10" ht="36.75" customHeight="1" x14ac:dyDescent="0.25">
      <c r="A139" s="179"/>
      <c r="B139" s="184" t="s">
        <v>140</v>
      </c>
      <c r="C139" s="185" t="s">
        <v>141</v>
      </c>
      <c r="D139" s="186"/>
      <c r="E139" s="186"/>
      <c r="F139" s="192" t="s">
        <v>24</v>
      </c>
      <c r="G139" s="193"/>
      <c r="H139" s="193"/>
      <c r="I139" s="193">
        <f>'121 121 Pol'!G89</f>
        <v>0</v>
      </c>
      <c r="J139" s="190" t="str">
        <f>IF(I167=0,"",I139/I167*100)</f>
        <v/>
      </c>
    </row>
    <row r="140" spans="1:10" ht="36.75" customHeight="1" x14ac:dyDescent="0.25">
      <c r="A140" s="179"/>
      <c r="B140" s="184" t="s">
        <v>142</v>
      </c>
      <c r="C140" s="185" t="s">
        <v>143</v>
      </c>
      <c r="D140" s="186"/>
      <c r="E140" s="186"/>
      <c r="F140" s="192" t="s">
        <v>24</v>
      </c>
      <c r="G140" s="193"/>
      <c r="H140" s="193"/>
      <c r="I140" s="193">
        <f>'101 101 Pol'!G242</f>
        <v>0</v>
      </c>
      <c r="J140" s="190" t="str">
        <f>IF(I167=0,"",I140/I167*100)</f>
        <v/>
      </c>
    </row>
    <row r="141" spans="1:10" ht="36.75" customHeight="1" x14ac:dyDescent="0.25">
      <c r="A141" s="179"/>
      <c r="B141" s="184" t="s">
        <v>144</v>
      </c>
      <c r="C141" s="185" t="s">
        <v>145</v>
      </c>
      <c r="D141" s="186"/>
      <c r="E141" s="186"/>
      <c r="F141" s="192" t="s">
        <v>24</v>
      </c>
      <c r="G141" s="193"/>
      <c r="H141" s="193"/>
      <c r="I141" s="193">
        <f>'101 101 Pol'!G247+'121 121 Pol'!G93</f>
        <v>0</v>
      </c>
      <c r="J141" s="190" t="str">
        <f>IF(I167=0,"",I141/I167*100)</f>
        <v/>
      </c>
    </row>
    <row r="142" spans="1:10" ht="36.75" customHeight="1" x14ac:dyDescent="0.25">
      <c r="A142" s="179"/>
      <c r="B142" s="184" t="s">
        <v>146</v>
      </c>
      <c r="C142" s="185" t="s">
        <v>147</v>
      </c>
      <c r="D142" s="186"/>
      <c r="E142" s="186"/>
      <c r="F142" s="192" t="s">
        <v>24</v>
      </c>
      <c r="G142" s="193"/>
      <c r="H142" s="193"/>
      <c r="I142" s="193">
        <f>'101 101 Pol'!G268+'121 121 Pol'!G101</f>
        <v>0</v>
      </c>
      <c r="J142" s="190" t="str">
        <f>IF(I167=0,"",I142/I167*100)</f>
        <v/>
      </c>
    </row>
    <row r="143" spans="1:10" ht="36.75" customHeight="1" x14ac:dyDescent="0.25">
      <c r="A143" s="179"/>
      <c r="B143" s="184" t="s">
        <v>148</v>
      </c>
      <c r="C143" s="185" t="s">
        <v>149</v>
      </c>
      <c r="D143" s="186"/>
      <c r="E143" s="186"/>
      <c r="F143" s="192" t="s">
        <v>24</v>
      </c>
      <c r="G143" s="193"/>
      <c r="H143" s="193"/>
      <c r="I143" s="193">
        <f>'101 101 Pol'!G275</f>
        <v>0</v>
      </c>
      <c r="J143" s="190" t="str">
        <f>IF(I167=0,"",I143/I167*100)</f>
        <v/>
      </c>
    </row>
    <row r="144" spans="1:10" ht="36.75" customHeight="1" x14ac:dyDescent="0.25">
      <c r="A144" s="179"/>
      <c r="B144" s="184" t="s">
        <v>150</v>
      </c>
      <c r="C144" s="185" t="s">
        <v>151</v>
      </c>
      <c r="D144" s="186"/>
      <c r="E144" s="186"/>
      <c r="F144" s="192" t="s">
        <v>24</v>
      </c>
      <c r="G144" s="193"/>
      <c r="H144" s="193"/>
      <c r="I144" s="193">
        <f>'101 101 Pol'!G278+'121 121 Pol'!G108</f>
        <v>0</v>
      </c>
      <c r="J144" s="190" t="str">
        <f>IF(I167=0,"",I144/I167*100)</f>
        <v/>
      </c>
    </row>
    <row r="145" spans="1:10" ht="36.75" customHeight="1" x14ac:dyDescent="0.25">
      <c r="A145" s="179"/>
      <c r="B145" s="184" t="s">
        <v>152</v>
      </c>
      <c r="C145" s="185" t="s">
        <v>153</v>
      </c>
      <c r="D145" s="186"/>
      <c r="E145" s="186"/>
      <c r="F145" s="192" t="s">
        <v>24</v>
      </c>
      <c r="G145" s="193"/>
      <c r="H145" s="193"/>
      <c r="I145" s="193">
        <f>'101 101 Pol'!G302</f>
        <v>0</v>
      </c>
      <c r="J145" s="190" t="str">
        <f>IF(I167=0,"",I145/I167*100)</f>
        <v/>
      </c>
    </row>
    <row r="146" spans="1:10" ht="36.75" customHeight="1" x14ac:dyDescent="0.25">
      <c r="A146" s="179"/>
      <c r="B146" s="184" t="s">
        <v>154</v>
      </c>
      <c r="C146" s="185" t="s">
        <v>155</v>
      </c>
      <c r="D146" s="186"/>
      <c r="E146" s="186"/>
      <c r="F146" s="192" t="s">
        <v>24</v>
      </c>
      <c r="G146" s="193"/>
      <c r="H146" s="193"/>
      <c r="I146" s="193">
        <f>'121 121 Pol'!G119</f>
        <v>0</v>
      </c>
      <c r="J146" s="190" t="str">
        <f>IF(I167=0,"",I146/I167*100)</f>
        <v/>
      </c>
    </row>
    <row r="147" spans="1:10" ht="36.75" customHeight="1" x14ac:dyDescent="0.25">
      <c r="A147" s="179"/>
      <c r="B147" s="184" t="s">
        <v>156</v>
      </c>
      <c r="C147" s="185" t="s">
        <v>157</v>
      </c>
      <c r="D147" s="186"/>
      <c r="E147" s="186"/>
      <c r="F147" s="192" t="s">
        <v>24</v>
      </c>
      <c r="G147" s="193"/>
      <c r="H147" s="193"/>
      <c r="I147" s="193">
        <f>'121 121 Pol'!G130</f>
        <v>0</v>
      </c>
      <c r="J147" s="190" t="str">
        <f>IF(I167=0,"",I147/I167*100)</f>
        <v/>
      </c>
    </row>
    <row r="148" spans="1:10" ht="36.75" customHeight="1" x14ac:dyDescent="0.25">
      <c r="A148" s="179"/>
      <c r="B148" s="184" t="s">
        <v>158</v>
      </c>
      <c r="C148" s="185" t="s">
        <v>159</v>
      </c>
      <c r="D148" s="186"/>
      <c r="E148" s="186"/>
      <c r="F148" s="192" t="s">
        <v>24</v>
      </c>
      <c r="G148" s="193"/>
      <c r="H148" s="193"/>
      <c r="I148" s="193">
        <f>'101 101 Pol'!G307+'121 121 Pol'!G143</f>
        <v>0</v>
      </c>
      <c r="J148" s="190" t="str">
        <f>IF(I167=0,"",I148/I167*100)</f>
        <v/>
      </c>
    </row>
    <row r="149" spans="1:10" ht="36.75" customHeight="1" x14ac:dyDescent="0.25">
      <c r="A149" s="179"/>
      <c r="B149" s="184" t="s">
        <v>160</v>
      </c>
      <c r="C149" s="185" t="s">
        <v>161</v>
      </c>
      <c r="D149" s="186"/>
      <c r="E149" s="186"/>
      <c r="F149" s="192" t="s">
        <v>24</v>
      </c>
      <c r="G149" s="193"/>
      <c r="H149" s="193"/>
      <c r="I149" s="193">
        <f>'101 101 Pol'!G371</f>
        <v>0</v>
      </c>
      <c r="J149" s="190" t="str">
        <f>IF(I167=0,"",I149/I167*100)</f>
        <v/>
      </c>
    </row>
    <row r="150" spans="1:10" ht="36.75" customHeight="1" x14ac:dyDescent="0.25">
      <c r="A150" s="179"/>
      <c r="B150" s="184" t="s">
        <v>162</v>
      </c>
      <c r="C150" s="185" t="s">
        <v>163</v>
      </c>
      <c r="D150" s="186"/>
      <c r="E150" s="186"/>
      <c r="F150" s="192" t="s">
        <v>24</v>
      </c>
      <c r="G150" s="193"/>
      <c r="H150" s="193"/>
      <c r="I150" s="193">
        <f>'101 101 Pol'!G380</f>
        <v>0</v>
      </c>
      <c r="J150" s="190" t="str">
        <f>IF(I167=0,"",I150/I167*100)</f>
        <v/>
      </c>
    </row>
    <row r="151" spans="1:10" ht="36.75" customHeight="1" x14ac:dyDescent="0.25">
      <c r="A151" s="179"/>
      <c r="B151" s="184" t="s">
        <v>164</v>
      </c>
      <c r="C151" s="185" t="s">
        <v>165</v>
      </c>
      <c r="D151" s="186"/>
      <c r="E151" s="186"/>
      <c r="F151" s="192" t="s">
        <v>24</v>
      </c>
      <c r="G151" s="193"/>
      <c r="H151" s="193"/>
      <c r="I151" s="193">
        <f>'101 101 Pol'!G387+'121 121 Pol'!G163</f>
        <v>0</v>
      </c>
      <c r="J151" s="190" t="str">
        <f>IF(I167=0,"",I151/I167*100)</f>
        <v/>
      </c>
    </row>
    <row r="152" spans="1:10" ht="36.75" customHeight="1" x14ac:dyDescent="0.25">
      <c r="A152" s="179"/>
      <c r="B152" s="184" t="s">
        <v>166</v>
      </c>
      <c r="C152" s="185" t="s">
        <v>167</v>
      </c>
      <c r="D152" s="186"/>
      <c r="E152" s="186"/>
      <c r="F152" s="192" t="s">
        <v>24</v>
      </c>
      <c r="G152" s="193"/>
      <c r="H152" s="193"/>
      <c r="I152" s="193">
        <f>'401 401 Pol'!G8</f>
        <v>0</v>
      </c>
      <c r="J152" s="190" t="str">
        <f>IF(I167=0,"",I152/I167*100)</f>
        <v/>
      </c>
    </row>
    <row r="153" spans="1:10" ht="36.75" customHeight="1" x14ac:dyDescent="0.25">
      <c r="A153" s="179"/>
      <c r="B153" s="184" t="s">
        <v>168</v>
      </c>
      <c r="C153" s="185" t="s">
        <v>169</v>
      </c>
      <c r="D153" s="186"/>
      <c r="E153" s="186"/>
      <c r="F153" s="192" t="s">
        <v>25</v>
      </c>
      <c r="G153" s="193"/>
      <c r="H153" s="193"/>
      <c r="I153" s="193">
        <f>'101 101 Pol'!G390</f>
        <v>0</v>
      </c>
      <c r="J153" s="190" t="str">
        <f>IF(I167=0,"",I153/I167*100)</f>
        <v/>
      </c>
    </row>
    <row r="154" spans="1:10" ht="36.75" customHeight="1" x14ac:dyDescent="0.25">
      <c r="A154" s="179"/>
      <c r="B154" s="184" t="s">
        <v>170</v>
      </c>
      <c r="C154" s="185" t="s">
        <v>171</v>
      </c>
      <c r="D154" s="186"/>
      <c r="E154" s="186"/>
      <c r="F154" s="192" t="s">
        <v>25</v>
      </c>
      <c r="G154" s="193"/>
      <c r="H154" s="193"/>
      <c r="I154" s="193">
        <f>'401 401 Pol'!G15</f>
        <v>0</v>
      </c>
      <c r="J154" s="190" t="str">
        <f>IF(I167=0,"",I154/I167*100)</f>
        <v/>
      </c>
    </row>
    <row r="155" spans="1:10" ht="36.75" customHeight="1" x14ac:dyDescent="0.25">
      <c r="A155" s="179"/>
      <c r="B155" s="184" t="s">
        <v>172</v>
      </c>
      <c r="C155" s="185" t="s">
        <v>173</v>
      </c>
      <c r="D155" s="186"/>
      <c r="E155" s="186"/>
      <c r="F155" s="192" t="s">
        <v>26</v>
      </c>
      <c r="G155" s="193"/>
      <c r="H155" s="193"/>
      <c r="I155" s="193">
        <f>'401 401 Pol'!G18</f>
        <v>0</v>
      </c>
      <c r="J155" s="190" t="str">
        <f>IF(I167=0,"",I155/I167*100)</f>
        <v/>
      </c>
    </row>
    <row r="156" spans="1:10" ht="36.75" customHeight="1" x14ac:dyDescent="0.25">
      <c r="A156" s="179"/>
      <c r="B156" s="184" t="s">
        <v>174</v>
      </c>
      <c r="C156" s="185" t="s">
        <v>175</v>
      </c>
      <c r="D156" s="186"/>
      <c r="E156" s="186"/>
      <c r="F156" s="192" t="s">
        <v>26</v>
      </c>
      <c r="G156" s="193"/>
      <c r="H156" s="193"/>
      <c r="I156" s="193">
        <f>'401 401 Pol'!G47</f>
        <v>0</v>
      </c>
      <c r="J156" s="190" t="str">
        <f>IF(I167=0,"",I156/I167*100)</f>
        <v/>
      </c>
    </row>
    <row r="157" spans="1:10" ht="36.75" customHeight="1" x14ac:dyDescent="0.25">
      <c r="A157" s="179"/>
      <c r="B157" s="184" t="s">
        <v>176</v>
      </c>
      <c r="C157" s="185" t="s">
        <v>177</v>
      </c>
      <c r="D157" s="186"/>
      <c r="E157" s="186"/>
      <c r="F157" s="192" t="s">
        <v>26</v>
      </c>
      <c r="G157" s="193"/>
      <c r="H157" s="193"/>
      <c r="I157" s="193">
        <f>'401 401 Pol'!G51</f>
        <v>0</v>
      </c>
      <c r="J157" s="190" t="str">
        <f>IF(I167=0,"",I157/I167*100)</f>
        <v/>
      </c>
    </row>
    <row r="158" spans="1:10" ht="36.75" customHeight="1" x14ac:dyDescent="0.25">
      <c r="A158" s="179"/>
      <c r="B158" s="184" t="s">
        <v>178</v>
      </c>
      <c r="C158" s="185" t="s">
        <v>179</v>
      </c>
      <c r="D158" s="186"/>
      <c r="E158" s="186"/>
      <c r="F158" s="192" t="s">
        <v>26</v>
      </c>
      <c r="G158" s="193"/>
      <c r="H158" s="193"/>
      <c r="I158" s="193">
        <f>'401 401 Pol'!G79</f>
        <v>0</v>
      </c>
      <c r="J158" s="190" t="str">
        <f>IF(I167=0,"",I158/I167*100)</f>
        <v/>
      </c>
    </row>
    <row r="159" spans="1:10" ht="36.75" customHeight="1" x14ac:dyDescent="0.25">
      <c r="A159" s="179"/>
      <c r="B159" s="184" t="s">
        <v>180</v>
      </c>
      <c r="C159" s="185" t="s">
        <v>181</v>
      </c>
      <c r="D159" s="186"/>
      <c r="E159" s="186"/>
      <c r="F159" s="192" t="s">
        <v>26</v>
      </c>
      <c r="G159" s="193"/>
      <c r="H159" s="193"/>
      <c r="I159" s="193">
        <f>'401 401 Pol'!G87</f>
        <v>0</v>
      </c>
      <c r="J159" s="190" t="str">
        <f>IF(I167=0,"",I159/I167*100)</f>
        <v/>
      </c>
    </row>
    <row r="160" spans="1:10" ht="36.75" customHeight="1" x14ac:dyDescent="0.25">
      <c r="A160" s="179"/>
      <c r="B160" s="184" t="s">
        <v>182</v>
      </c>
      <c r="C160" s="185" t="s">
        <v>183</v>
      </c>
      <c r="D160" s="186"/>
      <c r="E160" s="186"/>
      <c r="F160" s="192" t="s">
        <v>26</v>
      </c>
      <c r="G160" s="193"/>
      <c r="H160" s="193"/>
      <c r="I160" s="193">
        <f>'101 101 Pol'!G395</f>
        <v>0</v>
      </c>
      <c r="J160" s="190" t="str">
        <f>IF(I167=0,"",I160/I167*100)</f>
        <v/>
      </c>
    </row>
    <row r="161" spans="1:10" ht="36.75" customHeight="1" x14ac:dyDescent="0.25">
      <c r="A161" s="179"/>
      <c r="B161" s="184" t="s">
        <v>184</v>
      </c>
      <c r="C161" s="185" t="s">
        <v>185</v>
      </c>
      <c r="D161" s="186"/>
      <c r="E161" s="186"/>
      <c r="F161" s="192" t="s">
        <v>26</v>
      </c>
      <c r="G161" s="193"/>
      <c r="H161" s="193"/>
      <c r="I161" s="193">
        <f>'101 101 Pol'!G402</f>
        <v>0</v>
      </c>
      <c r="J161" s="190" t="str">
        <f>IF(I167=0,"",I161/I167*100)</f>
        <v/>
      </c>
    </row>
    <row r="162" spans="1:10" ht="36.75" customHeight="1" x14ac:dyDescent="0.25">
      <c r="A162" s="179"/>
      <c r="B162" s="184" t="s">
        <v>186</v>
      </c>
      <c r="C162" s="185" t="s">
        <v>187</v>
      </c>
      <c r="D162" s="186"/>
      <c r="E162" s="186"/>
      <c r="F162" s="192" t="s">
        <v>26</v>
      </c>
      <c r="G162" s="193"/>
      <c r="H162" s="193"/>
      <c r="I162" s="193">
        <f>'401 401 Pol'!G92</f>
        <v>0</v>
      </c>
      <c r="J162" s="190" t="str">
        <f>IF(I167=0,"",I162/I167*100)</f>
        <v/>
      </c>
    </row>
    <row r="163" spans="1:10" ht="36.75" customHeight="1" x14ac:dyDescent="0.25">
      <c r="A163" s="179"/>
      <c r="B163" s="184" t="s">
        <v>188</v>
      </c>
      <c r="C163" s="185" t="s">
        <v>189</v>
      </c>
      <c r="D163" s="186"/>
      <c r="E163" s="186"/>
      <c r="F163" s="192" t="s">
        <v>190</v>
      </c>
      <c r="G163" s="193"/>
      <c r="H163" s="193"/>
      <c r="I163" s="193">
        <f>'101 101 Pol'!G421+'121 121 Pol'!G166</f>
        <v>0</v>
      </c>
      <c r="J163" s="190" t="str">
        <f>IF(I167=0,"",I163/I167*100)</f>
        <v/>
      </c>
    </row>
    <row r="164" spans="1:10" ht="36.75" customHeight="1" x14ac:dyDescent="0.25">
      <c r="A164" s="179"/>
      <c r="B164" s="184" t="s">
        <v>191</v>
      </c>
      <c r="C164" s="185" t="s">
        <v>27</v>
      </c>
      <c r="D164" s="186"/>
      <c r="E164" s="186"/>
      <c r="F164" s="192" t="s">
        <v>191</v>
      </c>
      <c r="G164" s="193"/>
      <c r="H164" s="193"/>
      <c r="I164" s="193">
        <f>'00 00 Naklady'!G8</f>
        <v>0</v>
      </c>
      <c r="J164" s="190" t="str">
        <f>IF(I167=0,"",I164/I167*100)</f>
        <v/>
      </c>
    </row>
    <row r="165" spans="1:10" ht="36.75" customHeight="1" x14ac:dyDescent="0.25">
      <c r="A165" s="179"/>
      <c r="B165" s="184" t="s">
        <v>192</v>
      </c>
      <c r="C165" s="185" t="s">
        <v>193</v>
      </c>
      <c r="D165" s="186"/>
      <c r="E165" s="186"/>
      <c r="F165" s="192" t="s">
        <v>191</v>
      </c>
      <c r="G165" s="193"/>
      <c r="H165" s="193"/>
      <c r="I165" s="193">
        <f>'401 401 Pol'!G94</f>
        <v>0</v>
      </c>
      <c r="J165" s="190" t="str">
        <f>IF(I167=0,"",I165/I167*100)</f>
        <v/>
      </c>
    </row>
    <row r="166" spans="1:10" ht="36.75" customHeight="1" x14ac:dyDescent="0.25">
      <c r="A166" s="179"/>
      <c r="B166" s="184" t="s">
        <v>194</v>
      </c>
      <c r="C166" s="185" t="s">
        <v>28</v>
      </c>
      <c r="D166" s="186"/>
      <c r="E166" s="186"/>
      <c r="F166" s="192" t="s">
        <v>194</v>
      </c>
      <c r="G166" s="193"/>
      <c r="H166" s="193"/>
      <c r="I166" s="193">
        <f>'00 00 Naklady'!G26</f>
        <v>0</v>
      </c>
      <c r="J166" s="190" t="str">
        <f>IF(I167=0,"",I166/I167*100)</f>
        <v/>
      </c>
    </row>
    <row r="167" spans="1:10" ht="25.5" customHeight="1" x14ac:dyDescent="0.25">
      <c r="A167" s="180"/>
      <c r="B167" s="187" t="s">
        <v>1</v>
      </c>
      <c r="C167" s="188"/>
      <c r="D167" s="189"/>
      <c r="E167" s="189"/>
      <c r="F167" s="194"/>
      <c r="G167" s="195"/>
      <c r="H167" s="195"/>
      <c r="I167" s="195">
        <f>SUM(I128:I166)</f>
        <v>0</v>
      </c>
      <c r="J167" s="191">
        <f>SUM(J128:J166)</f>
        <v>0</v>
      </c>
    </row>
    <row r="168" spans="1:10" x14ac:dyDescent="0.25">
      <c r="F168" s="133"/>
      <c r="G168" s="133"/>
      <c r="H168" s="133"/>
      <c r="I168" s="133"/>
      <c r="J168" s="134"/>
    </row>
    <row r="169" spans="1:10" x14ac:dyDescent="0.25">
      <c r="F169" s="133"/>
      <c r="G169" s="133"/>
      <c r="H169" s="133"/>
      <c r="I169" s="133"/>
      <c r="J169" s="134"/>
    </row>
    <row r="170" spans="1:10" x14ac:dyDescent="0.25">
      <c r="F170" s="133"/>
      <c r="G170" s="133"/>
      <c r="H170" s="133"/>
      <c r="I170" s="133"/>
      <c r="J170" s="134"/>
    </row>
  </sheetData>
  <sheetProtection algorithmName="SHA-512" hashValue="uNRLYMFdESYZFROJ78ETWKAKvJtIps+jRHVwChOrWjmKVlQsl/gu7BKIESGrG9yWL9KHWLoLp4ERpfBRiHda0Q==" saltValue="qOf2Yo6J2sQu6LtwZPnE4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5">
    <mergeCell ref="C163:E163"/>
    <mergeCell ref="C164:E164"/>
    <mergeCell ref="C165:E165"/>
    <mergeCell ref="C166:E166"/>
    <mergeCell ref="C158:E158"/>
    <mergeCell ref="C159:E159"/>
    <mergeCell ref="C160:E160"/>
    <mergeCell ref="C161:E161"/>
    <mergeCell ref="C162:E162"/>
    <mergeCell ref="C153:E153"/>
    <mergeCell ref="C154:E154"/>
    <mergeCell ref="C155:E155"/>
    <mergeCell ref="C156:E156"/>
    <mergeCell ref="C157:E157"/>
    <mergeCell ref="C148:E148"/>
    <mergeCell ref="C149:E149"/>
    <mergeCell ref="C150:E150"/>
    <mergeCell ref="C151:E151"/>
    <mergeCell ref="C152:E152"/>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B116:J116"/>
    <mergeCell ref="B118:J118"/>
    <mergeCell ref="B119:J119"/>
    <mergeCell ref="B121:J121"/>
    <mergeCell ref="B122:J122"/>
    <mergeCell ref="B109:J109"/>
    <mergeCell ref="B110:J110"/>
    <mergeCell ref="B111:J111"/>
    <mergeCell ref="B113:J113"/>
    <mergeCell ref="B115:J115"/>
    <mergeCell ref="B97:J97"/>
    <mergeCell ref="B98:J98"/>
    <mergeCell ref="B102:J102"/>
    <mergeCell ref="B104:J104"/>
    <mergeCell ref="B107:J107"/>
    <mergeCell ref="B90:J90"/>
    <mergeCell ref="B91:J91"/>
    <mergeCell ref="B92:J92"/>
    <mergeCell ref="B94:J94"/>
    <mergeCell ref="B95:J95"/>
    <mergeCell ref="B82:J82"/>
    <mergeCell ref="B83:J83"/>
    <mergeCell ref="B85:J85"/>
    <mergeCell ref="B87:J87"/>
    <mergeCell ref="B88:J88"/>
    <mergeCell ref="B74:J74"/>
    <mergeCell ref="B75:J75"/>
    <mergeCell ref="B77:J77"/>
    <mergeCell ref="B78:J78"/>
    <mergeCell ref="B80:J80"/>
    <mergeCell ref="B66:J66"/>
    <mergeCell ref="B67:J67"/>
    <mergeCell ref="B69:J69"/>
    <mergeCell ref="B71:J71"/>
    <mergeCell ref="B72:J72"/>
    <mergeCell ref="B59:J59"/>
    <mergeCell ref="B62:J62"/>
    <mergeCell ref="B63:J63"/>
    <mergeCell ref="B64:J64"/>
    <mergeCell ref="B65:J65"/>
    <mergeCell ref="B49:E49"/>
    <mergeCell ref="B52:J52"/>
    <mergeCell ref="B54:J54"/>
    <mergeCell ref="B56:J56"/>
    <mergeCell ref="B57:J57"/>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d3Iz4DXcMzZIZXdADtnbgwANEtlgqx3i+WLL3zWTEOtJGy5fZPohqQlmUtdCHG6AOIBIFyZUn0dcTVS0c3Lw5Q==" saltValue="IFvzt/cx465FOiCnNoSjr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195</v>
      </c>
      <c r="B1" s="197"/>
      <c r="C1" s="197"/>
      <c r="D1" s="197"/>
      <c r="E1" s="197"/>
      <c r="F1" s="197"/>
      <c r="G1" s="197"/>
      <c r="AG1" t="s">
        <v>196</v>
      </c>
    </row>
    <row r="2" spans="1:60" ht="25.05" customHeight="1" x14ac:dyDescent="0.25">
      <c r="A2" s="198" t="s">
        <v>7</v>
      </c>
      <c r="B2" s="48" t="s">
        <v>43</v>
      </c>
      <c r="C2" s="201" t="s">
        <v>44</v>
      </c>
      <c r="D2" s="199"/>
      <c r="E2" s="199"/>
      <c r="F2" s="199"/>
      <c r="G2" s="200"/>
      <c r="AG2" t="s">
        <v>197</v>
      </c>
    </row>
    <row r="3" spans="1:60" ht="25.05" customHeight="1" x14ac:dyDescent="0.25">
      <c r="A3" s="198" t="s">
        <v>8</v>
      </c>
      <c r="B3" s="48" t="s">
        <v>59</v>
      </c>
      <c r="C3" s="201" t="s">
        <v>60</v>
      </c>
      <c r="D3" s="199"/>
      <c r="E3" s="199"/>
      <c r="F3" s="199"/>
      <c r="G3" s="200"/>
      <c r="AC3" s="177" t="s">
        <v>198</v>
      </c>
      <c r="AG3" t="s">
        <v>199</v>
      </c>
    </row>
    <row r="4" spans="1:60" ht="25.05" customHeight="1" x14ac:dyDescent="0.25">
      <c r="A4" s="202" t="s">
        <v>9</v>
      </c>
      <c r="B4" s="203" t="s">
        <v>59</v>
      </c>
      <c r="C4" s="204" t="s">
        <v>60</v>
      </c>
      <c r="D4" s="205"/>
      <c r="E4" s="205"/>
      <c r="F4" s="205"/>
      <c r="G4" s="206"/>
      <c r="AG4" t="s">
        <v>200</v>
      </c>
    </row>
    <row r="5" spans="1:60" x14ac:dyDescent="0.25">
      <c r="D5" s="10"/>
    </row>
    <row r="6" spans="1:60" ht="39.6" x14ac:dyDescent="0.25">
      <c r="A6" s="208" t="s">
        <v>201</v>
      </c>
      <c r="B6" s="210" t="s">
        <v>202</v>
      </c>
      <c r="C6" s="210" t="s">
        <v>203</v>
      </c>
      <c r="D6" s="209" t="s">
        <v>204</v>
      </c>
      <c r="E6" s="208" t="s">
        <v>205</v>
      </c>
      <c r="F6" s="207" t="s">
        <v>206</v>
      </c>
      <c r="G6" s="208" t="s">
        <v>29</v>
      </c>
      <c r="H6" s="211" t="s">
        <v>30</v>
      </c>
      <c r="I6" s="211" t="s">
        <v>207</v>
      </c>
      <c r="J6" s="211" t="s">
        <v>31</v>
      </c>
      <c r="K6" s="211" t="s">
        <v>208</v>
      </c>
      <c r="L6" s="211" t="s">
        <v>209</v>
      </c>
      <c r="M6" s="211" t="s">
        <v>210</v>
      </c>
      <c r="N6" s="211" t="s">
        <v>211</v>
      </c>
      <c r="O6" s="211" t="s">
        <v>212</v>
      </c>
      <c r="P6" s="211" t="s">
        <v>213</v>
      </c>
      <c r="Q6" s="211" t="s">
        <v>214</v>
      </c>
      <c r="R6" s="211" t="s">
        <v>215</v>
      </c>
      <c r="S6" s="211" t="s">
        <v>216</v>
      </c>
      <c r="T6" s="211" t="s">
        <v>217</v>
      </c>
      <c r="U6" s="211" t="s">
        <v>218</v>
      </c>
      <c r="V6" s="211" t="s">
        <v>219</v>
      </c>
      <c r="W6" s="211" t="s">
        <v>220</v>
      </c>
      <c r="X6" s="211" t="s">
        <v>221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222</v>
      </c>
      <c r="B8" s="224" t="s">
        <v>191</v>
      </c>
      <c r="C8" s="240" t="s">
        <v>27</v>
      </c>
      <c r="D8" s="225"/>
      <c r="E8" s="226"/>
      <c r="F8" s="227"/>
      <c r="G8" s="227">
        <f>SUMIF(AG9:AG25,"&lt;&gt;NOR",G9:G25)</f>
        <v>0</v>
      </c>
      <c r="H8" s="227"/>
      <c r="I8" s="227">
        <f>SUM(I9:I25)</f>
        <v>0</v>
      </c>
      <c r="J8" s="227"/>
      <c r="K8" s="227">
        <f>SUM(K9:K25)</f>
        <v>0</v>
      </c>
      <c r="L8" s="227"/>
      <c r="M8" s="227">
        <f>SUM(M9:M25)</f>
        <v>0</v>
      </c>
      <c r="N8" s="227"/>
      <c r="O8" s="227">
        <f>SUM(O9:O25)</f>
        <v>0</v>
      </c>
      <c r="P8" s="227"/>
      <c r="Q8" s="227">
        <f>SUM(Q9:Q25)</f>
        <v>0</v>
      </c>
      <c r="R8" s="227"/>
      <c r="S8" s="227"/>
      <c r="T8" s="228"/>
      <c r="U8" s="222"/>
      <c r="V8" s="222">
        <f>SUM(V9:V25)</f>
        <v>0</v>
      </c>
      <c r="W8" s="222"/>
      <c r="X8" s="222"/>
      <c r="AG8" t="s">
        <v>223</v>
      </c>
    </row>
    <row r="9" spans="1:60" outlineLevel="1" x14ac:dyDescent="0.25">
      <c r="A9" s="229">
        <v>1</v>
      </c>
      <c r="B9" s="230" t="s">
        <v>224</v>
      </c>
      <c r="C9" s="241" t="s">
        <v>225</v>
      </c>
      <c r="D9" s="231" t="s">
        <v>226</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227</v>
      </c>
      <c r="T9" s="235" t="s">
        <v>228</v>
      </c>
      <c r="U9" s="221">
        <v>0</v>
      </c>
      <c r="V9" s="221">
        <f>ROUND(E9*U9,2)</f>
        <v>0</v>
      </c>
      <c r="W9" s="221"/>
      <c r="X9" s="221" t="s">
        <v>192</v>
      </c>
      <c r="Y9" s="212"/>
      <c r="Z9" s="212"/>
      <c r="AA9" s="212"/>
      <c r="AB9" s="212"/>
      <c r="AC9" s="212"/>
      <c r="AD9" s="212"/>
      <c r="AE9" s="212"/>
      <c r="AF9" s="212"/>
      <c r="AG9" s="212" t="s">
        <v>229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41.4" outlineLevel="1" x14ac:dyDescent="0.25">
      <c r="A10" s="219"/>
      <c r="B10" s="220"/>
      <c r="C10" s="242" t="s">
        <v>230</v>
      </c>
      <c r="D10" s="237"/>
      <c r="E10" s="237"/>
      <c r="F10" s="237"/>
      <c r="G10" s="237"/>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231</v>
      </c>
      <c r="AH10" s="212"/>
      <c r="AI10" s="212"/>
      <c r="AJ10" s="212"/>
      <c r="AK10" s="212"/>
      <c r="AL10" s="212"/>
      <c r="AM10" s="212"/>
      <c r="AN10" s="212"/>
      <c r="AO10" s="212"/>
      <c r="AP10" s="212"/>
      <c r="AQ10" s="212"/>
      <c r="AR10" s="212"/>
      <c r="AS10" s="212"/>
      <c r="AT10" s="212"/>
      <c r="AU10" s="212"/>
      <c r="AV10" s="212"/>
      <c r="AW10" s="212"/>
      <c r="AX10" s="212"/>
      <c r="AY10" s="212"/>
      <c r="AZ10" s="212"/>
      <c r="BA10" s="236" t="str">
        <f>C10</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10" s="212"/>
      <c r="BC10" s="212"/>
      <c r="BD10" s="212"/>
      <c r="BE10" s="212"/>
      <c r="BF10" s="212"/>
      <c r="BG10" s="212"/>
      <c r="BH10" s="212"/>
    </row>
    <row r="11" spans="1:60" outlineLevel="1" x14ac:dyDescent="0.25">
      <c r="A11" s="229">
        <v>2</v>
      </c>
      <c r="B11" s="230" t="s">
        <v>232</v>
      </c>
      <c r="C11" s="241" t="s">
        <v>233</v>
      </c>
      <c r="D11" s="231" t="s">
        <v>226</v>
      </c>
      <c r="E11" s="232">
        <v>1</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c r="S11" s="234" t="s">
        <v>227</v>
      </c>
      <c r="T11" s="235" t="s">
        <v>228</v>
      </c>
      <c r="U11" s="221">
        <v>0</v>
      </c>
      <c r="V11" s="221">
        <f>ROUND(E11*U11,2)</f>
        <v>0</v>
      </c>
      <c r="W11" s="221"/>
      <c r="X11" s="221" t="s">
        <v>192</v>
      </c>
      <c r="Y11" s="212"/>
      <c r="Z11" s="212"/>
      <c r="AA11" s="212"/>
      <c r="AB11" s="212"/>
      <c r="AC11" s="212"/>
      <c r="AD11" s="212"/>
      <c r="AE11" s="212"/>
      <c r="AF11" s="212"/>
      <c r="AG11" s="212" t="s">
        <v>229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1" outlineLevel="1" x14ac:dyDescent="0.25">
      <c r="A12" s="219"/>
      <c r="B12" s="220"/>
      <c r="C12" s="242" t="s">
        <v>234</v>
      </c>
      <c r="D12" s="237"/>
      <c r="E12" s="237"/>
      <c r="F12" s="237"/>
      <c r="G12" s="237"/>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231</v>
      </c>
      <c r="AH12" s="212"/>
      <c r="AI12" s="212"/>
      <c r="AJ12" s="212"/>
      <c r="AK12" s="212"/>
      <c r="AL12" s="212"/>
      <c r="AM12" s="212"/>
      <c r="AN12" s="212"/>
      <c r="AO12" s="212"/>
      <c r="AP12" s="212"/>
      <c r="AQ12" s="212"/>
      <c r="AR12" s="212"/>
      <c r="AS12" s="212"/>
      <c r="AT12" s="212"/>
      <c r="AU12" s="212"/>
      <c r="AV12" s="212"/>
      <c r="AW12" s="212"/>
      <c r="AX12" s="212"/>
      <c r="AY12" s="212"/>
      <c r="AZ12" s="212"/>
      <c r="BA12" s="236" t="str">
        <f>C12</f>
        <v>Náklady spojené s vypracováním projektové dokumentace, většinou v obsahu a rozsahu projektové dokumentace pro provádění stavby, ale mohou zde být obsaženy i náklady na jiné stupně projektové dokumentace, pokud jsou součástí požadavků objednatele.</v>
      </c>
      <c r="BB12" s="212"/>
      <c r="BC12" s="212"/>
      <c r="BD12" s="212"/>
      <c r="BE12" s="212"/>
      <c r="BF12" s="212"/>
      <c r="BG12" s="212"/>
      <c r="BH12" s="212"/>
    </row>
    <row r="13" spans="1:60" outlineLevel="1" x14ac:dyDescent="0.25">
      <c r="A13" s="229">
        <v>3</v>
      </c>
      <c r="B13" s="230" t="s">
        <v>235</v>
      </c>
      <c r="C13" s="241" t="s">
        <v>236</v>
      </c>
      <c r="D13" s="231" t="s">
        <v>226</v>
      </c>
      <c r="E13" s="232">
        <v>1</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c r="S13" s="234" t="s">
        <v>227</v>
      </c>
      <c r="T13" s="235" t="s">
        <v>228</v>
      </c>
      <c r="U13" s="221">
        <v>0</v>
      </c>
      <c r="V13" s="221">
        <f>ROUND(E13*U13,2)</f>
        <v>0</v>
      </c>
      <c r="W13" s="221"/>
      <c r="X13" s="221" t="s">
        <v>192</v>
      </c>
      <c r="Y13" s="212"/>
      <c r="Z13" s="212"/>
      <c r="AA13" s="212"/>
      <c r="AB13" s="212"/>
      <c r="AC13" s="212"/>
      <c r="AD13" s="212"/>
      <c r="AE13" s="212"/>
      <c r="AF13" s="212"/>
      <c r="AG13" s="212" t="s">
        <v>229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42" t="s">
        <v>279</v>
      </c>
      <c r="D14" s="237"/>
      <c r="E14" s="237"/>
      <c r="F14" s="237"/>
      <c r="G14" s="237"/>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231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43" t="s">
        <v>237</v>
      </c>
      <c r="D15" s="238"/>
      <c r="E15" s="238"/>
      <c r="F15" s="238"/>
      <c r="G15" s="238"/>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231</v>
      </c>
      <c r="AH15" s="212"/>
      <c r="AI15" s="212"/>
      <c r="AJ15" s="212"/>
      <c r="AK15" s="212"/>
      <c r="AL15" s="212"/>
      <c r="AM15" s="212"/>
      <c r="AN15" s="212"/>
      <c r="AO15" s="212"/>
      <c r="AP15" s="212"/>
      <c r="AQ15" s="212"/>
      <c r="AR15" s="212"/>
      <c r="AS15" s="212"/>
      <c r="AT15" s="212"/>
      <c r="AU15" s="212"/>
      <c r="AV15" s="212"/>
      <c r="AW15" s="212"/>
      <c r="AX15" s="212"/>
      <c r="AY15" s="212"/>
      <c r="AZ15" s="212"/>
      <c r="BA15" s="236" t="str">
        <f>C15</f>
        <v>Vyhotovení protokolu o vytyčení stavby se seznamem souřadnic vytyčených bodů a jejich polohopisnými (S-JTSK) a výškopisnými (Bpv) hodnotami.</v>
      </c>
      <c r="BB15" s="212"/>
      <c r="BC15" s="212"/>
      <c r="BD15" s="212"/>
      <c r="BE15" s="212"/>
      <c r="BF15" s="212"/>
      <c r="BG15" s="212"/>
      <c r="BH15" s="212"/>
    </row>
    <row r="16" spans="1:60" outlineLevel="1" x14ac:dyDescent="0.25">
      <c r="A16" s="229">
        <v>4</v>
      </c>
      <c r="B16" s="230" t="s">
        <v>238</v>
      </c>
      <c r="C16" s="241" t="s">
        <v>239</v>
      </c>
      <c r="D16" s="231" t="s">
        <v>226</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227</v>
      </c>
      <c r="T16" s="235" t="s">
        <v>228</v>
      </c>
      <c r="U16" s="221">
        <v>0</v>
      </c>
      <c r="V16" s="221">
        <f>ROUND(E16*U16,2)</f>
        <v>0</v>
      </c>
      <c r="W16" s="221"/>
      <c r="X16" s="221" t="s">
        <v>192</v>
      </c>
      <c r="Y16" s="212"/>
      <c r="Z16" s="212"/>
      <c r="AA16" s="212"/>
      <c r="AB16" s="212"/>
      <c r="AC16" s="212"/>
      <c r="AD16" s="212"/>
      <c r="AE16" s="212"/>
      <c r="AF16" s="212"/>
      <c r="AG16" s="212" t="s">
        <v>229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42" t="s">
        <v>240</v>
      </c>
      <c r="D17" s="237"/>
      <c r="E17" s="237"/>
      <c r="F17" s="237"/>
      <c r="G17" s="237"/>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231</v>
      </c>
      <c r="AH17" s="212"/>
      <c r="AI17" s="212"/>
      <c r="AJ17" s="212"/>
      <c r="AK17" s="212"/>
      <c r="AL17" s="212"/>
      <c r="AM17" s="212"/>
      <c r="AN17" s="212"/>
      <c r="AO17" s="212"/>
      <c r="AP17" s="212"/>
      <c r="AQ17" s="212"/>
      <c r="AR17" s="212"/>
      <c r="AS17" s="212"/>
      <c r="AT17" s="212"/>
      <c r="AU17" s="212"/>
      <c r="AV17" s="212"/>
      <c r="AW17" s="212"/>
      <c r="AX17" s="212"/>
      <c r="AY17" s="212"/>
      <c r="AZ17" s="212"/>
      <c r="BA17" s="236" t="str">
        <f>C17</f>
        <v>Zaměření a vytýčení stávajících inženýrských sítí v místě stavby z hlediska jejich ochrany při provádění stavby.</v>
      </c>
      <c r="BB17" s="212"/>
      <c r="BC17" s="212"/>
      <c r="BD17" s="212"/>
      <c r="BE17" s="212"/>
      <c r="BF17" s="212"/>
      <c r="BG17" s="212"/>
      <c r="BH17" s="212"/>
    </row>
    <row r="18" spans="1:60" outlineLevel="1" x14ac:dyDescent="0.25">
      <c r="A18" s="229">
        <v>5</v>
      </c>
      <c r="B18" s="230" t="s">
        <v>241</v>
      </c>
      <c r="C18" s="241" t="s">
        <v>242</v>
      </c>
      <c r="D18" s="231" t="s">
        <v>226</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227</v>
      </c>
      <c r="T18" s="235" t="s">
        <v>228</v>
      </c>
      <c r="U18" s="221">
        <v>0</v>
      </c>
      <c r="V18" s="221">
        <f>ROUND(E18*U18,2)</f>
        <v>0</v>
      </c>
      <c r="W18" s="221"/>
      <c r="X18" s="221" t="s">
        <v>192</v>
      </c>
      <c r="Y18" s="212"/>
      <c r="Z18" s="212"/>
      <c r="AA18" s="212"/>
      <c r="AB18" s="212"/>
      <c r="AC18" s="212"/>
      <c r="AD18" s="212"/>
      <c r="AE18" s="212"/>
      <c r="AF18" s="212"/>
      <c r="AG18" s="212" t="s">
        <v>229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42" t="s">
        <v>243</v>
      </c>
      <c r="D19" s="237"/>
      <c r="E19" s="237"/>
      <c r="F19" s="237"/>
      <c r="G19" s="237"/>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231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29">
        <v>6</v>
      </c>
      <c r="B20" s="230" t="s">
        <v>244</v>
      </c>
      <c r="C20" s="241" t="s">
        <v>245</v>
      </c>
      <c r="D20" s="231" t="s">
        <v>226</v>
      </c>
      <c r="E20" s="232">
        <v>1</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227</v>
      </c>
      <c r="T20" s="235" t="s">
        <v>228</v>
      </c>
      <c r="U20" s="221">
        <v>0</v>
      </c>
      <c r="V20" s="221">
        <f>ROUND(E20*U20,2)</f>
        <v>0</v>
      </c>
      <c r="W20" s="221"/>
      <c r="X20" s="221" t="s">
        <v>192</v>
      </c>
      <c r="Y20" s="212"/>
      <c r="Z20" s="212"/>
      <c r="AA20" s="212"/>
      <c r="AB20" s="212"/>
      <c r="AC20" s="212"/>
      <c r="AD20" s="212"/>
      <c r="AE20" s="212"/>
      <c r="AF20" s="212"/>
      <c r="AG20" s="212" t="s">
        <v>246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1.2" outlineLevel="1" x14ac:dyDescent="0.25">
      <c r="A21" s="219"/>
      <c r="B21" s="220"/>
      <c r="C21" s="242" t="s">
        <v>247</v>
      </c>
      <c r="D21" s="237"/>
      <c r="E21" s="237"/>
      <c r="F21" s="237"/>
      <c r="G21" s="237"/>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231</v>
      </c>
      <c r="AH21" s="212"/>
      <c r="AI21" s="212"/>
      <c r="AJ21" s="212"/>
      <c r="AK21" s="212"/>
      <c r="AL21" s="212"/>
      <c r="AM21" s="212"/>
      <c r="AN21" s="212"/>
      <c r="AO21" s="212"/>
      <c r="AP21" s="212"/>
      <c r="AQ21" s="212"/>
      <c r="AR21" s="212"/>
      <c r="AS21" s="212"/>
      <c r="AT21" s="212"/>
      <c r="AU21" s="212"/>
      <c r="AV21" s="212"/>
      <c r="AW21" s="212"/>
      <c r="AX21" s="212"/>
      <c r="AY21" s="212"/>
      <c r="AZ21" s="212"/>
      <c r="BA21" s="236" t="str">
        <f>C21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1" s="212"/>
      <c r="BC21" s="212"/>
      <c r="BD21" s="212"/>
      <c r="BE21" s="212"/>
      <c r="BF21" s="212"/>
      <c r="BG21" s="212"/>
      <c r="BH21" s="212"/>
    </row>
    <row r="22" spans="1:60" outlineLevel="1" x14ac:dyDescent="0.25">
      <c r="A22" s="229">
        <v>7</v>
      </c>
      <c r="B22" s="230" t="s">
        <v>248</v>
      </c>
      <c r="C22" s="241" t="s">
        <v>249</v>
      </c>
      <c r="D22" s="231" t="s">
        <v>226</v>
      </c>
      <c r="E22" s="232">
        <v>1</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227</v>
      </c>
      <c r="T22" s="235" t="s">
        <v>228</v>
      </c>
      <c r="U22" s="221">
        <v>0</v>
      </c>
      <c r="V22" s="221">
        <f>ROUND(E22*U22,2)</f>
        <v>0</v>
      </c>
      <c r="W22" s="221"/>
      <c r="X22" s="221" t="s">
        <v>192</v>
      </c>
      <c r="Y22" s="212"/>
      <c r="Z22" s="212"/>
      <c r="AA22" s="212"/>
      <c r="AB22" s="212"/>
      <c r="AC22" s="212"/>
      <c r="AD22" s="212"/>
      <c r="AE22" s="212"/>
      <c r="AF22" s="212"/>
      <c r="AG22" s="212" t="s">
        <v>246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42" t="s">
        <v>250</v>
      </c>
      <c r="D23" s="237"/>
      <c r="E23" s="237"/>
      <c r="F23" s="237"/>
      <c r="G23" s="237"/>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231</v>
      </c>
      <c r="AH23" s="212"/>
      <c r="AI23" s="212"/>
      <c r="AJ23" s="212"/>
      <c r="AK23" s="212"/>
      <c r="AL23" s="212"/>
      <c r="AM23" s="212"/>
      <c r="AN23" s="212"/>
      <c r="AO23" s="212"/>
      <c r="AP23" s="212"/>
      <c r="AQ23" s="212"/>
      <c r="AR23" s="212"/>
      <c r="AS23" s="212"/>
      <c r="AT23" s="212"/>
      <c r="AU23" s="212"/>
      <c r="AV23" s="212"/>
      <c r="AW23" s="212"/>
      <c r="AX23" s="212"/>
      <c r="AY23" s="212"/>
      <c r="AZ23" s="212"/>
      <c r="BA23" s="236" t="str">
        <f>C23</f>
        <v>Náklady na ztížené provádění stavebních prací v důsledku nepřerušeného dopravního provozu na staveništi nebo v jeho bezprostředním okolí.</v>
      </c>
      <c r="BB23" s="212"/>
      <c r="BC23" s="212"/>
      <c r="BD23" s="212"/>
      <c r="BE23" s="212"/>
      <c r="BF23" s="212"/>
      <c r="BG23" s="212"/>
      <c r="BH23" s="212"/>
    </row>
    <row r="24" spans="1:60" outlineLevel="1" x14ac:dyDescent="0.25">
      <c r="A24" s="229">
        <v>8</v>
      </c>
      <c r="B24" s="230" t="s">
        <v>251</v>
      </c>
      <c r="C24" s="241" t="s">
        <v>252</v>
      </c>
      <c r="D24" s="231" t="s">
        <v>226</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227</v>
      </c>
      <c r="T24" s="235" t="s">
        <v>228</v>
      </c>
      <c r="U24" s="221">
        <v>0</v>
      </c>
      <c r="V24" s="221">
        <f>ROUND(E24*U24,2)</f>
        <v>0</v>
      </c>
      <c r="W24" s="221"/>
      <c r="X24" s="221" t="s">
        <v>192</v>
      </c>
      <c r="Y24" s="212"/>
      <c r="Z24" s="212"/>
      <c r="AA24" s="212"/>
      <c r="AB24" s="212"/>
      <c r="AC24" s="212"/>
      <c r="AD24" s="212"/>
      <c r="AE24" s="212"/>
      <c r="AF24" s="212"/>
      <c r="AG24" s="212" t="s">
        <v>229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42" t="s">
        <v>253</v>
      </c>
      <c r="D25" s="237"/>
      <c r="E25" s="237"/>
      <c r="F25" s="237"/>
      <c r="G25" s="237"/>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231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5">
      <c r="A26" s="223" t="s">
        <v>222</v>
      </c>
      <c r="B26" s="224" t="s">
        <v>194</v>
      </c>
      <c r="C26" s="240" t="s">
        <v>28</v>
      </c>
      <c r="D26" s="225"/>
      <c r="E26" s="226"/>
      <c r="F26" s="227"/>
      <c r="G26" s="227">
        <f>SUMIF(AG27:AG42,"&lt;&gt;NOR",G27:G42)</f>
        <v>0</v>
      </c>
      <c r="H26" s="227"/>
      <c r="I26" s="227">
        <f>SUM(I27:I42)</f>
        <v>0</v>
      </c>
      <c r="J26" s="227"/>
      <c r="K26" s="227">
        <f>SUM(K27:K42)</f>
        <v>0</v>
      </c>
      <c r="L26" s="227"/>
      <c r="M26" s="227">
        <f>SUM(M27:M42)</f>
        <v>0</v>
      </c>
      <c r="N26" s="227"/>
      <c r="O26" s="227">
        <f>SUM(O27:O42)</f>
        <v>0</v>
      </c>
      <c r="P26" s="227"/>
      <c r="Q26" s="227">
        <f>SUM(Q27:Q42)</f>
        <v>0</v>
      </c>
      <c r="R26" s="227"/>
      <c r="S26" s="227"/>
      <c r="T26" s="228"/>
      <c r="U26" s="222"/>
      <c r="V26" s="222">
        <f>SUM(V27:V42)</f>
        <v>0</v>
      </c>
      <c r="W26" s="222"/>
      <c r="X26" s="222"/>
      <c r="AG26" t="s">
        <v>223</v>
      </c>
    </row>
    <row r="27" spans="1:60" outlineLevel="1" x14ac:dyDescent="0.25">
      <c r="A27" s="229">
        <v>9</v>
      </c>
      <c r="B27" s="230" t="s">
        <v>254</v>
      </c>
      <c r="C27" s="241" t="s">
        <v>255</v>
      </c>
      <c r="D27" s="231" t="s">
        <v>226</v>
      </c>
      <c r="E27" s="232">
        <v>1</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c r="S27" s="234" t="s">
        <v>227</v>
      </c>
      <c r="T27" s="235" t="s">
        <v>228</v>
      </c>
      <c r="U27" s="221">
        <v>0</v>
      </c>
      <c r="V27" s="221">
        <f>ROUND(E27*U27,2)</f>
        <v>0</v>
      </c>
      <c r="W27" s="221"/>
      <c r="X27" s="221" t="s">
        <v>192</v>
      </c>
      <c r="Y27" s="212"/>
      <c r="Z27" s="212"/>
      <c r="AA27" s="212"/>
      <c r="AB27" s="212"/>
      <c r="AC27" s="212"/>
      <c r="AD27" s="212"/>
      <c r="AE27" s="212"/>
      <c r="AF27" s="212"/>
      <c r="AG27" s="212" t="s">
        <v>229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42" t="s">
        <v>256</v>
      </c>
      <c r="D28" s="237"/>
      <c r="E28" s="237"/>
      <c r="F28" s="237"/>
      <c r="G28" s="237"/>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231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29">
        <v>10</v>
      </c>
      <c r="B29" s="230" t="s">
        <v>257</v>
      </c>
      <c r="C29" s="241" t="s">
        <v>258</v>
      </c>
      <c r="D29" s="231" t="s">
        <v>226</v>
      </c>
      <c r="E29" s="232">
        <v>1</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c r="S29" s="234" t="s">
        <v>227</v>
      </c>
      <c r="T29" s="235" t="s">
        <v>228</v>
      </c>
      <c r="U29" s="221">
        <v>0</v>
      </c>
      <c r="V29" s="221">
        <f>ROUND(E29*U29,2)</f>
        <v>0</v>
      </c>
      <c r="W29" s="221"/>
      <c r="X29" s="221" t="s">
        <v>192</v>
      </c>
      <c r="Y29" s="212"/>
      <c r="Z29" s="212"/>
      <c r="AA29" s="212"/>
      <c r="AB29" s="212"/>
      <c r="AC29" s="212"/>
      <c r="AD29" s="212"/>
      <c r="AE29" s="212"/>
      <c r="AF29" s="212"/>
      <c r="AG29" s="212" t="s">
        <v>229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1" outlineLevel="1" x14ac:dyDescent="0.25">
      <c r="A30" s="219"/>
      <c r="B30" s="220"/>
      <c r="C30" s="242" t="s">
        <v>259</v>
      </c>
      <c r="D30" s="237"/>
      <c r="E30" s="237"/>
      <c r="F30" s="237"/>
      <c r="G30" s="237"/>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231</v>
      </c>
      <c r="AH30" s="212"/>
      <c r="AI30" s="212"/>
      <c r="AJ30" s="212"/>
      <c r="AK30" s="212"/>
      <c r="AL30" s="212"/>
      <c r="AM30" s="212"/>
      <c r="AN30" s="212"/>
      <c r="AO30" s="212"/>
      <c r="AP30" s="212"/>
      <c r="AQ30" s="212"/>
      <c r="AR30" s="212"/>
      <c r="AS30" s="212"/>
      <c r="AT30" s="212"/>
      <c r="AU30" s="212"/>
      <c r="AV30" s="212"/>
      <c r="AW30" s="212"/>
      <c r="AX30" s="212"/>
      <c r="AY30" s="212"/>
      <c r="AZ30" s="212"/>
      <c r="BA30" s="236" t="str">
        <f>C30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0" s="212"/>
      <c r="BC30" s="212"/>
      <c r="BD30" s="212"/>
      <c r="BE30" s="212"/>
      <c r="BF30" s="212"/>
      <c r="BG30" s="212"/>
      <c r="BH30" s="212"/>
    </row>
    <row r="31" spans="1:60" outlineLevel="1" x14ac:dyDescent="0.25">
      <c r="A31" s="229">
        <v>11</v>
      </c>
      <c r="B31" s="230" t="s">
        <v>260</v>
      </c>
      <c r="C31" s="241" t="s">
        <v>261</v>
      </c>
      <c r="D31" s="231" t="s">
        <v>226</v>
      </c>
      <c r="E31" s="232">
        <v>1</v>
      </c>
      <c r="F31" s="233"/>
      <c r="G31" s="234">
        <f>ROUND(E31*F31,2)</f>
        <v>0</v>
      </c>
      <c r="H31" s="233"/>
      <c r="I31" s="234">
        <f>ROUND(E31*H31,2)</f>
        <v>0</v>
      </c>
      <c r="J31" s="233"/>
      <c r="K31" s="234">
        <f>ROUND(E31*J31,2)</f>
        <v>0</v>
      </c>
      <c r="L31" s="234">
        <v>21</v>
      </c>
      <c r="M31" s="234">
        <f>G31*(1+L31/100)</f>
        <v>0</v>
      </c>
      <c r="N31" s="234">
        <v>0</v>
      </c>
      <c r="O31" s="234">
        <f>ROUND(E31*N31,2)</f>
        <v>0</v>
      </c>
      <c r="P31" s="234">
        <v>0</v>
      </c>
      <c r="Q31" s="234">
        <f>ROUND(E31*P31,2)</f>
        <v>0</v>
      </c>
      <c r="R31" s="234"/>
      <c r="S31" s="234" t="s">
        <v>227</v>
      </c>
      <c r="T31" s="235" t="s">
        <v>228</v>
      </c>
      <c r="U31" s="221">
        <v>0</v>
      </c>
      <c r="V31" s="221">
        <f>ROUND(E31*U31,2)</f>
        <v>0</v>
      </c>
      <c r="W31" s="221"/>
      <c r="X31" s="221" t="s">
        <v>192</v>
      </c>
      <c r="Y31" s="212"/>
      <c r="Z31" s="212"/>
      <c r="AA31" s="212"/>
      <c r="AB31" s="212"/>
      <c r="AC31" s="212"/>
      <c r="AD31" s="212"/>
      <c r="AE31" s="212"/>
      <c r="AF31" s="212"/>
      <c r="AG31" s="212" t="s">
        <v>229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1" outlineLevel="1" x14ac:dyDescent="0.25">
      <c r="A32" s="219"/>
      <c r="B32" s="220"/>
      <c r="C32" s="242" t="s">
        <v>262</v>
      </c>
      <c r="D32" s="237"/>
      <c r="E32" s="237"/>
      <c r="F32" s="237"/>
      <c r="G32" s="237"/>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231</v>
      </c>
      <c r="AH32" s="212"/>
      <c r="AI32" s="212"/>
      <c r="AJ32" s="212"/>
      <c r="AK32" s="212"/>
      <c r="AL32" s="212"/>
      <c r="AM32" s="212"/>
      <c r="AN32" s="212"/>
      <c r="AO32" s="212"/>
      <c r="AP32" s="212"/>
      <c r="AQ32" s="212"/>
      <c r="AR32" s="212"/>
      <c r="AS32" s="212"/>
      <c r="AT32" s="212"/>
      <c r="AU32" s="212"/>
      <c r="AV32" s="212"/>
      <c r="AW32" s="212"/>
      <c r="AX32" s="212"/>
      <c r="AY32" s="212"/>
      <c r="AZ32" s="212"/>
      <c r="BA32" s="236" t="str">
        <f>C32</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2" s="212"/>
      <c r="BC32" s="212"/>
      <c r="BD32" s="212"/>
      <c r="BE32" s="212"/>
      <c r="BF32" s="212"/>
      <c r="BG32" s="212"/>
      <c r="BH32" s="212"/>
    </row>
    <row r="33" spans="1:60" outlineLevel="1" x14ac:dyDescent="0.25">
      <c r="A33" s="229">
        <v>12</v>
      </c>
      <c r="B33" s="230" t="s">
        <v>263</v>
      </c>
      <c r="C33" s="241" t="s">
        <v>264</v>
      </c>
      <c r="D33" s="231" t="s">
        <v>226</v>
      </c>
      <c r="E33" s="232">
        <v>1</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c r="S33" s="234" t="s">
        <v>227</v>
      </c>
      <c r="T33" s="235" t="s">
        <v>228</v>
      </c>
      <c r="U33" s="221">
        <v>0</v>
      </c>
      <c r="V33" s="221">
        <f>ROUND(E33*U33,2)</f>
        <v>0</v>
      </c>
      <c r="W33" s="221"/>
      <c r="X33" s="221" t="s">
        <v>192</v>
      </c>
      <c r="Y33" s="212"/>
      <c r="Z33" s="212"/>
      <c r="AA33" s="212"/>
      <c r="AB33" s="212"/>
      <c r="AC33" s="212"/>
      <c r="AD33" s="212"/>
      <c r="AE33" s="212"/>
      <c r="AF33" s="212"/>
      <c r="AG33" s="212" t="s">
        <v>229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1.2" outlineLevel="1" x14ac:dyDescent="0.25">
      <c r="A34" s="219"/>
      <c r="B34" s="220"/>
      <c r="C34" s="242" t="s">
        <v>265</v>
      </c>
      <c r="D34" s="237"/>
      <c r="E34" s="237"/>
      <c r="F34" s="237"/>
      <c r="G34" s="237"/>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231</v>
      </c>
      <c r="AH34" s="212"/>
      <c r="AI34" s="212"/>
      <c r="AJ34" s="212"/>
      <c r="AK34" s="212"/>
      <c r="AL34" s="212"/>
      <c r="AM34" s="212"/>
      <c r="AN34" s="212"/>
      <c r="AO34" s="212"/>
      <c r="AP34" s="212"/>
      <c r="AQ34" s="212"/>
      <c r="AR34" s="212"/>
      <c r="AS34" s="212"/>
      <c r="AT34" s="212"/>
      <c r="AU34" s="212"/>
      <c r="AV34" s="212"/>
      <c r="AW34" s="212"/>
      <c r="AX34" s="212"/>
      <c r="AY34" s="212"/>
      <c r="AZ34" s="212"/>
      <c r="BA34" s="236" t="str">
        <f>C34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4" s="212"/>
      <c r="BC34" s="212"/>
      <c r="BD34" s="212"/>
      <c r="BE34" s="212"/>
      <c r="BF34" s="212"/>
      <c r="BG34" s="212"/>
      <c r="BH34" s="212"/>
    </row>
    <row r="35" spans="1:60" outlineLevel="1" x14ac:dyDescent="0.25">
      <c r="A35" s="229">
        <v>13</v>
      </c>
      <c r="B35" s="230" t="s">
        <v>266</v>
      </c>
      <c r="C35" s="241" t="s">
        <v>267</v>
      </c>
      <c r="D35" s="231" t="s">
        <v>226</v>
      </c>
      <c r="E35" s="232">
        <v>1</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c r="S35" s="234" t="s">
        <v>227</v>
      </c>
      <c r="T35" s="235" t="s">
        <v>228</v>
      </c>
      <c r="U35" s="221">
        <v>0</v>
      </c>
      <c r="V35" s="221">
        <f>ROUND(E35*U35,2)</f>
        <v>0</v>
      </c>
      <c r="W35" s="221"/>
      <c r="X35" s="221" t="s">
        <v>192</v>
      </c>
      <c r="Y35" s="212"/>
      <c r="Z35" s="212"/>
      <c r="AA35" s="212"/>
      <c r="AB35" s="212"/>
      <c r="AC35" s="212"/>
      <c r="AD35" s="212"/>
      <c r="AE35" s="212"/>
      <c r="AF35" s="212"/>
      <c r="AG35" s="212" t="s">
        <v>229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1" outlineLevel="1" x14ac:dyDescent="0.25">
      <c r="A36" s="219"/>
      <c r="B36" s="220"/>
      <c r="C36" s="242" t="s">
        <v>268</v>
      </c>
      <c r="D36" s="237"/>
      <c r="E36" s="237"/>
      <c r="F36" s="237"/>
      <c r="G36" s="237"/>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231</v>
      </c>
      <c r="AH36" s="212"/>
      <c r="AI36" s="212"/>
      <c r="AJ36" s="212"/>
      <c r="AK36" s="212"/>
      <c r="AL36" s="212"/>
      <c r="AM36" s="212"/>
      <c r="AN36" s="212"/>
      <c r="AO36" s="212"/>
      <c r="AP36" s="212"/>
      <c r="AQ36" s="212"/>
      <c r="AR36" s="212"/>
      <c r="AS36" s="212"/>
      <c r="AT36" s="212"/>
      <c r="AU36" s="212"/>
      <c r="AV36" s="212"/>
      <c r="AW36" s="212"/>
      <c r="AX36" s="212"/>
      <c r="AY36" s="212"/>
      <c r="AZ36" s="212"/>
      <c r="BA36" s="236" t="str">
        <f>C36</f>
        <v>Náklady zhotovitele, související s prováděním zkoušek a revizí předepsaných technickými normami nebo objednatelem a které jsou pro provedení díla nezbytné.</v>
      </c>
      <c r="BB36" s="212"/>
      <c r="BC36" s="212"/>
      <c r="BD36" s="212"/>
      <c r="BE36" s="212"/>
      <c r="BF36" s="212"/>
      <c r="BG36" s="212"/>
      <c r="BH36" s="212"/>
    </row>
    <row r="37" spans="1:60" outlineLevel="1" x14ac:dyDescent="0.25">
      <c r="A37" s="229">
        <v>14</v>
      </c>
      <c r="B37" s="230" t="s">
        <v>269</v>
      </c>
      <c r="C37" s="241" t="s">
        <v>270</v>
      </c>
      <c r="D37" s="231" t="s">
        <v>226</v>
      </c>
      <c r="E37" s="232">
        <v>1</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c r="S37" s="234" t="s">
        <v>227</v>
      </c>
      <c r="T37" s="235" t="s">
        <v>228</v>
      </c>
      <c r="U37" s="221">
        <v>0</v>
      </c>
      <c r="V37" s="221">
        <f>ROUND(E37*U37,2)</f>
        <v>0</v>
      </c>
      <c r="W37" s="221"/>
      <c r="X37" s="221" t="s">
        <v>192</v>
      </c>
      <c r="Y37" s="212"/>
      <c r="Z37" s="212"/>
      <c r="AA37" s="212"/>
      <c r="AB37" s="212"/>
      <c r="AC37" s="212"/>
      <c r="AD37" s="212"/>
      <c r="AE37" s="212"/>
      <c r="AF37" s="212"/>
      <c r="AG37" s="212" t="s">
        <v>229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42" t="s">
        <v>271</v>
      </c>
      <c r="D38" s="237"/>
      <c r="E38" s="237"/>
      <c r="F38" s="237"/>
      <c r="G38" s="237"/>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231</v>
      </c>
      <c r="AH38" s="212"/>
      <c r="AI38" s="212"/>
      <c r="AJ38" s="212"/>
      <c r="AK38" s="212"/>
      <c r="AL38" s="212"/>
      <c r="AM38" s="212"/>
      <c r="AN38" s="212"/>
      <c r="AO38" s="212"/>
      <c r="AP38" s="212"/>
      <c r="AQ38" s="212"/>
      <c r="AR38" s="212"/>
      <c r="AS38" s="212"/>
      <c r="AT38" s="212"/>
      <c r="AU38" s="212"/>
      <c r="AV38" s="212"/>
      <c r="AW38" s="212"/>
      <c r="AX38" s="212"/>
      <c r="AY38" s="212"/>
      <c r="AZ38" s="212"/>
      <c r="BA38" s="236" t="str">
        <f>C38</f>
        <v>Náklady zhotovitele, které vzniknou v souvislosti s povinnostmi zhotovitele při předání a převzetí díla.</v>
      </c>
      <c r="BB38" s="212"/>
      <c r="BC38" s="212"/>
      <c r="BD38" s="212"/>
      <c r="BE38" s="212"/>
      <c r="BF38" s="212"/>
      <c r="BG38" s="212"/>
      <c r="BH38" s="212"/>
    </row>
    <row r="39" spans="1:60" outlineLevel="1" x14ac:dyDescent="0.25">
      <c r="A39" s="229">
        <v>15</v>
      </c>
      <c r="B39" s="230" t="s">
        <v>272</v>
      </c>
      <c r="C39" s="241" t="s">
        <v>273</v>
      </c>
      <c r="D39" s="231" t="s">
        <v>226</v>
      </c>
      <c r="E39" s="232">
        <v>1</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c r="S39" s="234" t="s">
        <v>227</v>
      </c>
      <c r="T39" s="235" t="s">
        <v>228</v>
      </c>
      <c r="U39" s="221">
        <v>0</v>
      </c>
      <c r="V39" s="221">
        <f>ROUND(E39*U39,2)</f>
        <v>0</v>
      </c>
      <c r="W39" s="221"/>
      <c r="X39" s="221" t="s">
        <v>192</v>
      </c>
      <c r="Y39" s="212"/>
      <c r="Z39" s="212"/>
      <c r="AA39" s="212"/>
      <c r="AB39" s="212"/>
      <c r="AC39" s="212"/>
      <c r="AD39" s="212"/>
      <c r="AE39" s="212"/>
      <c r="AF39" s="212"/>
      <c r="AG39" s="212" t="s">
        <v>229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42" t="s">
        <v>274</v>
      </c>
      <c r="D40" s="237"/>
      <c r="E40" s="237"/>
      <c r="F40" s="237"/>
      <c r="G40" s="237"/>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231</v>
      </c>
      <c r="AH40" s="212"/>
      <c r="AI40" s="212"/>
      <c r="AJ40" s="212"/>
      <c r="AK40" s="212"/>
      <c r="AL40" s="212"/>
      <c r="AM40" s="212"/>
      <c r="AN40" s="212"/>
      <c r="AO40" s="212"/>
      <c r="AP40" s="212"/>
      <c r="AQ40" s="212"/>
      <c r="AR40" s="212"/>
      <c r="AS40" s="212"/>
      <c r="AT40" s="212"/>
      <c r="AU40" s="212"/>
      <c r="AV40" s="212"/>
      <c r="AW40" s="212"/>
      <c r="AX40" s="212"/>
      <c r="AY40" s="212"/>
      <c r="AZ40" s="212"/>
      <c r="BA40" s="236" t="str">
        <f>C40</f>
        <v>Náklady na vyhotovení dokumentace skutečného provedení stavby a její předání objednateli v požadované formě a požadovaném počtu.</v>
      </c>
      <c r="BB40" s="212"/>
      <c r="BC40" s="212"/>
      <c r="BD40" s="212"/>
      <c r="BE40" s="212"/>
      <c r="BF40" s="212"/>
      <c r="BG40" s="212"/>
      <c r="BH40" s="212"/>
    </row>
    <row r="41" spans="1:60" outlineLevel="1" x14ac:dyDescent="0.25">
      <c r="A41" s="229">
        <v>16</v>
      </c>
      <c r="B41" s="230" t="s">
        <v>275</v>
      </c>
      <c r="C41" s="241" t="s">
        <v>276</v>
      </c>
      <c r="D41" s="231" t="s">
        <v>226</v>
      </c>
      <c r="E41" s="232">
        <v>1</v>
      </c>
      <c r="F41" s="233"/>
      <c r="G41" s="234">
        <f>ROUND(E41*F41,2)</f>
        <v>0</v>
      </c>
      <c r="H41" s="233"/>
      <c r="I41" s="234">
        <f>ROUND(E41*H41,2)</f>
        <v>0</v>
      </c>
      <c r="J41" s="233"/>
      <c r="K41" s="234">
        <f>ROUND(E41*J41,2)</f>
        <v>0</v>
      </c>
      <c r="L41" s="234">
        <v>21</v>
      </c>
      <c r="M41" s="234">
        <f>G41*(1+L41/100)</f>
        <v>0</v>
      </c>
      <c r="N41" s="234">
        <v>0</v>
      </c>
      <c r="O41" s="234">
        <f>ROUND(E41*N41,2)</f>
        <v>0</v>
      </c>
      <c r="P41" s="234">
        <v>0</v>
      </c>
      <c r="Q41" s="234">
        <f>ROUND(E41*P41,2)</f>
        <v>0</v>
      </c>
      <c r="R41" s="234"/>
      <c r="S41" s="234" t="s">
        <v>227</v>
      </c>
      <c r="T41" s="235" t="s">
        <v>228</v>
      </c>
      <c r="U41" s="221">
        <v>0</v>
      </c>
      <c r="V41" s="221">
        <f>ROUND(E41*U41,2)</f>
        <v>0</v>
      </c>
      <c r="W41" s="221"/>
      <c r="X41" s="221" t="s">
        <v>192</v>
      </c>
      <c r="Y41" s="212"/>
      <c r="Z41" s="212"/>
      <c r="AA41" s="212"/>
      <c r="AB41" s="212"/>
      <c r="AC41" s="212"/>
      <c r="AD41" s="212"/>
      <c r="AE41" s="212"/>
      <c r="AF41" s="212"/>
      <c r="AG41" s="212" t="s">
        <v>229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42" t="s">
        <v>277</v>
      </c>
      <c r="D42" s="237"/>
      <c r="E42" s="237"/>
      <c r="F42" s="237"/>
      <c r="G42" s="237"/>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231</v>
      </c>
      <c r="AH42" s="212"/>
      <c r="AI42" s="212"/>
      <c r="AJ42" s="212"/>
      <c r="AK42" s="212"/>
      <c r="AL42" s="212"/>
      <c r="AM42" s="212"/>
      <c r="AN42" s="212"/>
      <c r="AO42" s="212"/>
      <c r="AP42" s="212"/>
      <c r="AQ42" s="212"/>
      <c r="AR42" s="212"/>
      <c r="AS42" s="212"/>
      <c r="AT42" s="212"/>
      <c r="AU42" s="212"/>
      <c r="AV42" s="212"/>
      <c r="AW42" s="212"/>
      <c r="AX42" s="212"/>
      <c r="AY42" s="212"/>
      <c r="AZ42" s="212"/>
      <c r="BA42" s="236" t="str">
        <f>C42</f>
        <v>Náklady na provedení skutečného zaměření stavby v rozsahu nezbytném pro zápis změny do katastru nemovitostí.</v>
      </c>
      <c r="BB42" s="212"/>
      <c r="BC42" s="212"/>
      <c r="BD42" s="212"/>
      <c r="BE42" s="212"/>
      <c r="BF42" s="212"/>
      <c r="BG42" s="212"/>
      <c r="BH42" s="212"/>
    </row>
    <row r="43" spans="1:60" x14ac:dyDescent="0.25">
      <c r="A43" s="3"/>
      <c r="B43" s="4"/>
      <c r="C43" s="244"/>
      <c r="D43" s="6"/>
      <c r="E43" s="3"/>
      <c r="F43" s="3"/>
      <c r="G43" s="3"/>
      <c r="H43" s="3"/>
      <c r="I43" s="3"/>
      <c r="J43" s="3"/>
      <c r="K43" s="3"/>
      <c r="L43" s="3"/>
      <c r="M43" s="3"/>
      <c r="N43" s="3"/>
      <c r="O43" s="3"/>
      <c r="P43" s="3"/>
      <c r="Q43" s="3"/>
      <c r="R43" s="3"/>
      <c r="S43" s="3"/>
      <c r="T43" s="3"/>
      <c r="U43" s="3"/>
      <c r="V43" s="3"/>
      <c r="W43" s="3"/>
      <c r="X43" s="3"/>
      <c r="AE43">
        <v>15</v>
      </c>
      <c r="AF43">
        <v>21</v>
      </c>
      <c r="AG43" t="s">
        <v>209</v>
      </c>
    </row>
    <row r="44" spans="1:60" x14ac:dyDescent="0.25">
      <c r="A44" s="215"/>
      <c r="B44" s="216" t="s">
        <v>29</v>
      </c>
      <c r="C44" s="245"/>
      <c r="D44" s="217"/>
      <c r="E44" s="218"/>
      <c r="F44" s="218"/>
      <c r="G44" s="239">
        <f>G8+G26</f>
        <v>0</v>
      </c>
      <c r="H44" s="3"/>
      <c r="I44" s="3"/>
      <c r="J44" s="3"/>
      <c r="K44" s="3"/>
      <c r="L44" s="3"/>
      <c r="M44" s="3"/>
      <c r="N44" s="3"/>
      <c r="O44" s="3"/>
      <c r="P44" s="3"/>
      <c r="Q44" s="3"/>
      <c r="R44" s="3"/>
      <c r="S44" s="3"/>
      <c r="T44" s="3"/>
      <c r="U44" s="3"/>
      <c r="V44" s="3"/>
      <c r="W44" s="3"/>
      <c r="X44" s="3"/>
      <c r="AE44">
        <f>SUMIF(L7:L42,AE43,G7:G42)</f>
        <v>0</v>
      </c>
      <c r="AF44">
        <f>SUMIF(L7:L42,AF43,G7:G42)</f>
        <v>0</v>
      </c>
      <c r="AG44" t="s">
        <v>278</v>
      </c>
    </row>
    <row r="45" spans="1:60" x14ac:dyDescent="0.25">
      <c r="C45" s="246"/>
      <c r="D45" s="10"/>
      <c r="AG45" t="s">
        <v>280</v>
      </c>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dSM5AmLwJUgHRtOCiNr4Rp5wSo3k+xYa/C67dTc7h2Xn76px71wSnEgwZ9GPP2RFrdh1gWu28BvGycSx6+0Jg==" saltValue="Mod+PFwJeOtxsCUhF3fIxg==" spinCount="100000" sheet="1"/>
  <mergeCells count="21">
    <mergeCell ref="C38:G38"/>
    <mergeCell ref="C40:G40"/>
    <mergeCell ref="C42:G42"/>
    <mergeCell ref="C25:G25"/>
    <mergeCell ref="C28:G28"/>
    <mergeCell ref="C30:G30"/>
    <mergeCell ref="C32:G32"/>
    <mergeCell ref="C34:G34"/>
    <mergeCell ref="C36:G36"/>
    <mergeCell ref="C14:G14"/>
    <mergeCell ref="C15:G15"/>
    <mergeCell ref="C17:G17"/>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281</v>
      </c>
      <c r="B1" s="197"/>
      <c r="C1" s="197"/>
      <c r="D1" s="197"/>
      <c r="E1" s="197"/>
      <c r="F1" s="197"/>
      <c r="G1" s="197"/>
      <c r="AG1" t="s">
        <v>196</v>
      </c>
    </row>
    <row r="2" spans="1:60" ht="25.05" customHeight="1" x14ac:dyDescent="0.25">
      <c r="A2" s="198" t="s">
        <v>7</v>
      </c>
      <c r="B2" s="48" t="s">
        <v>43</v>
      </c>
      <c r="C2" s="201" t="s">
        <v>44</v>
      </c>
      <c r="D2" s="199"/>
      <c r="E2" s="199"/>
      <c r="F2" s="199"/>
      <c r="G2" s="200"/>
      <c r="AG2" t="s">
        <v>197</v>
      </c>
    </row>
    <row r="3" spans="1:60" ht="25.05" customHeight="1" x14ac:dyDescent="0.25">
      <c r="A3" s="198" t="s">
        <v>8</v>
      </c>
      <c r="B3" s="48" t="s">
        <v>62</v>
      </c>
      <c r="C3" s="201" t="s">
        <v>63</v>
      </c>
      <c r="D3" s="199"/>
      <c r="E3" s="199"/>
      <c r="F3" s="199"/>
      <c r="G3" s="200"/>
      <c r="AC3" s="177" t="s">
        <v>197</v>
      </c>
      <c r="AG3" t="s">
        <v>199</v>
      </c>
    </row>
    <row r="4" spans="1:60" ht="25.05" customHeight="1" x14ac:dyDescent="0.25">
      <c r="A4" s="202" t="s">
        <v>9</v>
      </c>
      <c r="B4" s="203" t="s">
        <v>62</v>
      </c>
      <c r="C4" s="204" t="s">
        <v>63</v>
      </c>
      <c r="D4" s="205"/>
      <c r="E4" s="205"/>
      <c r="F4" s="205"/>
      <c r="G4" s="206"/>
      <c r="AG4" t="s">
        <v>200</v>
      </c>
    </row>
    <row r="5" spans="1:60" x14ac:dyDescent="0.25">
      <c r="D5" s="10"/>
    </row>
    <row r="6" spans="1:60" ht="39.6" x14ac:dyDescent="0.25">
      <c r="A6" s="208" t="s">
        <v>201</v>
      </c>
      <c r="B6" s="210" t="s">
        <v>202</v>
      </c>
      <c r="C6" s="210" t="s">
        <v>203</v>
      </c>
      <c r="D6" s="209" t="s">
        <v>204</v>
      </c>
      <c r="E6" s="208" t="s">
        <v>205</v>
      </c>
      <c r="F6" s="207" t="s">
        <v>206</v>
      </c>
      <c r="G6" s="208" t="s">
        <v>29</v>
      </c>
      <c r="H6" s="211" t="s">
        <v>30</v>
      </c>
      <c r="I6" s="211" t="s">
        <v>207</v>
      </c>
      <c r="J6" s="211" t="s">
        <v>31</v>
      </c>
      <c r="K6" s="211" t="s">
        <v>208</v>
      </c>
      <c r="L6" s="211" t="s">
        <v>209</v>
      </c>
      <c r="M6" s="211" t="s">
        <v>210</v>
      </c>
      <c r="N6" s="211" t="s">
        <v>211</v>
      </c>
      <c r="O6" s="211" t="s">
        <v>212</v>
      </c>
      <c r="P6" s="211" t="s">
        <v>213</v>
      </c>
      <c r="Q6" s="211" t="s">
        <v>214</v>
      </c>
      <c r="R6" s="211" t="s">
        <v>215</v>
      </c>
      <c r="S6" s="211" t="s">
        <v>216</v>
      </c>
      <c r="T6" s="211" t="s">
        <v>217</v>
      </c>
      <c r="U6" s="211" t="s">
        <v>218</v>
      </c>
      <c r="V6" s="211" t="s">
        <v>219</v>
      </c>
      <c r="W6" s="211" t="s">
        <v>220</v>
      </c>
      <c r="X6" s="211" t="s">
        <v>221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222</v>
      </c>
      <c r="B8" s="224" t="s">
        <v>118</v>
      </c>
      <c r="C8" s="240" t="s">
        <v>119</v>
      </c>
      <c r="D8" s="225"/>
      <c r="E8" s="226"/>
      <c r="F8" s="227"/>
      <c r="G8" s="227">
        <f>SUMIF(AG9:AG27,"&lt;&gt;NOR",G9:G27)</f>
        <v>0</v>
      </c>
      <c r="H8" s="227"/>
      <c r="I8" s="227">
        <f>SUM(I9:I27)</f>
        <v>0</v>
      </c>
      <c r="J8" s="227"/>
      <c r="K8" s="227">
        <f>SUM(K9:K27)</f>
        <v>0</v>
      </c>
      <c r="L8" s="227"/>
      <c r="M8" s="227">
        <f>SUM(M9:M27)</f>
        <v>0</v>
      </c>
      <c r="N8" s="227"/>
      <c r="O8" s="227">
        <f>SUM(O9:O27)</f>
        <v>0</v>
      </c>
      <c r="P8" s="227"/>
      <c r="Q8" s="227">
        <f>SUM(Q9:Q27)</f>
        <v>364.02</v>
      </c>
      <c r="R8" s="227"/>
      <c r="S8" s="227"/>
      <c r="T8" s="228"/>
      <c r="U8" s="222"/>
      <c r="V8" s="222">
        <f>SUM(V9:V27)</f>
        <v>148.21</v>
      </c>
      <c r="W8" s="222"/>
      <c r="X8" s="222"/>
      <c r="AG8" t="s">
        <v>223</v>
      </c>
    </row>
    <row r="9" spans="1:60" outlineLevel="1" x14ac:dyDescent="0.25">
      <c r="A9" s="229">
        <v>1</v>
      </c>
      <c r="B9" s="230" t="s">
        <v>282</v>
      </c>
      <c r="C9" s="241" t="s">
        <v>283</v>
      </c>
      <c r="D9" s="231" t="s">
        <v>284</v>
      </c>
      <c r="E9" s="232">
        <v>250</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285</v>
      </c>
      <c r="S9" s="234" t="s">
        <v>227</v>
      </c>
      <c r="T9" s="235" t="s">
        <v>286</v>
      </c>
      <c r="U9" s="221">
        <v>0.17199999999999999</v>
      </c>
      <c r="V9" s="221">
        <f>ROUND(E9*U9,2)</f>
        <v>43</v>
      </c>
      <c r="W9" s="221"/>
      <c r="X9" s="221" t="s">
        <v>287</v>
      </c>
      <c r="Y9" s="212"/>
      <c r="Z9" s="212"/>
      <c r="AA9" s="212"/>
      <c r="AB9" s="212"/>
      <c r="AC9" s="212"/>
      <c r="AD9" s="212"/>
      <c r="AE9" s="212"/>
      <c r="AF9" s="212"/>
      <c r="AG9" s="212" t="s">
        <v>288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58" t="s">
        <v>289</v>
      </c>
      <c r="D10" s="250"/>
      <c r="E10" s="250"/>
      <c r="F10" s="250"/>
      <c r="G10" s="250"/>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290</v>
      </c>
      <c r="AH10" s="212"/>
      <c r="AI10" s="212"/>
      <c r="AJ10" s="212"/>
      <c r="AK10" s="212"/>
      <c r="AL10" s="212"/>
      <c r="AM10" s="212"/>
      <c r="AN10" s="212"/>
      <c r="AO10" s="212"/>
      <c r="AP10" s="212"/>
      <c r="AQ10" s="212"/>
      <c r="AR10" s="212"/>
      <c r="AS10" s="212"/>
      <c r="AT10" s="212"/>
      <c r="AU10" s="212"/>
      <c r="AV10" s="212"/>
      <c r="AW10" s="212"/>
      <c r="AX10" s="212"/>
      <c r="AY10" s="212"/>
      <c r="AZ10" s="212"/>
      <c r="BA10" s="236" t="str">
        <f>C10</f>
        <v>s odstraněním kořenů a s případným nutným odklizením křovin a stromů na hromady na vzdálenost do 50 m nebo s naložením na dopravní prostředek, do sklonu terénu 1 : 5,</v>
      </c>
      <c r="BB10" s="212"/>
      <c r="BC10" s="212"/>
      <c r="BD10" s="212"/>
      <c r="BE10" s="212"/>
      <c r="BF10" s="212"/>
      <c r="BG10" s="212"/>
      <c r="BH10" s="212"/>
    </row>
    <row r="11" spans="1:60" outlineLevel="1" x14ac:dyDescent="0.25">
      <c r="A11" s="219"/>
      <c r="B11" s="220"/>
      <c r="C11" s="259" t="s">
        <v>291</v>
      </c>
      <c r="D11" s="248"/>
      <c r="E11" s="249">
        <v>250</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292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0.399999999999999" outlineLevel="1" x14ac:dyDescent="0.25">
      <c r="A12" s="229">
        <v>2</v>
      </c>
      <c r="B12" s="230" t="s">
        <v>293</v>
      </c>
      <c r="C12" s="241" t="s">
        <v>294</v>
      </c>
      <c r="D12" s="231" t="s">
        <v>295</v>
      </c>
      <c r="E12" s="232">
        <v>14</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t="s">
        <v>285</v>
      </c>
      <c r="S12" s="234" t="s">
        <v>227</v>
      </c>
      <c r="T12" s="235" t="s">
        <v>286</v>
      </c>
      <c r="U12" s="221">
        <v>0.49</v>
      </c>
      <c r="V12" s="221">
        <f>ROUND(E12*U12,2)</f>
        <v>6.86</v>
      </c>
      <c r="W12" s="221"/>
      <c r="X12" s="221" t="s">
        <v>287</v>
      </c>
      <c r="Y12" s="212"/>
      <c r="Z12" s="212"/>
      <c r="AA12" s="212"/>
      <c r="AB12" s="212"/>
      <c r="AC12" s="212"/>
      <c r="AD12" s="212"/>
      <c r="AE12" s="212"/>
      <c r="AF12" s="212"/>
      <c r="AG12" s="212" t="s">
        <v>288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1" outlineLevel="1" x14ac:dyDescent="0.25">
      <c r="A13" s="219"/>
      <c r="B13" s="220"/>
      <c r="C13" s="258" t="s">
        <v>296</v>
      </c>
      <c r="D13" s="250"/>
      <c r="E13" s="250"/>
      <c r="F13" s="250"/>
      <c r="G13" s="250"/>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290</v>
      </c>
      <c r="AH13" s="212"/>
      <c r="AI13" s="212"/>
      <c r="AJ13" s="212"/>
      <c r="AK13" s="212"/>
      <c r="AL13" s="212"/>
      <c r="AM13" s="212"/>
      <c r="AN13" s="212"/>
      <c r="AO13" s="212"/>
      <c r="AP13" s="212"/>
      <c r="AQ13" s="212"/>
      <c r="AR13" s="212"/>
      <c r="AS13" s="212"/>
      <c r="AT13" s="212"/>
      <c r="AU13" s="212"/>
      <c r="AV13" s="212"/>
      <c r="AW13" s="212"/>
      <c r="AX13" s="212"/>
      <c r="AY13" s="212"/>
      <c r="AZ13" s="212"/>
      <c r="BA13" s="236" t="str">
        <f>C13</f>
        <v>s odřezáním kmene a odvětvením, včetně případného odklizení kmene a větví na oddělené hromady na vzdálenost do 50 m nebo s naložením na dopravní prostředek,</v>
      </c>
      <c r="BB13" s="212"/>
      <c r="BC13" s="212"/>
      <c r="BD13" s="212"/>
      <c r="BE13" s="212"/>
      <c r="BF13" s="212"/>
      <c r="BG13" s="212"/>
      <c r="BH13" s="212"/>
    </row>
    <row r="14" spans="1:60" outlineLevel="1" x14ac:dyDescent="0.25">
      <c r="A14" s="219"/>
      <c r="B14" s="220"/>
      <c r="C14" s="259" t="s">
        <v>297</v>
      </c>
      <c r="D14" s="248"/>
      <c r="E14" s="249">
        <v>14</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292</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0.399999999999999" outlineLevel="1" x14ac:dyDescent="0.25">
      <c r="A15" s="229">
        <v>3</v>
      </c>
      <c r="B15" s="230" t="s">
        <v>298</v>
      </c>
      <c r="C15" s="241" t="s">
        <v>299</v>
      </c>
      <c r="D15" s="231" t="s">
        <v>295</v>
      </c>
      <c r="E15" s="232">
        <v>6</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285</v>
      </c>
      <c r="S15" s="234" t="s">
        <v>227</v>
      </c>
      <c r="T15" s="235" t="s">
        <v>286</v>
      </c>
      <c r="U15" s="221">
        <v>0.88</v>
      </c>
      <c r="V15" s="221">
        <f>ROUND(E15*U15,2)</f>
        <v>5.28</v>
      </c>
      <c r="W15" s="221"/>
      <c r="X15" s="221" t="s">
        <v>287</v>
      </c>
      <c r="Y15" s="212"/>
      <c r="Z15" s="212"/>
      <c r="AA15" s="212"/>
      <c r="AB15" s="212"/>
      <c r="AC15" s="212"/>
      <c r="AD15" s="212"/>
      <c r="AE15" s="212"/>
      <c r="AF15" s="212"/>
      <c r="AG15" s="212" t="s">
        <v>288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1" outlineLevel="1" x14ac:dyDescent="0.25">
      <c r="A16" s="219"/>
      <c r="B16" s="220"/>
      <c r="C16" s="258" t="s">
        <v>296</v>
      </c>
      <c r="D16" s="250"/>
      <c r="E16" s="250"/>
      <c r="F16" s="250"/>
      <c r="G16" s="250"/>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290</v>
      </c>
      <c r="AH16" s="212"/>
      <c r="AI16" s="212"/>
      <c r="AJ16" s="212"/>
      <c r="AK16" s="212"/>
      <c r="AL16" s="212"/>
      <c r="AM16" s="212"/>
      <c r="AN16" s="212"/>
      <c r="AO16" s="212"/>
      <c r="AP16" s="212"/>
      <c r="AQ16" s="212"/>
      <c r="AR16" s="212"/>
      <c r="AS16" s="212"/>
      <c r="AT16" s="212"/>
      <c r="AU16" s="212"/>
      <c r="AV16" s="212"/>
      <c r="AW16" s="212"/>
      <c r="AX16" s="212"/>
      <c r="AY16" s="212"/>
      <c r="AZ16" s="212"/>
      <c r="BA16" s="236" t="str">
        <f>C16</f>
        <v>s odřezáním kmene a odvětvením, včetně případného odklizení kmene a větví na oddělené hromady na vzdálenost do 50 m nebo s naložením na dopravní prostředek,</v>
      </c>
      <c r="BB16" s="212"/>
      <c r="BC16" s="212"/>
      <c r="BD16" s="212"/>
      <c r="BE16" s="212"/>
      <c r="BF16" s="212"/>
      <c r="BG16" s="212"/>
      <c r="BH16" s="212"/>
    </row>
    <row r="17" spans="1:60" outlineLevel="1" x14ac:dyDescent="0.25">
      <c r="A17" s="219"/>
      <c r="B17" s="220"/>
      <c r="C17" s="259" t="s">
        <v>300</v>
      </c>
      <c r="D17" s="248"/>
      <c r="E17" s="249">
        <v>6</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292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0.399999999999999" outlineLevel="1" x14ac:dyDescent="0.25">
      <c r="A18" s="229">
        <v>4</v>
      </c>
      <c r="B18" s="230" t="s">
        <v>301</v>
      </c>
      <c r="C18" s="241" t="s">
        <v>302</v>
      </c>
      <c r="D18" s="231" t="s">
        <v>295</v>
      </c>
      <c r="E18" s="232">
        <v>14</v>
      </c>
      <c r="F18" s="233"/>
      <c r="G18" s="234">
        <f>ROUND(E18*F18,2)</f>
        <v>0</v>
      </c>
      <c r="H18" s="233"/>
      <c r="I18" s="234">
        <f>ROUND(E18*H18,2)</f>
        <v>0</v>
      </c>
      <c r="J18" s="233"/>
      <c r="K18" s="234">
        <f>ROUND(E18*J18,2)</f>
        <v>0</v>
      </c>
      <c r="L18" s="234">
        <v>21</v>
      </c>
      <c r="M18" s="234">
        <f>G18*(1+L18/100)</f>
        <v>0</v>
      </c>
      <c r="N18" s="234">
        <v>5.0000000000000002E-5</v>
      </c>
      <c r="O18" s="234">
        <f>ROUND(E18*N18,2)</f>
        <v>0</v>
      </c>
      <c r="P18" s="234">
        <v>0</v>
      </c>
      <c r="Q18" s="234">
        <f>ROUND(E18*P18,2)</f>
        <v>0</v>
      </c>
      <c r="R18" s="234" t="s">
        <v>285</v>
      </c>
      <c r="S18" s="234" t="s">
        <v>227</v>
      </c>
      <c r="T18" s="235" t="s">
        <v>286</v>
      </c>
      <c r="U18" s="221">
        <v>0.65900000000000003</v>
      </c>
      <c r="V18" s="221">
        <f>ROUND(E18*U18,2)</f>
        <v>9.23</v>
      </c>
      <c r="W18" s="221"/>
      <c r="X18" s="221" t="s">
        <v>287</v>
      </c>
      <c r="Y18" s="212"/>
      <c r="Z18" s="212"/>
      <c r="AA18" s="212"/>
      <c r="AB18" s="212"/>
      <c r="AC18" s="212"/>
      <c r="AD18" s="212"/>
      <c r="AE18" s="212"/>
      <c r="AF18" s="212"/>
      <c r="AG18" s="212" t="s">
        <v>288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1" outlineLevel="1" x14ac:dyDescent="0.25">
      <c r="A19" s="219"/>
      <c r="B19" s="220"/>
      <c r="C19" s="258" t="s">
        <v>303</v>
      </c>
      <c r="D19" s="250"/>
      <c r="E19" s="250"/>
      <c r="F19" s="250"/>
      <c r="G19" s="250"/>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290</v>
      </c>
      <c r="AH19" s="212"/>
      <c r="AI19" s="212"/>
      <c r="AJ19" s="212"/>
      <c r="AK19" s="212"/>
      <c r="AL19" s="212"/>
      <c r="AM19" s="212"/>
      <c r="AN19" s="212"/>
      <c r="AO19" s="212"/>
      <c r="AP19" s="212"/>
      <c r="AQ19" s="212"/>
      <c r="AR19" s="212"/>
      <c r="AS19" s="212"/>
      <c r="AT19" s="212"/>
      <c r="AU19" s="212"/>
      <c r="AV19" s="212"/>
      <c r="AW19" s="212"/>
      <c r="AX19" s="212"/>
      <c r="AY19" s="212"/>
      <c r="AZ19" s="212"/>
      <c r="BA19" s="236" t="str">
        <f>C19</f>
        <v>s jejich vykopáním nebo vytrháním, s přesekáním kořenů a s případným nutným přemístěním pařezů na hromady do vzdálenosti do 50 m nebo s naložením na dopravní prostředek,</v>
      </c>
      <c r="BB19" s="212"/>
      <c r="BC19" s="212"/>
      <c r="BD19" s="212"/>
      <c r="BE19" s="212"/>
      <c r="BF19" s="212"/>
      <c r="BG19" s="212"/>
      <c r="BH19" s="212"/>
    </row>
    <row r="20" spans="1:60" outlineLevel="1" x14ac:dyDescent="0.25">
      <c r="A20" s="219"/>
      <c r="B20" s="220"/>
      <c r="C20" s="259" t="s">
        <v>297</v>
      </c>
      <c r="D20" s="248"/>
      <c r="E20" s="249">
        <v>14</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292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0.399999999999999" outlineLevel="1" x14ac:dyDescent="0.25">
      <c r="A21" s="229">
        <v>5</v>
      </c>
      <c r="B21" s="230" t="s">
        <v>304</v>
      </c>
      <c r="C21" s="241" t="s">
        <v>305</v>
      </c>
      <c r="D21" s="231" t="s">
        <v>295</v>
      </c>
      <c r="E21" s="232">
        <v>6</v>
      </c>
      <c r="F21" s="233"/>
      <c r="G21" s="234">
        <f>ROUND(E21*F21,2)</f>
        <v>0</v>
      </c>
      <c r="H21" s="233"/>
      <c r="I21" s="234">
        <f>ROUND(E21*H21,2)</f>
        <v>0</v>
      </c>
      <c r="J21" s="233"/>
      <c r="K21" s="234">
        <f>ROUND(E21*J21,2)</f>
        <v>0</v>
      </c>
      <c r="L21" s="234">
        <v>21</v>
      </c>
      <c r="M21" s="234">
        <f>G21*(1+L21/100)</f>
        <v>0</v>
      </c>
      <c r="N21" s="234">
        <v>5.0000000000000002E-5</v>
      </c>
      <c r="O21" s="234">
        <f>ROUND(E21*N21,2)</f>
        <v>0</v>
      </c>
      <c r="P21" s="234">
        <v>0</v>
      </c>
      <c r="Q21" s="234">
        <f>ROUND(E21*P21,2)</f>
        <v>0</v>
      </c>
      <c r="R21" s="234" t="s">
        <v>285</v>
      </c>
      <c r="S21" s="234" t="s">
        <v>227</v>
      </c>
      <c r="T21" s="235" t="s">
        <v>286</v>
      </c>
      <c r="U21" s="221">
        <v>1.655</v>
      </c>
      <c r="V21" s="221">
        <f>ROUND(E21*U21,2)</f>
        <v>9.93</v>
      </c>
      <c r="W21" s="221"/>
      <c r="X21" s="221" t="s">
        <v>287</v>
      </c>
      <c r="Y21" s="212"/>
      <c r="Z21" s="212"/>
      <c r="AA21" s="212"/>
      <c r="AB21" s="212"/>
      <c r="AC21" s="212"/>
      <c r="AD21" s="212"/>
      <c r="AE21" s="212"/>
      <c r="AF21" s="212"/>
      <c r="AG21" s="212" t="s">
        <v>288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1" outlineLevel="1" x14ac:dyDescent="0.25">
      <c r="A22" s="219"/>
      <c r="B22" s="220"/>
      <c r="C22" s="258" t="s">
        <v>303</v>
      </c>
      <c r="D22" s="250"/>
      <c r="E22" s="250"/>
      <c r="F22" s="250"/>
      <c r="G22" s="250"/>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290</v>
      </c>
      <c r="AH22" s="212"/>
      <c r="AI22" s="212"/>
      <c r="AJ22" s="212"/>
      <c r="AK22" s="212"/>
      <c r="AL22" s="212"/>
      <c r="AM22" s="212"/>
      <c r="AN22" s="212"/>
      <c r="AO22" s="212"/>
      <c r="AP22" s="212"/>
      <c r="AQ22" s="212"/>
      <c r="AR22" s="212"/>
      <c r="AS22" s="212"/>
      <c r="AT22" s="212"/>
      <c r="AU22" s="212"/>
      <c r="AV22" s="212"/>
      <c r="AW22" s="212"/>
      <c r="AX22" s="212"/>
      <c r="AY22" s="212"/>
      <c r="AZ22" s="212"/>
      <c r="BA22" s="236" t="str">
        <f>C22</f>
        <v>s jejich vykopáním nebo vytrháním, s přesekáním kořenů a s případným nutným přemístěním pařezů na hromady do vzdálenosti do 50 m nebo s naložením na dopravní prostředek,</v>
      </c>
      <c r="BB22" s="212"/>
      <c r="BC22" s="212"/>
      <c r="BD22" s="212"/>
      <c r="BE22" s="212"/>
      <c r="BF22" s="212"/>
      <c r="BG22" s="212"/>
      <c r="BH22" s="212"/>
    </row>
    <row r="23" spans="1:60" outlineLevel="1" x14ac:dyDescent="0.25">
      <c r="A23" s="219"/>
      <c r="B23" s="220"/>
      <c r="C23" s="259" t="s">
        <v>300</v>
      </c>
      <c r="D23" s="248"/>
      <c r="E23" s="249">
        <v>6</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292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0.399999999999999" outlineLevel="1" x14ac:dyDescent="0.25">
      <c r="A24" s="229">
        <v>6</v>
      </c>
      <c r="B24" s="230" t="s">
        <v>306</v>
      </c>
      <c r="C24" s="241" t="s">
        <v>307</v>
      </c>
      <c r="D24" s="231" t="s">
        <v>284</v>
      </c>
      <c r="E24" s="232">
        <v>367.7</v>
      </c>
      <c r="F24" s="233"/>
      <c r="G24" s="234">
        <f>ROUND(E24*F24,2)</f>
        <v>0</v>
      </c>
      <c r="H24" s="233"/>
      <c r="I24" s="234">
        <f>ROUND(E24*H24,2)</f>
        <v>0</v>
      </c>
      <c r="J24" s="233"/>
      <c r="K24" s="234">
        <f>ROUND(E24*J24,2)</f>
        <v>0</v>
      </c>
      <c r="L24" s="234">
        <v>21</v>
      </c>
      <c r="M24" s="234">
        <f>G24*(1+L24/100)</f>
        <v>0</v>
      </c>
      <c r="N24" s="234">
        <v>0</v>
      </c>
      <c r="O24" s="234">
        <f>ROUND(E24*N24,2)</f>
        <v>0</v>
      </c>
      <c r="P24" s="234">
        <v>0.77</v>
      </c>
      <c r="Q24" s="234">
        <f>ROUND(E24*P24,2)</f>
        <v>283.13</v>
      </c>
      <c r="R24" s="234" t="s">
        <v>308</v>
      </c>
      <c r="S24" s="234" t="s">
        <v>227</v>
      </c>
      <c r="T24" s="235" t="s">
        <v>286</v>
      </c>
      <c r="U24" s="221">
        <v>0.13100000000000001</v>
      </c>
      <c r="V24" s="221">
        <f>ROUND(E24*U24,2)</f>
        <v>48.17</v>
      </c>
      <c r="W24" s="221"/>
      <c r="X24" s="221" t="s">
        <v>287</v>
      </c>
      <c r="Y24" s="212"/>
      <c r="Z24" s="212"/>
      <c r="AA24" s="212"/>
      <c r="AB24" s="212"/>
      <c r="AC24" s="212"/>
      <c r="AD24" s="212"/>
      <c r="AE24" s="212"/>
      <c r="AF24" s="212"/>
      <c r="AG24" s="212" t="s">
        <v>288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59" t="s">
        <v>309</v>
      </c>
      <c r="D25" s="248"/>
      <c r="E25" s="249">
        <v>367.7</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292</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0.399999999999999" outlineLevel="1" x14ac:dyDescent="0.25">
      <c r="A26" s="229">
        <v>7</v>
      </c>
      <c r="B26" s="230" t="s">
        <v>310</v>
      </c>
      <c r="C26" s="241" t="s">
        <v>311</v>
      </c>
      <c r="D26" s="231" t="s">
        <v>284</v>
      </c>
      <c r="E26" s="232">
        <v>367.7</v>
      </c>
      <c r="F26" s="233"/>
      <c r="G26" s="234">
        <f>ROUND(E26*F26,2)</f>
        <v>0</v>
      </c>
      <c r="H26" s="233"/>
      <c r="I26" s="234">
        <f>ROUND(E26*H26,2)</f>
        <v>0</v>
      </c>
      <c r="J26" s="233"/>
      <c r="K26" s="234">
        <f>ROUND(E26*J26,2)</f>
        <v>0</v>
      </c>
      <c r="L26" s="234">
        <v>21</v>
      </c>
      <c r="M26" s="234">
        <f>G26*(1+L26/100)</f>
        <v>0</v>
      </c>
      <c r="N26" s="234">
        <v>0</v>
      </c>
      <c r="O26" s="234">
        <f>ROUND(E26*N26,2)</f>
        <v>0</v>
      </c>
      <c r="P26" s="234">
        <v>0.22</v>
      </c>
      <c r="Q26" s="234">
        <f>ROUND(E26*P26,2)</f>
        <v>80.89</v>
      </c>
      <c r="R26" s="234" t="s">
        <v>308</v>
      </c>
      <c r="S26" s="234" t="s">
        <v>227</v>
      </c>
      <c r="T26" s="235" t="s">
        <v>286</v>
      </c>
      <c r="U26" s="221">
        <v>7.0000000000000007E-2</v>
      </c>
      <c r="V26" s="221">
        <f>ROUND(E26*U26,2)</f>
        <v>25.74</v>
      </c>
      <c r="W26" s="221"/>
      <c r="X26" s="221" t="s">
        <v>287</v>
      </c>
      <c r="Y26" s="212"/>
      <c r="Z26" s="212"/>
      <c r="AA26" s="212"/>
      <c r="AB26" s="212"/>
      <c r="AC26" s="212"/>
      <c r="AD26" s="212"/>
      <c r="AE26" s="212"/>
      <c r="AF26" s="212"/>
      <c r="AG26" s="212" t="s">
        <v>288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9" t="s">
        <v>309</v>
      </c>
      <c r="D27" s="248"/>
      <c r="E27" s="249">
        <v>367.7</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292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5">
      <c r="A28" s="223" t="s">
        <v>222</v>
      </c>
      <c r="B28" s="224" t="s">
        <v>120</v>
      </c>
      <c r="C28" s="240" t="s">
        <v>121</v>
      </c>
      <c r="D28" s="225"/>
      <c r="E28" s="226"/>
      <c r="F28" s="227"/>
      <c r="G28" s="227">
        <f>SUMIF(AG29:AG37,"&lt;&gt;NOR",G29:G37)</f>
        <v>0</v>
      </c>
      <c r="H28" s="227"/>
      <c r="I28" s="227">
        <f>SUM(I29:I37)</f>
        <v>0</v>
      </c>
      <c r="J28" s="227"/>
      <c r="K28" s="227">
        <f>SUM(K29:K37)</f>
        <v>0</v>
      </c>
      <c r="L28" s="227"/>
      <c r="M28" s="227">
        <f>SUM(M29:M37)</f>
        <v>0</v>
      </c>
      <c r="N28" s="227"/>
      <c r="O28" s="227">
        <f>SUM(O29:O37)</f>
        <v>0</v>
      </c>
      <c r="P28" s="227"/>
      <c r="Q28" s="227">
        <f>SUM(Q29:Q37)</f>
        <v>0</v>
      </c>
      <c r="R28" s="227"/>
      <c r="S28" s="227"/>
      <c r="T28" s="228"/>
      <c r="U28" s="222"/>
      <c r="V28" s="222">
        <f>SUM(V29:V37)</f>
        <v>21.509999999999998</v>
      </c>
      <c r="W28" s="222"/>
      <c r="X28" s="222"/>
      <c r="AG28" t="s">
        <v>223</v>
      </c>
    </row>
    <row r="29" spans="1:60" outlineLevel="1" x14ac:dyDescent="0.25">
      <c r="A29" s="229">
        <v>8</v>
      </c>
      <c r="B29" s="230" t="s">
        <v>312</v>
      </c>
      <c r="C29" s="241" t="s">
        <v>313</v>
      </c>
      <c r="D29" s="231" t="s">
        <v>314</v>
      </c>
      <c r="E29" s="232">
        <v>151.02000000000001</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285</v>
      </c>
      <c r="S29" s="234" t="s">
        <v>227</v>
      </c>
      <c r="T29" s="235" t="s">
        <v>286</v>
      </c>
      <c r="U29" s="221">
        <v>9.5200000000000007E-2</v>
      </c>
      <c r="V29" s="221">
        <f>ROUND(E29*U29,2)</f>
        <v>14.38</v>
      </c>
      <c r="W29" s="221"/>
      <c r="X29" s="221" t="s">
        <v>287</v>
      </c>
      <c r="Y29" s="212"/>
      <c r="Z29" s="212"/>
      <c r="AA29" s="212"/>
      <c r="AB29" s="212"/>
      <c r="AC29" s="212"/>
      <c r="AD29" s="212"/>
      <c r="AE29" s="212"/>
      <c r="AF29" s="212"/>
      <c r="AG29" s="212" t="s">
        <v>288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58" t="s">
        <v>315</v>
      </c>
      <c r="D30" s="250"/>
      <c r="E30" s="250"/>
      <c r="F30" s="250"/>
      <c r="G30" s="250"/>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290</v>
      </c>
      <c r="AH30" s="212"/>
      <c r="AI30" s="212"/>
      <c r="AJ30" s="212"/>
      <c r="AK30" s="212"/>
      <c r="AL30" s="212"/>
      <c r="AM30" s="212"/>
      <c r="AN30" s="212"/>
      <c r="AO30" s="212"/>
      <c r="AP30" s="212"/>
      <c r="AQ30" s="212"/>
      <c r="AR30" s="212"/>
      <c r="AS30" s="212"/>
      <c r="AT30" s="212"/>
      <c r="AU30" s="212"/>
      <c r="AV30" s="212"/>
      <c r="AW30" s="212"/>
      <c r="AX30" s="212"/>
      <c r="AY30" s="212"/>
      <c r="AZ30" s="212"/>
      <c r="BA30" s="236" t="str">
        <f>C30</f>
        <v>nebo lesní půdy, s vodorovným přemístěním na hromady v místě upotřebení nebo na dočasné či trvalé skládky se složením</v>
      </c>
      <c r="BB30" s="212"/>
      <c r="BC30" s="212"/>
      <c r="BD30" s="212"/>
      <c r="BE30" s="212"/>
      <c r="BF30" s="212"/>
      <c r="BG30" s="212"/>
      <c r="BH30" s="212"/>
    </row>
    <row r="31" spans="1:60" outlineLevel="1" x14ac:dyDescent="0.25">
      <c r="A31" s="219"/>
      <c r="B31" s="220"/>
      <c r="C31" s="259" t="s">
        <v>316</v>
      </c>
      <c r="D31" s="248"/>
      <c r="E31" s="249">
        <v>151.02000000000001</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292</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29">
        <v>9</v>
      </c>
      <c r="B32" s="230" t="s">
        <v>317</v>
      </c>
      <c r="C32" s="241" t="s">
        <v>318</v>
      </c>
      <c r="D32" s="231" t="s">
        <v>314</v>
      </c>
      <c r="E32" s="232">
        <v>16.600000000000001</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t="s">
        <v>285</v>
      </c>
      <c r="S32" s="234" t="s">
        <v>227</v>
      </c>
      <c r="T32" s="235" t="s">
        <v>286</v>
      </c>
      <c r="U32" s="221">
        <v>0.36</v>
      </c>
      <c r="V32" s="221">
        <f>ROUND(E32*U32,2)</f>
        <v>5.98</v>
      </c>
      <c r="W32" s="221"/>
      <c r="X32" s="221" t="s">
        <v>287</v>
      </c>
      <c r="Y32" s="212"/>
      <c r="Z32" s="212"/>
      <c r="AA32" s="212"/>
      <c r="AB32" s="212"/>
      <c r="AC32" s="212"/>
      <c r="AD32" s="212"/>
      <c r="AE32" s="212"/>
      <c r="AF32" s="212"/>
      <c r="AG32" s="212" t="s">
        <v>319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8" t="s">
        <v>320</v>
      </c>
      <c r="D33" s="250"/>
      <c r="E33" s="250"/>
      <c r="F33" s="250"/>
      <c r="G33" s="250"/>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290</v>
      </c>
      <c r="AH33" s="212"/>
      <c r="AI33" s="212"/>
      <c r="AJ33" s="212"/>
      <c r="AK33" s="212"/>
      <c r="AL33" s="212"/>
      <c r="AM33" s="212"/>
      <c r="AN33" s="212"/>
      <c r="AO33" s="212"/>
      <c r="AP33" s="212"/>
      <c r="AQ33" s="212"/>
      <c r="AR33" s="212"/>
      <c r="AS33" s="212"/>
      <c r="AT33" s="212"/>
      <c r="AU33" s="212"/>
      <c r="AV33" s="212"/>
      <c r="AW33" s="212"/>
      <c r="AX33" s="212"/>
      <c r="AY33" s="212"/>
      <c r="AZ33" s="212"/>
      <c r="BA33" s="236" t="str">
        <f>C33</f>
        <v>nezapažené, s přemístěním výkopku v příčných profilech na vzdálenost do 15 m nebo s naložením na dopravní prostředek</v>
      </c>
      <c r="BB33" s="212"/>
      <c r="BC33" s="212"/>
      <c r="BD33" s="212"/>
      <c r="BE33" s="212"/>
      <c r="BF33" s="212"/>
      <c r="BG33" s="212"/>
      <c r="BH33" s="212"/>
    </row>
    <row r="34" spans="1:60" outlineLevel="1" x14ac:dyDescent="0.25">
      <c r="A34" s="219"/>
      <c r="B34" s="220"/>
      <c r="C34" s="259" t="s">
        <v>321</v>
      </c>
      <c r="D34" s="248"/>
      <c r="E34" s="249">
        <v>16.600000000000001</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292</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29">
        <v>10</v>
      </c>
      <c r="B35" s="230" t="s">
        <v>322</v>
      </c>
      <c r="C35" s="241" t="s">
        <v>323</v>
      </c>
      <c r="D35" s="231" t="s">
        <v>314</v>
      </c>
      <c r="E35" s="232">
        <v>8.3000000000000007</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t="s">
        <v>285</v>
      </c>
      <c r="S35" s="234" t="s">
        <v>227</v>
      </c>
      <c r="T35" s="235" t="s">
        <v>286</v>
      </c>
      <c r="U35" s="221">
        <v>0.13900000000000001</v>
      </c>
      <c r="V35" s="221">
        <f>ROUND(E35*U35,2)</f>
        <v>1.1499999999999999</v>
      </c>
      <c r="W35" s="221"/>
      <c r="X35" s="221" t="s">
        <v>287</v>
      </c>
      <c r="Y35" s="212"/>
      <c r="Z35" s="212"/>
      <c r="AA35" s="212"/>
      <c r="AB35" s="212"/>
      <c r="AC35" s="212"/>
      <c r="AD35" s="212"/>
      <c r="AE35" s="212"/>
      <c r="AF35" s="212"/>
      <c r="AG35" s="212" t="s">
        <v>319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8" t="s">
        <v>320</v>
      </c>
      <c r="D36" s="250"/>
      <c r="E36" s="250"/>
      <c r="F36" s="250"/>
      <c r="G36" s="250"/>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290</v>
      </c>
      <c r="AH36" s="212"/>
      <c r="AI36" s="212"/>
      <c r="AJ36" s="212"/>
      <c r="AK36" s="212"/>
      <c r="AL36" s="212"/>
      <c r="AM36" s="212"/>
      <c r="AN36" s="212"/>
      <c r="AO36" s="212"/>
      <c r="AP36" s="212"/>
      <c r="AQ36" s="212"/>
      <c r="AR36" s="212"/>
      <c r="AS36" s="212"/>
      <c r="AT36" s="212"/>
      <c r="AU36" s="212"/>
      <c r="AV36" s="212"/>
      <c r="AW36" s="212"/>
      <c r="AX36" s="212"/>
      <c r="AY36" s="212"/>
      <c r="AZ36" s="212"/>
      <c r="BA36" s="236" t="str">
        <f>C36</f>
        <v>nezapažené, s přemístěním výkopku v příčných profilech na vzdálenost do 15 m nebo s naložením na dopravní prostředek</v>
      </c>
      <c r="BB36" s="212"/>
      <c r="BC36" s="212"/>
      <c r="BD36" s="212"/>
      <c r="BE36" s="212"/>
      <c r="BF36" s="212"/>
      <c r="BG36" s="212"/>
      <c r="BH36" s="212"/>
    </row>
    <row r="37" spans="1:60" outlineLevel="1" x14ac:dyDescent="0.25">
      <c r="A37" s="219"/>
      <c r="B37" s="220"/>
      <c r="C37" s="259" t="s">
        <v>324</v>
      </c>
      <c r="D37" s="248"/>
      <c r="E37" s="249">
        <v>8.3000000000000007</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292</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5">
      <c r="A38" s="223" t="s">
        <v>222</v>
      </c>
      <c r="B38" s="224" t="s">
        <v>122</v>
      </c>
      <c r="C38" s="240" t="s">
        <v>123</v>
      </c>
      <c r="D38" s="225"/>
      <c r="E38" s="226"/>
      <c r="F38" s="227"/>
      <c r="G38" s="227">
        <f>SUMIF(AG39:AG56,"&lt;&gt;NOR",G39:G56)</f>
        <v>0</v>
      </c>
      <c r="H38" s="227"/>
      <c r="I38" s="227">
        <f>SUM(I39:I56)</f>
        <v>0</v>
      </c>
      <c r="J38" s="227"/>
      <c r="K38" s="227">
        <f>SUM(K39:K56)</f>
        <v>0</v>
      </c>
      <c r="L38" s="227"/>
      <c r="M38" s="227">
        <f>SUM(M39:M56)</f>
        <v>0</v>
      </c>
      <c r="N38" s="227"/>
      <c r="O38" s="227">
        <f>SUM(O39:O56)</f>
        <v>0</v>
      </c>
      <c r="P38" s="227"/>
      <c r="Q38" s="227">
        <f>SUM(Q39:Q56)</f>
        <v>0</v>
      </c>
      <c r="R38" s="227"/>
      <c r="S38" s="227"/>
      <c r="T38" s="228"/>
      <c r="U38" s="222"/>
      <c r="V38" s="222">
        <f>SUM(V39:V56)</f>
        <v>22.76</v>
      </c>
      <c r="W38" s="222"/>
      <c r="X38" s="222"/>
      <c r="AG38" t="s">
        <v>223</v>
      </c>
    </row>
    <row r="39" spans="1:60" outlineLevel="1" x14ac:dyDescent="0.25">
      <c r="A39" s="229">
        <v>11</v>
      </c>
      <c r="B39" s="230" t="s">
        <v>325</v>
      </c>
      <c r="C39" s="241" t="s">
        <v>326</v>
      </c>
      <c r="D39" s="231" t="s">
        <v>314</v>
      </c>
      <c r="E39" s="232">
        <v>8.6383500000000009</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t="s">
        <v>285</v>
      </c>
      <c r="S39" s="234" t="s">
        <v>227</v>
      </c>
      <c r="T39" s="235" t="s">
        <v>286</v>
      </c>
      <c r="U39" s="221">
        <v>0.37</v>
      </c>
      <c r="V39" s="221">
        <f>ROUND(E39*U39,2)</f>
        <v>3.2</v>
      </c>
      <c r="W39" s="221"/>
      <c r="X39" s="221" t="s">
        <v>287</v>
      </c>
      <c r="Y39" s="212"/>
      <c r="Z39" s="212"/>
      <c r="AA39" s="212"/>
      <c r="AB39" s="212"/>
      <c r="AC39" s="212"/>
      <c r="AD39" s="212"/>
      <c r="AE39" s="212"/>
      <c r="AF39" s="212"/>
      <c r="AG39" s="212" t="s">
        <v>319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1" outlineLevel="1" x14ac:dyDescent="0.25">
      <c r="A40" s="219"/>
      <c r="B40" s="220"/>
      <c r="C40" s="258" t="s">
        <v>327</v>
      </c>
      <c r="D40" s="250"/>
      <c r="E40" s="250"/>
      <c r="F40" s="250"/>
      <c r="G40" s="250"/>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290</v>
      </c>
      <c r="AH40" s="212"/>
      <c r="AI40" s="212"/>
      <c r="AJ40" s="212"/>
      <c r="AK40" s="212"/>
      <c r="AL40" s="212"/>
      <c r="AM40" s="212"/>
      <c r="AN40" s="212"/>
      <c r="AO40" s="212"/>
      <c r="AP40" s="212"/>
      <c r="AQ40" s="212"/>
      <c r="AR40" s="212"/>
      <c r="AS40" s="212"/>
      <c r="AT40" s="212"/>
      <c r="AU40" s="212"/>
      <c r="AV40" s="212"/>
      <c r="AW40" s="212"/>
      <c r="AX40" s="212"/>
      <c r="AY40" s="212"/>
      <c r="AZ40" s="212"/>
      <c r="BA40" s="236" t="str">
        <f>C40</f>
        <v>zapažených i nezapažených s urovnáním dna do předepsaného profilu a spádu, s přehozením výkopku na přilehlém terénu na vzdálenost do 3 m od podélné osy rýhy nebo s naložením výkopku na dopravní prostředek.</v>
      </c>
      <c r="BB40" s="212"/>
      <c r="BC40" s="212"/>
      <c r="BD40" s="212"/>
      <c r="BE40" s="212"/>
      <c r="BF40" s="212"/>
      <c r="BG40" s="212"/>
      <c r="BH40" s="212"/>
    </row>
    <row r="41" spans="1:60" outlineLevel="1" x14ac:dyDescent="0.25">
      <c r="A41" s="219"/>
      <c r="B41" s="220"/>
      <c r="C41" s="259" t="s">
        <v>328</v>
      </c>
      <c r="D41" s="248"/>
      <c r="E41" s="249">
        <v>8.6383500000000009</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292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29">
        <v>12</v>
      </c>
      <c r="B42" s="230" t="s">
        <v>329</v>
      </c>
      <c r="C42" s="241" t="s">
        <v>330</v>
      </c>
      <c r="D42" s="231" t="s">
        <v>314</v>
      </c>
      <c r="E42" s="232">
        <v>4.3191800000000002</v>
      </c>
      <c r="F42" s="233"/>
      <c r="G42" s="234">
        <f>ROUND(E42*F42,2)</f>
        <v>0</v>
      </c>
      <c r="H42" s="233"/>
      <c r="I42" s="234">
        <f>ROUND(E42*H42,2)</f>
        <v>0</v>
      </c>
      <c r="J42" s="233"/>
      <c r="K42" s="234">
        <f>ROUND(E42*J42,2)</f>
        <v>0</v>
      </c>
      <c r="L42" s="234">
        <v>21</v>
      </c>
      <c r="M42" s="234">
        <f>G42*(1+L42/100)</f>
        <v>0</v>
      </c>
      <c r="N42" s="234">
        <v>0</v>
      </c>
      <c r="O42" s="234">
        <f>ROUND(E42*N42,2)</f>
        <v>0</v>
      </c>
      <c r="P42" s="234">
        <v>0</v>
      </c>
      <c r="Q42" s="234">
        <f>ROUND(E42*P42,2)</f>
        <v>0</v>
      </c>
      <c r="R42" s="234" t="s">
        <v>285</v>
      </c>
      <c r="S42" s="234" t="s">
        <v>227</v>
      </c>
      <c r="T42" s="235" t="s">
        <v>286</v>
      </c>
      <c r="U42" s="221">
        <v>0.60029999999999994</v>
      </c>
      <c r="V42" s="221">
        <f>ROUND(E42*U42,2)</f>
        <v>2.59</v>
      </c>
      <c r="W42" s="221"/>
      <c r="X42" s="221" t="s">
        <v>287</v>
      </c>
      <c r="Y42" s="212"/>
      <c r="Z42" s="212"/>
      <c r="AA42" s="212"/>
      <c r="AB42" s="212"/>
      <c r="AC42" s="212"/>
      <c r="AD42" s="212"/>
      <c r="AE42" s="212"/>
      <c r="AF42" s="212"/>
      <c r="AG42" s="212" t="s">
        <v>319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1" outlineLevel="1" x14ac:dyDescent="0.25">
      <c r="A43" s="219"/>
      <c r="B43" s="220"/>
      <c r="C43" s="258" t="s">
        <v>327</v>
      </c>
      <c r="D43" s="250"/>
      <c r="E43" s="250"/>
      <c r="F43" s="250"/>
      <c r="G43" s="250"/>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290</v>
      </c>
      <c r="AH43" s="212"/>
      <c r="AI43" s="212"/>
      <c r="AJ43" s="212"/>
      <c r="AK43" s="212"/>
      <c r="AL43" s="212"/>
      <c r="AM43" s="212"/>
      <c r="AN43" s="212"/>
      <c r="AO43" s="212"/>
      <c r="AP43" s="212"/>
      <c r="AQ43" s="212"/>
      <c r="AR43" s="212"/>
      <c r="AS43" s="212"/>
      <c r="AT43" s="212"/>
      <c r="AU43" s="212"/>
      <c r="AV43" s="212"/>
      <c r="AW43" s="212"/>
      <c r="AX43" s="212"/>
      <c r="AY43" s="212"/>
      <c r="AZ43" s="212"/>
      <c r="BA43" s="236" t="str">
        <f>C43</f>
        <v>zapažených i nezapažených s urovnáním dna do předepsaného profilu a spádu, s přehozením výkopku na přilehlém terénu na vzdálenost do 3 m od podélné osy rýhy nebo s naložením výkopku na dopravní prostředek.</v>
      </c>
      <c r="BB43" s="212"/>
      <c r="BC43" s="212"/>
      <c r="BD43" s="212"/>
      <c r="BE43" s="212"/>
      <c r="BF43" s="212"/>
      <c r="BG43" s="212"/>
      <c r="BH43" s="212"/>
    </row>
    <row r="44" spans="1:60" outlineLevel="1" x14ac:dyDescent="0.25">
      <c r="A44" s="219"/>
      <c r="B44" s="220"/>
      <c r="C44" s="259" t="s">
        <v>331</v>
      </c>
      <c r="D44" s="248"/>
      <c r="E44" s="249">
        <v>4.3191800000000002</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292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29">
        <v>13</v>
      </c>
      <c r="B45" s="230" t="s">
        <v>332</v>
      </c>
      <c r="C45" s="241" t="s">
        <v>333</v>
      </c>
      <c r="D45" s="231" t="s">
        <v>314</v>
      </c>
      <c r="E45" s="232">
        <v>32.9</v>
      </c>
      <c r="F45" s="233"/>
      <c r="G45" s="234">
        <f>ROUND(E45*F45,2)</f>
        <v>0</v>
      </c>
      <c r="H45" s="233"/>
      <c r="I45" s="234">
        <f>ROUND(E45*H45,2)</f>
        <v>0</v>
      </c>
      <c r="J45" s="233"/>
      <c r="K45" s="234">
        <f>ROUND(E45*J45,2)</f>
        <v>0</v>
      </c>
      <c r="L45" s="234">
        <v>21</v>
      </c>
      <c r="M45" s="234">
        <f>G45*(1+L45/100)</f>
        <v>0</v>
      </c>
      <c r="N45" s="234">
        <v>0</v>
      </c>
      <c r="O45" s="234">
        <f>ROUND(E45*N45,2)</f>
        <v>0</v>
      </c>
      <c r="P45" s="234">
        <v>0</v>
      </c>
      <c r="Q45" s="234">
        <f>ROUND(E45*P45,2)</f>
        <v>0</v>
      </c>
      <c r="R45" s="234" t="s">
        <v>285</v>
      </c>
      <c r="S45" s="234" t="s">
        <v>227</v>
      </c>
      <c r="T45" s="235" t="s">
        <v>286</v>
      </c>
      <c r="U45" s="221">
        <v>0.3</v>
      </c>
      <c r="V45" s="221">
        <f>ROUND(E45*U45,2)</f>
        <v>9.8699999999999992</v>
      </c>
      <c r="W45" s="221"/>
      <c r="X45" s="221" t="s">
        <v>287</v>
      </c>
      <c r="Y45" s="212"/>
      <c r="Z45" s="212"/>
      <c r="AA45" s="212"/>
      <c r="AB45" s="212"/>
      <c r="AC45" s="212"/>
      <c r="AD45" s="212"/>
      <c r="AE45" s="212"/>
      <c r="AF45" s="212"/>
      <c r="AG45" s="212" t="s">
        <v>288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1" outlineLevel="1" x14ac:dyDescent="0.25">
      <c r="A46" s="219"/>
      <c r="B46" s="220"/>
      <c r="C46" s="258" t="s">
        <v>334</v>
      </c>
      <c r="D46" s="250"/>
      <c r="E46" s="250"/>
      <c r="F46" s="250"/>
      <c r="G46" s="250"/>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290</v>
      </c>
      <c r="AH46" s="212"/>
      <c r="AI46" s="212"/>
      <c r="AJ46" s="212"/>
      <c r="AK46" s="212"/>
      <c r="AL46" s="212"/>
      <c r="AM46" s="212"/>
      <c r="AN46" s="212"/>
      <c r="AO46" s="212"/>
      <c r="AP46" s="212"/>
      <c r="AQ46" s="212"/>
      <c r="AR46" s="212"/>
      <c r="AS46" s="212"/>
      <c r="AT46" s="212"/>
      <c r="AU46" s="212"/>
      <c r="AV46" s="212"/>
      <c r="AW46" s="212"/>
      <c r="AX46" s="212"/>
      <c r="AY46" s="212"/>
      <c r="AZ46" s="212"/>
      <c r="BA46" s="236" t="str">
        <f>C46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6" s="212"/>
      <c r="BC46" s="212"/>
      <c r="BD46" s="212"/>
      <c r="BE46" s="212"/>
      <c r="BF46" s="212"/>
      <c r="BG46" s="212"/>
      <c r="BH46" s="212"/>
    </row>
    <row r="47" spans="1:60" outlineLevel="1" x14ac:dyDescent="0.25">
      <c r="A47" s="219"/>
      <c r="B47" s="220"/>
      <c r="C47" s="259" t="s">
        <v>335</v>
      </c>
      <c r="D47" s="248"/>
      <c r="E47" s="249">
        <v>32.9</v>
      </c>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292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29">
        <v>14</v>
      </c>
      <c r="B48" s="230" t="s">
        <v>336</v>
      </c>
      <c r="C48" s="241" t="s">
        <v>337</v>
      </c>
      <c r="D48" s="231" t="s">
        <v>314</v>
      </c>
      <c r="E48" s="232">
        <v>16.45</v>
      </c>
      <c r="F48" s="233"/>
      <c r="G48" s="234">
        <f>ROUND(E48*F48,2)</f>
        <v>0</v>
      </c>
      <c r="H48" s="233"/>
      <c r="I48" s="234">
        <f>ROUND(E48*H48,2)</f>
        <v>0</v>
      </c>
      <c r="J48" s="233"/>
      <c r="K48" s="234">
        <f>ROUND(E48*J48,2)</f>
        <v>0</v>
      </c>
      <c r="L48" s="234">
        <v>21</v>
      </c>
      <c r="M48" s="234">
        <f>G48*(1+L48/100)</f>
        <v>0</v>
      </c>
      <c r="N48" s="234">
        <v>0</v>
      </c>
      <c r="O48" s="234">
        <f>ROUND(E48*N48,2)</f>
        <v>0</v>
      </c>
      <c r="P48" s="234">
        <v>0</v>
      </c>
      <c r="Q48" s="234">
        <f>ROUND(E48*P48,2)</f>
        <v>0</v>
      </c>
      <c r="R48" s="234" t="s">
        <v>285</v>
      </c>
      <c r="S48" s="234" t="s">
        <v>227</v>
      </c>
      <c r="T48" s="235" t="s">
        <v>286</v>
      </c>
      <c r="U48" s="221">
        <v>0.14829999999999999</v>
      </c>
      <c r="V48" s="221">
        <f>ROUND(E48*U48,2)</f>
        <v>2.44</v>
      </c>
      <c r="W48" s="221"/>
      <c r="X48" s="221" t="s">
        <v>287</v>
      </c>
      <c r="Y48" s="212"/>
      <c r="Z48" s="212"/>
      <c r="AA48" s="212"/>
      <c r="AB48" s="212"/>
      <c r="AC48" s="212"/>
      <c r="AD48" s="212"/>
      <c r="AE48" s="212"/>
      <c r="AF48" s="212"/>
      <c r="AG48" s="212" t="s">
        <v>288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1" outlineLevel="1" x14ac:dyDescent="0.25">
      <c r="A49" s="219"/>
      <c r="B49" s="220"/>
      <c r="C49" s="258" t="s">
        <v>334</v>
      </c>
      <c r="D49" s="250"/>
      <c r="E49" s="250"/>
      <c r="F49" s="250"/>
      <c r="G49" s="250"/>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290</v>
      </c>
      <c r="AH49" s="212"/>
      <c r="AI49" s="212"/>
      <c r="AJ49" s="212"/>
      <c r="AK49" s="212"/>
      <c r="AL49" s="212"/>
      <c r="AM49" s="212"/>
      <c r="AN49" s="212"/>
      <c r="AO49" s="212"/>
      <c r="AP49" s="212"/>
      <c r="AQ49" s="212"/>
      <c r="AR49" s="212"/>
      <c r="AS49" s="212"/>
      <c r="AT49" s="212"/>
      <c r="AU49" s="212"/>
      <c r="AV49" s="212"/>
      <c r="AW49" s="212"/>
      <c r="AX49" s="212"/>
      <c r="AY49" s="212"/>
      <c r="AZ49" s="212"/>
      <c r="BA49" s="236" t="str">
        <f>C49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9" s="212"/>
      <c r="BC49" s="212"/>
      <c r="BD49" s="212"/>
      <c r="BE49" s="212"/>
      <c r="BF49" s="212"/>
      <c r="BG49" s="212"/>
      <c r="BH49" s="212"/>
    </row>
    <row r="50" spans="1:60" outlineLevel="1" x14ac:dyDescent="0.25">
      <c r="A50" s="219"/>
      <c r="B50" s="220"/>
      <c r="C50" s="259" t="s">
        <v>338</v>
      </c>
      <c r="D50" s="248"/>
      <c r="E50" s="249">
        <v>16.45</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292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0.399999999999999" outlineLevel="1" x14ac:dyDescent="0.25">
      <c r="A51" s="229">
        <v>15</v>
      </c>
      <c r="B51" s="230" t="s">
        <v>339</v>
      </c>
      <c r="C51" s="241" t="s">
        <v>340</v>
      </c>
      <c r="D51" s="231" t="s">
        <v>314</v>
      </c>
      <c r="E51" s="232">
        <v>1.536</v>
      </c>
      <c r="F51" s="233"/>
      <c r="G51" s="234">
        <f>ROUND(E51*F51,2)</f>
        <v>0</v>
      </c>
      <c r="H51" s="233"/>
      <c r="I51" s="234">
        <f>ROUND(E51*H51,2)</f>
        <v>0</v>
      </c>
      <c r="J51" s="233"/>
      <c r="K51" s="234">
        <f>ROUND(E51*J51,2)</f>
        <v>0</v>
      </c>
      <c r="L51" s="234">
        <v>21</v>
      </c>
      <c r="M51" s="234">
        <f>G51*(1+L51/100)</f>
        <v>0</v>
      </c>
      <c r="N51" s="234">
        <v>0</v>
      </c>
      <c r="O51" s="234">
        <f>ROUND(E51*N51,2)</f>
        <v>0</v>
      </c>
      <c r="P51" s="234">
        <v>0</v>
      </c>
      <c r="Q51" s="234">
        <f>ROUND(E51*P51,2)</f>
        <v>0</v>
      </c>
      <c r="R51" s="234" t="s">
        <v>285</v>
      </c>
      <c r="S51" s="234" t="s">
        <v>227</v>
      </c>
      <c r="T51" s="235" t="s">
        <v>286</v>
      </c>
      <c r="U51" s="221">
        <v>2.6629999999999998</v>
      </c>
      <c r="V51" s="221">
        <f>ROUND(E51*U51,2)</f>
        <v>4.09</v>
      </c>
      <c r="W51" s="221"/>
      <c r="X51" s="221" t="s">
        <v>287</v>
      </c>
      <c r="Y51" s="212"/>
      <c r="Z51" s="212"/>
      <c r="AA51" s="212"/>
      <c r="AB51" s="212"/>
      <c r="AC51" s="212"/>
      <c r="AD51" s="212"/>
      <c r="AE51" s="212"/>
      <c r="AF51" s="212"/>
      <c r="AG51" s="212" t="s">
        <v>288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1" outlineLevel="1" x14ac:dyDescent="0.25">
      <c r="A52" s="219"/>
      <c r="B52" s="220"/>
      <c r="C52" s="258" t="s">
        <v>341</v>
      </c>
      <c r="D52" s="250"/>
      <c r="E52" s="250"/>
      <c r="F52" s="250"/>
      <c r="G52" s="250"/>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290</v>
      </c>
      <c r="AH52" s="212"/>
      <c r="AI52" s="212"/>
      <c r="AJ52" s="212"/>
      <c r="AK52" s="212"/>
      <c r="AL52" s="212"/>
      <c r="AM52" s="212"/>
      <c r="AN52" s="212"/>
      <c r="AO52" s="212"/>
      <c r="AP52" s="212"/>
      <c r="AQ52" s="212"/>
      <c r="AR52" s="212"/>
      <c r="AS52" s="212"/>
      <c r="AT52" s="212"/>
      <c r="AU52" s="212"/>
      <c r="AV52" s="212"/>
      <c r="AW52" s="212"/>
      <c r="AX52" s="212"/>
      <c r="AY52" s="212"/>
      <c r="AZ52" s="212"/>
      <c r="BA52" s="236" t="str">
        <f>C52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52" s="212"/>
      <c r="BC52" s="212"/>
      <c r="BD52" s="212"/>
      <c r="BE52" s="212"/>
      <c r="BF52" s="212"/>
      <c r="BG52" s="212"/>
      <c r="BH52" s="212"/>
    </row>
    <row r="53" spans="1:60" outlineLevel="1" x14ac:dyDescent="0.25">
      <c r="A53" s="219"/>
      <c r="B53" s="220"/>
      <c r="C53" s="259" t="s">
        <v>342</v>
      </c>
      <c r="D53" s="248"/>
      <c r="E53" s="249">
        <v>1.536</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292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0.399999999999999" outlineLevel="1" x14ac:dyDescent="0.25">
      <c r="A54" s="229">
        <v>16</v>
      </c>
      <c r="B54" s="230" t="s">
        <v>343</v>
      </c>
      <c r="C54" s="241" t="s">
        <v>344</v>
      </c>
      <c r="D54" s="231" t="s">
        <v>314</v>
      </c>
      <c r="E54" s="232">
        <v>0.76800000000000002</v>
      </c>
      <c r="F54" s="233"/>
      <c r="G54" s="234">
        <f>ROUND(E54*F54,2)</f>
        <v>0</v>
      </c>
      <c r="H54" s="233"/>
      <c r="I54" s="234">
        <f>ROUND(E54*H54,2)</f>
        <v>0</v>
      </c>
      <c r="J54" s="233"/>
      <c r="K54" s="234">
        <f>ROUND(E54*J54,2)</f>
        <v>0</v>
      </c>
      <c r="L54" s="234">
        <v>21</v>
      </c>
      <c r="M54" s="234">
        <f>G54*(1+L54/100)</f>
        <v>0</v>
      </c>
      <c r="N54" s="234">
        <v>0</v>
      </c>
      <c r="O54" s="234">
        <f>ROUND(E54*N54,2)</f>
        <v>0</v>
      </c>
      <c r="P54" s="234">
        <v>0</v>
      </c>
      <c r="Q54" s="234">
        <f>ROUND(E54*P54,2)</f>
        <v>0</v>
      </c>
      <c r="R54" s="234" t="s">
        <v>285</v>
      </c>
      <c r="S54" s="234" t="s">
        <v>227</v>
      </c>
      <c r="T54" s="235" t="s">
        <v>286</v>
      </c>
      <c r="U54" s="221">
        <v>0.747</v>
      </c>
      <c r="V54" s="221">
        <f>ROUND(E54*U54,2)</f>
        <v>0.56999999999999995</v>
      </c>
      <c r="W54" s="221"/>
      <c r="X54" s="221" t="s">
        <v>287</v>
      </c>
      <c r="Y54" s="212"/>
      <c r="Z54" s="212"/>
      <c r="AA54" s="212"/>
      <c r="AB54" s="212"/>
      <c r="AC54" s="212"/>
      <c r="AD54" s="212"/>
      <c r="AE54" s="212"/>
      <c r="AF54" s="212"/>
      <c r="AG54" s="212" t="s">
        <v>288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1" outlineLevel="1" x14ac:dyDescent="0.25">
      <c r="A55" s="219"/>
      <c r="B55" s="220"/>
      <c r="C55" s="258" t="s">
        <v>341</v>
      </c>
      <c r="D55" s="250"/>
      <c r="E55" s="250"/>
      <c r="F55" s="250"/>
      <c r="G55" s="250"/>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290</v>
      </c>
      <c r="AH55" s="212"/>
      <c r="AI55" s="212"/>
      <c r="AJ55" s="212"/>
      <c r="AK55" s="212"/>
      <c r="AL55" s="212"/>
      <c r="AM55" s="212"/>
      <c r="AN55" s="212"/>
      <c r="AO55" s="212"/>
      <c r="AP55" s="212"/>
      <c r="AQ55" s="212"/>
      <c r="AR55" s="212"/>
      <c r="AS55" s="212"/>
      <c r="AT55" s="212"/>
      <c r="AU55" s="212"/>
      <c r="AV55" s="212"/>
      <c r="AW55" s="212"/>
      <c r="AX55" s="212"/>
      <c r="AY55" s="212"/>
      <c r="AZ55" s="212"/>
      <c r="BA55" s="236" t="str">
        <f>C55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55" s="212"/>
      <c r="BC55" s="212"/>
      <c r="BD55" s="212"/>
      <c r="BE55" s="212"/>
      <c r="BF55" s="212"/>
      <c r="BG55" s="212"/>
      <c r="BH55" s="212"/>
    </row>
    <row r="56" spans="1:60" outlineLevel="1" x14ac:dyDescent="0.25">
      <c r="A56" s="219"/>
      <c r="B56" s="220"/>
      <c r="C56" s="259" t="s">
        <v>345</v>
      </c>
      <c r="D56" s="248"/>
      <c r="E56" s="249">
        <v>0.76800000000000002</v>
      </c>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292</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5">
      <c r="A57" s="223" t="s">
        <v>222</v>
      </c>
      <c r="B57" s="224" t="s">
        <v>124</v>
      </c>
      <c r="C57" s="240" t="s">
        <v>125</v>
      </c>
      <c r="D57" s="225"/>
      <c r="E57" s="226"/>
      <c r="F57" s="227"/>
      <c r="G57" s="227">
        <f>SUMIF(AG58:AG129,"&lt;&gt;NOR",G58:G129)</f>
        <v>0</v>
      </c>
      <c r="H57" s="227"/>
      <c r="I57" s="227">
        <f>SUM(I58:I129)</f>
        <v>0</v>
      </c>
      <c r="J57" s="227"/>
      <c r="K57" s="227">
        <f>SUM(K58:K129)</f>
        <v>0</v>
      </c>
      <c r="L57" s="227"/>
      <c r="M57" s="227">
        <f>SUM(M58:M129)</f>
        <v>0</v>
      </c>
      <c r="N57" s="227"/>
      <c r="O57" s="227">
        <f>SUM(O58:O129)</f>
        <v>0</v>
      </c>
      <c r="P57" s="227"/>
      <c r="Q57" s="227">
        <f>SUM(Q58:Q129)</f>
        <v>0</v>
      </c>
      <c r="R57" s="227"/>
      <c r="S57" s="227"/>
      <c r="T57" s="228"/>
      <c r="U57" s="222"/>
      <c r="V57" s="222">
        <f>SUM(V58:V129)</f>
        <v>93.82</v>
      </c>
      <c r="W57" s="222"/>
      <c r="X57" s="222"/>
      <c r="AG57" t="s">
        <v>223</v>
      </c>
    </row>
    <row r="58" spans="1:60" outlineLevel="1" x14ac:dyDescent="0.25">
      <c r="A58" s="229">
        <v>17</v>
      </c>
      <c r="B58" s="230" t="s">
        <v>346</v>
      </c>
      <c r="C58" s="241" t="s">
        <v>347</v>
      </c>
      <c r="D58" s="231" t="s">
        <v>314</v>
      </c>
      <c r="E58" s="232">
        <v>16.45</v>
      </c>
      <c r="F58" s="233"/>
      <c r="G58" s="234">
        <f>ROUND(E58*F58,2)</f>
        <v>0</v>
      </c>
      <c r="H58" s="233"/>
      <c r="I58" s="234">
        <f>ROUND(E58*H58,2)</f>
        <v>0</v>
      </c>
      <c r="J58" s="233"/>
      <c r="K58" s="234">
        <f>ROUND(E58*J58,2)</f>
        <v>0</v>
      </c>
      <c r="L58" s="234">
        <v>21</v>
      </c>
      <c r="M58" s="234">
        <f>G58*(1+L58/100)</f>
        <v>0</v>
      </c>
      <c r="N58" s="234">
        <v>0</v>
      </c>
      <c r="O58" s="234">
        <f>ROUND(E58*N58,2)</f>
        <v>0</v>
      </c>
      <c r="P58" s="234">
        <v>0</v>
      </c>
      <c r="Q58" s="234">
        <f>ROUND(E58*P58,2)</f>
        <v>0</v>
      </c>
      <c r="R58" s="234" t="s">
        <v>285</v>
      </c>
      <c r="S58" s="234" t="s">
        <v>227</v>
      </c>
      <c r="T58" s="235" t="s">
        <v>286</v>
      </c>
      <c r="U58" s="221">
        <v>2.0699999999999998</v>
      </c>
      <c r="V58" s="221">
        <f>ROUND(E58*U58,2)</f>
        <v>34.049999999999997</v>
      </c>
      <c r="W58" s="221"/>
      <c r="X58" s="221" t="s">
        <v>287</v>
      </c>
      <c r="Y58" s="212"/>
      <c r="Z58" s="212"/>
      <c r="AA58" s="212"/>
      <c r="AB58" s="212"/>
      <c r="AC58" s="212"/>
      <c r="AD58" s="212"/>
      <c r="AE58" s="212"/>
      <c r="AF58" s="212"/>
      <c r="AG58" s="212" t="s">
        <v>288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8" t="s">
        <v>348</v>
      </c>
      <c r="D59" s="250"/>
      <c r="E59" s="250"/>
      <c r="F59" s="250"/>
      <c r="G59" s="250"/>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290</v>
      </c>
      <c r="AH59" s="212"/>
      <c r="AI59" s="212"/>
      <c r="AJ59" s="212"/>
      <c r="AK59" s="212"/>
      <c r="AL59" s="212"/>
      <c r="AM59" s="212"/>
      <c r="AN59" s="212"/>
      <c r="AO59" s="212"/>
      <c r="AP59" s="212"/>
      <c r="AQ59" s="212"/>
      <c r="AR59" s="212"/>
      <c r="AS59" s="212"/>
      <c r="AT59" s="212"/>
      <c r="AU59" s="212"/>
      <c r="AV59" s="212"/>
      <c r="AW59" s="212"/>
      <c r="AX59" s="212"/>
      <c r="AY59" s="212"/>
      <c r="AZ59" s="212"/>
      <c r="BA59" s="236" t="str">
        <f>C59</f>
        <v>bez naložení do dopravní nádoby, ale s vyprázdněním dopravní nádoby na hromadu nebo na dopravní prostředek,</v>
      </c>
      <c r="BB59" s="212"/>
      <c r="BC59" s="212"/>
      <c r="BD59" s="212"/>
      <c r="BE59" s="212"/>
      <c r="BF59" s="212"/>
      <c r="BG59" s="212"/>
      <c r="BH59" s="212"/>
    </row>
    <row r="60" spans="1:60" outlineLevel="1" x14ac:dyDescent="0.25">
      <c r="A60" s="219"/>
      <c r="B60" s="220"/>
      <c r="C60" s="259" t="s">
        <v>338</v>
      </c>
      <c r="D60" s="248"/>
      <c r="E60" s="249">
        <v>16.45</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292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29">
        <v>18</v>
      </c>
      <c r="B61" s="230" t="s">
        <v>349</v>
      </c>
      <c r="C61" s="241" t="s">
        <v>350</v>
      </c>
      <c r="D61" s="231" t="s">
        <v>314</v>
      </c>
      <c r="E61" s="232">
        <v>89.32</v>
      </c>
      <c r="F61" s="233"/>
      <c r="G61" s="234">
        <f>ROUND(E61*F61,2)</f>
        <v>0</v>
      </c>
      <c r="H61" s="233"/>
      <c r="I61" s="234">
        <f>ROUND(E61*H61,2)</f>
        <v>0</v>
      </c>
      <c r="J61" s="233"/>
      <c r="K61" s="234">
        <f>ROUND(E61*J61,2)</f>
        <v>0</v>
      </c>
      <c r="L61" s="234">
        <v>21</v>
      </c>
      <c r="M61" s="234">
        <f>G61*(1+L61/100)</f>
        <v>0</v>
      </c>
      <c r="N61" s="234">
        <v>0</v>
      </c>
      <c r="O61" s="234">
        <f>ROUND(E61*N61,2)</f>
        <v>0</v>
      </c>
      <c r="P61" s="234">
        <v>0</v>
      </c>
      <c r="Q61" s="234">
        <f>ROUND(E61*P61,2)</f>
        <v>0</v>
      </c>
      <c r="R61" s="234" t="s">
        <v>285</v>
      </c>
      <c r="S61" s="234" t="s">
        <v>227</v>
      </c>
      <c r="T61" s="235" t="s">
        <v>286</v>
      </c>
      <c r="U61" s="221">
        <v>1.0999999999999999E-2</v>
      </c>
      <c r="V61" s="221">
        <f>ROUND(E61*U61,2)</f>
        <v>0.98</v>
      </c>
      <c r="W61" s="221"/>
      <c r="X61" s="221" t="s">
        <v>287</v>
      </c>
      <c r="Y61" s="212"/>
      <c r="Z61" s="212"/>
      <c r="AA61" s="212"/>
      <c r="AB61" s="212"/>
      <c r="AC61" s="212"/>
      <c r="AD61" s="212"/>
      <c r="AE61" s="212"/>
      <c r="AF61" s="212"/>
      <c r="AG61" s="212" t="s">
        <v>288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8" t="s">
        <v>351</v>
      </c>
      <c r="D62" s="250"/>
      <c r="E62" s="250"/>
      <c r="F62" s="250"/>
      <c r="G62" s="250"/>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290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9" t="s">
        <v>352</v>
      </c>
      <c r="D63" s="248"/>
      <c r="E63" s="249"/>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292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59" t="s">
        <v>353</v>
      </c>
      <c r="D64" s="248"/>
      <c r="E64" s="249">
        <v>74.52</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292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9" t="s">
        <v>354</v>
      </c>
      <c r="D65" s="248"/>
      <c r="E65" s="249">
        <v>14.8</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292</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29">
        <v>19</v>
      </c>
      <c r="B66" s="230" t="s">
        <v>355</v>
      </c>
      <c r="C66" s="241" t="s">
        <v>356</v>
      </c>
      <c r="D66" s="231" t="s">
        <v>314</v>
      </c>
      <c r="E66" s="232">
        <v>166.21435</v>
      </c>
      <c r="F66" s="233"/>
      <c r="G66" s="234">
        <f>ROUND(E66*F66,2)</f>
        <v>0</v>
      </c>
      <c r="H66" s="233"/>
      <c r="I66" s="234">
        <f>ROUND(E66*H66,2)</f>
        <v>0</v>
      </c>
      <c r="J66" s="233"/>
      <c r="K66" s="234">
        <f>ROUND(E66*J66,2)</f>
        <v>0</v>
      </c>
      <c r="L66" s="234">
        <v>21</v>
      </c>
      <c r="M66" s="234">
        <f>G66*(1+L66/100)</f>
        <v>0</v>
      </c>
      <c r="N66" s="234">
        <v>0</v>
      </c>
      <c r="O66" s="234">
        <f>ROUND(E66*N66,2)</f>
        <v>0</v>
      </c>
      <c r="P66" s="234">
        <v>0</v>
      </c>
      <c r="Q66" s="234">
        <f>ROUND(E66*P66,2)</f>
        <v>0</v>
      </c>
      <c r="R66" s="234" t="s">
        <v>285</v>
      </c>
      <c r="S66" s="234" t="s">
        <v>227</v>
      </c>
      <c r="T66" s="235" t="s">
        <v>286</v>
      </c>
      <c r="U66" s="221">
        <v>6.6000000000000003E-2</v>
      </c>
      <c r="V66" s="221">
        <f>ROUND(E66*U66,2)</f>
        <v>10.97</v>
      </c>
      <c r="W66" s="221"/>
      <c r="X66" s="221" t="s">
        <v>287</v>
      </c>
      <c r="Y66" s="212"/>
      <c r="Z66" s="212"/>
      <c r="AA66" s="212"/>
      <c r="AB66" s="212"/>
      <c r="AC66" s="212"/>
      <c r="AD66" s="212"/>
      <c r="AE66" s="212"/>
      <c r="AF66" s="212"/>
      <c r="AG66" s="212" t="s">
        <v>319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8" t="s">
        <v>351</v>
      </c>
      <c r="D67" s="250"/>
      <c r="E67" s="250"/>
      <c r="F67" s="250"/>
      <c r="G67" s="250"/>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290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59" t="s">
        <v>357</v>
      </c>
      <c r="D68" s="248"/>
      <c r="E68" s="249">
        <v>59.674349999999997</v>
      </c>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292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9" t="s">
        <v>358</v>
      </c>
      <c r="D69" s="248"/>
      <c r="E69" s="249">
        <v>-7.4</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292</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9" t="s">
        <v>359</v>
      </c>
      <c r="D70" s="248"/>
      <c r="E70" s="249">
        <v>0.18</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292</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9" t="s">
        <v>360</v>
      </c>
      <c r="D71" s="248"/>
      <c r="E71" s="249"/>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292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59" t="s">
        <v>316</v>
      </c>
      <c r="D72" s="248"/>
      <c r="E72" s="249">
        <v>151.02000000000001</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292</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9" t="s">
        <v>361</v>
      </c>
      <c r="D73" s="248"/>
      <c r="E73" s="249">
        <v>-37.26</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292</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30.6" outlineLevel="1" x14ac:dyDescent="0.25">
      <c r="A74" s="229">
        <v>20</v>
      </c>
      <c r="B74" s="230" t="s">
        <v>362</v>
      </c>
      <c r="C74" s="241" t="s">
        <v>363</v>
      </c>
      <c r="D74" s="231" t="s">
        <v>314</v>
      </c>
      <c r="E74" s="232">
        <v>1662.1434999999999</v>
      </c>
      <c r="F74" s="233"/>
      <c r="G74" s="234">
        <f>ROUND(E74*F74,2)</f>
        <v>0</v>
      </c>
      <c r="H74" s="233"/>
      <c r="I74" s="234">
        <f>ROUND(E74*H74,2)</f>
        <v>0</v>
      </c>
      <c r="J74" s="233"/>
      <c r="K74" s="234">
        <f>ROUND(E74*J74,2)</f>
        <v>0</v>
      </c>
      <c r="L74" s="234">
        <v>21</v>
      </c>
      <c r="M74" s="234">
        <f>G74*(1+L74/100)</f>
        <v>0</v>
      </c>
      <c r="N74" s="234">
        <v>0</v>
      </c>
      <c r="O74" s="234">
        <f>ROUND(E74*N74,2)</f>
        <v>0</v>
      </c>
      <c r="P74" s="234">
        <v>0</v>
      </c>
      <c r="Q74" s="234">
        <f>ROUND(E74*P74,2)</f>
        <v>0</v>
      </c>
      <c r="R74" s="234" t="s">
        <v>285</v>
      </c>
      <c r="S74" s="234" t="s">
        <v>227</v>
      </c>
      <c r="T74" s="235" t="s">
        <v>286</v>
      </c>
      <c r="U74" s="221">
        <v>0</v>
      </c>
      <c r="V74" s="221">
        <f>ROUND(E74*U74,2)</f>
        <v>0</v>
      </c>
      <c r="W74" s="221"/>
      <c r="X74" s="221" t="s">
        <v>287</v>
      </c>
      <c r="Y74" s="212"/>
      <c r="Z74" s="212"/>
      <c r="AA74" s="212"/>
      <c r="AB74" s="212"/>
      <c r="AC74" s="212"/>
      <c r="AD74" s="212"/>
      <c r="AE74" s="212"/>
      <c r="AF74" s="212"/>
      <c r="AG74" s="212" t="s">
        <v>319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58" t="s">
        <v>351</v>
      </c>
      <c r="D75" s="250"/>
      <c r="E75" s="250"/>
      <c r="F75" s="250"/>
      <c r="G75" s="250"/>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9" t="s">
        <v>364</v>
      </c>
      <c r="D76" s="248"/>
      <c r="E76" s="249">
        <v>596.74350000000004</v>
      </c>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292</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9" t="s">
        <v>365</v>
      </c>
      <c r="D77" s="248"/>
      <c r="E77" s="249">
        <v>-74</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292</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9" t="s">
        <v>366</v>
      </c>
      <c r="D78" s="248"/>
      <c r="E78" s="249">
        <v>1.8</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292</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9" t="s">
        <v>360</v>
      </c>
      <c r="D79" s="248"/>
      <c r="E79" s="249"/>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292</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9" t="s">
        <v>367</v>
      </c>
      <c r="D80" s="248"/>
      <c r="E80" s="249">
        <v>1510.2</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292</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59" t="s">
        <v>368</v>
      </c>
      <c r="D81" s="248"/>
      <c r="E81" s="249">
        <v>-372.6</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292</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0.399999999999999" outlineLevel="1" x14ac:dyDescent="0.25">
      <c r="A82" s="229">
        <v>21</v>
      </c>
      <c r="B82" s="230" t="s">
        <v>369</v>
      </c>
      <c r="C82" s="241" t="s">
        <v>370</v>
      </c>
      <c r="D82" s="231" t="s">
        <v>295</v>
      </c>
      <c r="E82" s="232">
        <v>14</v>
      </c>
      <c r="F82" s="233"/>
      <c r="G82" s="234">
        <f>ROUND(E82*F82,2)</f>
        <v>0</v>
      </c>
      <c r="H82" s="233"/>
      <c r="I82" s="234">
        <f>ROUND(E82*H82,2)</f>
        <v>0</v>
      </c>
      <c r="J82" s="233"/>
      <c r="K82" s="234">
        <f>ROUND(E82*J82,2)</f>
        <v>0</v>
      </c>
      <c r="L82" s="234">
        <v>21</v>
      </c>
      <c r="M82" s="234">
        <f>G82*(1+L82/100)</f>
        <v>0</v>
      </c>
      <c r="N82" s="234">
        <v>0</v>
      </c>
      <c r="O82" s="234">
        <f>ROUND(E82*N82,2)</f>
        <v>0</v>
      </c>
      <c r="P82" s="234">
        <v>0</v>
      </c>
      <c r="Q82" s="234">
        <f>ROUND(E82*P82,2)</f>
        <v>0</v>
      </c>
      <c r="R82" s="234" t="s">
        <v>285</v>
      </c>
      <c r="S82" s="234" t="s">
        <v>227</v>
      </c>
      <c r="T82" s="235" t="s">
        <v>286</v>
      </c>
      <c r="U82" s="221">
        <v>4.4999999999999998E-2</v>
      </c>
      <c r="V82" s="221">
        <f>ROUND(E82*U82,2)</f>
        <v>0.63</v>
      </c>
      <c r="W82" s="221"/>
      <c r="X82" s="221" t="s">
        <v>287</v>
      </c>
      <c r="Y82" s="212"/>
      <c r="Z82" s="212"/>
      <c r="AA82" s="212"/>
      <c r="AB82" s="212"/>
      <c r="AC82" s="212"/>
      <c r="AD82" s="212"/>
      <c r="AE82" s="212"/>
      <c r="AF82" s="212"/>
      <c r="AG82" s="212" t="s">
        <v>288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8" t="s">
        <v>371</v>
      </c>
      <c r="D83" s="250"/>
      <c r="E83" s="250"/>
      <c r="F83" s="250"/>
      <c r="G83" s="250"/>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290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59" t="s">
        <v>297</v>
      </c>
      <c r="D84" s="248"/>
      <c r="E84" s="249">
        <v>14</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292</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0.399999999999999" outlineLevel="1" x14ac:dyDescent="0.25">
      <c r="A85" s="229">
        <v>22</v>
      </c>
      <c r="B85" s="230" t="s">
        <v>372</v>
      </c>
      <c r="C85" s="241" t="s">
        <v>373</v>
      </c>
      <c r="D85" s="231" t="s">
        <v>295</v>
      </c>
      <c r="E85" s="232">
        <v>6</v>
      </c>
      <c r="F85" s="233"/>
      <c r="G85" s="234">
        <f>ROUND(E85*F85,2)</f>
        <v>0</v>
      </c>
      <c r="H85" s="233"/>
      <c r="I85" s="234">
        <f>ROUND(E85*H85,2)</f>
        <v>0</v>
      </c>
      <c r="J85" s="233"/>
      <c r="K85" s="234">
        <f>ROUND(E85*J85,2)</f>
        <v>0</v>
      </c>
      <c r="L85" s="234">
        <v>21</v>
      </c>
      <c r="M85" s="234">
        <f>G85*(1+L85/100)</f>
        <v>0</v>
      </c>
      <c r="N85" s="234">
        <v>0</v>
      </c>
      <c r="O85" s="234">
        <f>ROUND(E85*N85,2)</f>
        <v>0</v>
      </c>
      <c r="P85" s="234">
        <v>0</v>
      </c>
      <c r="Q85" s="234">
        <f>ROUND(E85*P85,2)</f>
        <v>0</v>
      </c>
      <c r="R85" s="234" t="s">
        <v>285</v>
      </c>
      <c r="S85" s="234" t="s">
        <v>227</v>
      </c>
      <c r="T85" s="235" t="s">
        <v>286</v>
      </c>
      <c r="U85" s="221">
        <v>0.245</v>
      </c>
      <c r="V85" s="221">
        <f>ROUND(E85*U85,2)</f>
        <v>1.47</v>
      </c>
      <c r="W85" s="221"/>
      <c r="X85" s="221" t="s">
        <v>287</v>
      </c>
      <c r="Y85" s="212"/>
      <c r="Z85" s="212"/>
      <c r="AA85" s="212"/>
      <c r="AB85" s="212"/>
      <c r="AC85" s="212"/>
      <c r="AD85" s="212"/>
      <c r="AE85" s="212"/>
      <c r="AF85" s="212"/>
      <c r="AG85" s="212" t="s">
        <v>288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58" t="s">
        <v>371</v>
      </c>
      <c r="D86" s="250"/>
      <c r="E86" s="250"/>
      <c r="F86" s="250"/>
      <c r="G86" s="250"/>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290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59" t="s">
        <v>300</v>
      </c>
      <c r="D87" s="248"/>
      <c r="E87" s="249">
        <v>6</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292</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0.399999999999999" outlineLevel="1" x14ac:dyDescent="0.25">
      <c r="A88" s="229">
        <v>23</v>
      </c>
      <c r="B88" s="230" t="s">
        <v>374</v>
      </c>
      <c r="C88" s="241" t="s">
        <v>375</v>
      </c>
      <c r="D88" s="231" t="s">
        <v>295</v>
      </c>
      <c r="E88" s="232">
        <v>14</v>
      </c>
      <c r="F88" s="233"/>
      <c r="G88" s="234">
        <f>ROUND(E88*F88,2)</f>
        <v>0</v>
      </c>
      <c r="H88" s="233"/>
      <c r="I88" s="234">
        <f>ROUND(E88*H88,2)</f>
        <v>0</v>
      </c>
      <c r="J88" s="233"/>
      <c r="K88" s="234">
        <f>ROUND(E88*J88,2)</f>
        <v>0</v>
      </c>
      <c r="L88" s="234">
        <v>21</v>
      </c>
      <c r="M88" s="234">
        <f>G88*(1+L88/100)</f>
        <v>0</v>
      </c>
      <c r="N88" s="234">
        <v>0</v>
      </c>
      <c r="O88" s="234">
        <f>ROUND(E88*N88,2)</f>
        <v>0</v>
      </c>
      <c r="P88" s="234">
        <v>0</v>
      </c>
      <c r="Q88" s="234">
        <f>ROUND(E88*P88,2)</f>
        <v>0</v>
      </c>
      <c r="R88" s="234" t="s">
        <v>285</v>
      </c>
      <c r="S88" s="234" t="s">
        <v>227</v>
      </c>
      <c r="T88" s="235" t="s">
        <v>286</v>
      </c>
      <c r="U88" s="221">
        <v>0.56999999999999995</v>
      </c>
      <c r="V88" s="221">
        <f>ROUND(E88*U88,2)</f>
        <v>7.98</v>
      </c>
      <c r="W88" s="221"/>
      <c r="X88" s="221" t="s">
        <v>287</v>
      </c>
      <c r="Y88" s="212"/>
      <c r="Z88" s="212"/>
      <c r="AA88" s="212"/>
      <c r="AB88" s="212"/>
      <c r="AC88" s="212"/>
      <c r="AD88" s="212"/>
      <c r="AE88" s="212"/>
      <c r="AF88" s="212"/>
      <c r="AG88" s="212" t="s">
        <v>288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58" t="s">
        <v>371</v>
      </c>
      <c r="D89" s="250"/>
      <c r="E89" s="250"/>
      <c r="F89" s="250"/>
      <c r="G89" s="250"/>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290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59" t="s">
        <v>297</v>
      </c>
      <c r="D90" s="248"/>
      <c r="E90" s="249">
        <v>14</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292</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0.399999999999999" outlineLevel="1" x14ac:dyDescent="0.25">
      <c r="A91" s="229">
        <v>24</v>
      </c>
      <c r="B91" s="230" t="s">
        <v>376</v>
      </c>
      <c r="C91" s="241" t="s">
        <v>377</v>
      </c>
      <c r="D91" s="231" t="s">
        <v>295</v>
      </c>
      <c r="E91" s="232">
        <v>6</v>
      </c>
      <c r="F91" s="233"/>
      <c r="G91" s="234">
        <f>ROUND(E91*F91,2)</f>
        <v>0</v>
      </c>
      <c r="H91" s="233"/>
      <c r="I91" s="234">
        <f>ROUND(E91*H91,2)</f>
        <v>0</v>
      </c>
      <c r="J91" s="233"/>
      <c r="K91" s="234">
        <f>ROUND(E91*J91,2)</f>
        <v>0</v>
      </c>
      <c r="L91" s="234">
        <v>21</v>
      </c>
      <c r="M91" s="234">
        <f>G91*(1+L91/100)</f>
        <v>0</v>
      </c>
      <c r="N91" s="234">
        <v>0</v>
      </c>
      <c r="O91" s="234">
        <f>ROUND(E91*N91,2)</f>
        <v>0</v>
      </c>
      <c r="P91" s="234">
        <v>0</v>
      </c>
      <c r="Q91" s="234">
        <f>ROUND(E91*P91,2)</f>
        <v>0</v>
      </c>
      <c r="R91" s="234" t="s">
        <v>285</v>
      </c>
      <c r="S91" s="234" t="s">
        <v>227</v>
      </c>
      <c r="T91" s="235" t="s">
        <v>286</v>
      </c>
      <c r="U91" s="221">
        <v>0.96</v>
      </c>
      <c r="V91" s="221">
        <f>ROUND(E91*U91,2)</f>
        <v>5.76</v>
      </c>
      <c r="W91" s="221"/>
      <c r="X91" s="221" t="s">
        <v>287</v>
      </c>
      <c r="Y91" s="212"/>
      <c r="Z91" s="212"/>
      <c r="AA91" s="212"/>
      <c r="AB91" s="212"/>
      <c r="AC91" s="212"/>
      <c r="AD91" s="212"/>
      <c r="AE91" s="212"/>
      <c r="AF91" s="212"/>
      <c r="AG91" s="212" t="s">
        <v>288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58" t="s">
        <v>371</v>
      </c>
      <c r="D92" s="250"/>
      <c r="E92" s="250"/>
      <c r="F92" s="250"/>
      <c r="G92" s="250"/>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290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59" t="s">
        <v>300</v>
      </c>
      <c r="D93" s="248"/>
      <c r="E93" s="249">
        <v>6</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292</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0.399999999999999" outlineLevel="1" x14ac:dyDescent="0.25">
      <c r="A94" s="229">
        <v>25</v>
      </c>
      <c r="B94" s="230" t="s">
        <v>378</v>
      </c>
      <c r="C94" s="241" t="s">
        <v>379</v>
      </c>
      <c r="D94" s="231" t="s">
        <v>295</v>
      </c>
      <c r="E94" s="232">
        <v>14</v>
      </c>
      <c r="F94" s="233"/>
      <c r="G94" s="234">
        <f>ROUND(E94*F94,2)</f>
        <v>0</v>
      </c>
      <c r="H94" s="233"/>
      <c r="I94" s="234">
        <f>ROUND(E94*H94,2)</f>
        <v>0</v>
      </c>
      <c r="J94" s="233"/>
      <c r="K94" s="234">
        <f>ROUND(E94*J94,2)</f>
        <v>0</v>
      </c>
      <c r="L94" s="234">
        <v>21</v>
      </c>
      <c r="M94" s="234">
        <f>G94*(1+L94/100)</f>
        <v>0</v>
      </c>
      <c r="N94" s="234">
        <v>0</v>
      </c>
      <c r="O94" s="234">
        <f>ROUND(E94*N94,2)</f>
        <v>0</v>
      </c>
      <c r="P94" s="234">
        <v>0</v>
      </c>
      <c r="Q94" s="234">
        <f>ROUND(E94*P94,2)</f>
        <v>0</v>
      </c>
      <c r="R94" s="234" t="s">
        <v>285</v>
      </c>
      <c r="S94" s="234" t="s">
        <v>227</v>
      </c>
      <c r="T94" s="235" t="s">
        <v>286</v>
      </c>
      <c r="U94" s="221">
        <v>6.6000000000000003E-2</v>
      </c>
      <c r="V94" s="221">
        <f>ROUND(E94*U94,2)</f>
        <v>0.92</v>
      </c>
      <c r="W94" s="221"/>
      <c r="X94" s="221" t="s">
        <v>287</v>
      </c>
      <c r="Y94" s="212"/>
      <c r="Z94" s="212"/>
      <c r="AA94" s="212"/>
      <c r="AB94" s="212"/>
      <c r="AC94" s="212"/>
      <c r="AD94" s="212"/>
      <c r="AE94" s="212"/>
      <c r="AF94" s="212"/>
      <c r="AG94" s="212" t="s">
        <v>288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8" t="s">
        <v>371</v>
      </c>
      <c r="D95" s="250"/>
      <c r="E95" s="250"/>
      <c r="F95" s="250"/>
      <c r="G95" s="250"/>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290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59" t="s">
        <v>297</v>
      </c>
      <c r="D96" s="248"/>
      <c r="E96" s="249">
        <v>14</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292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0.399999999999999" outlineLevel="1" x14ac:dyDescent="0.25">
      <c r="A97" s="229">
        <v>26</v>
      </c>
      <c r="B97" s="230" t="s">
        <v>380</v>
      </c>
      <c r="C97" s="241" t="s">
        <v>381</v>
      </c>
      <c r="D97" s="231" t="s">
        <v>295</v>
      </c>
      <c r="E97" s="232">
        <v>6</v>
      </c>
      <c r="F97" s="233"/>
      <c r="G97" s="234">
        <f>ROUND(E97*F97,2)</f>
        <v>0</v>
      </c>
      <c r="H97" s="233"/>
      <c r="I97" s="234">
        <f>ROUND(E97*H97,2)</f>
        <v>0</v>
      </c>
      <c r="J97" s="233"/>
      <c r="K97" s="234">
        <f>ROUND(E97*J97,2)</f>
        <v>0</v>
      </c>
      <c r="L97" s="234">
        <v>21</v>
      </c>
      <c r="M97" s="234">
        <f>G97*(1+L97/100)</f>
        <v>0</v>
      </c>
      <c r="N97" s="234">
        <v>0</v>
      </c>
      <c r="O97" s="234">
        <f>ROUND(E97*N97,2)</f>
        <v>0</v>
      </c>
      <c r="P97" s="234">
        <v>0</v>
      </c>
      <c r="Q97" s="234">
        <f>ROUND(E97*P97,2)</f>
        <v>0</v>
      </c>
      <c r="R97" s="234" t="s">
        <v>285</v>
      </c>
      <c r="S97" s="234" t="s">
        <v>227</v>
      </c>
      <c r="T97" s="235" t="s">
        <v>286</v>
      </c>
      <c r="U97" s="221">
        <v>0.30299999999999999</v>
      </c>
      <c r="V97" s="221">
        <f>ROUND(E97*U97,2)</f>
        <v>1.82</v>
      </c>
      <c r="W97" s="221"/>
      <c r="X97" s="221" t="s">
        <v>287</v>
      </c>
      <c r="Y97" s="212"/>
      <c r="Z97" s="212"/>
      <c r="AA97" s="212"/>
      <c r="AB97" s="212"/>
      <c r="AC97" s="212"/>
      <c r="AD97" s="212"/>
      <c r="AE97" s="212"/>
      <c r="AF97" s="212"/>
      <c r="AG97" s="212" t="s">
        <v>288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58" t="s">
        <v>371</v>
      </c>
      <c r="D98" s="250"/>
      <c r="E98" s="250"/>
      <c r="F98" s="250"/>
      <c r="G98" s="250"/>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290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59" t="s">
        <v>300</v>
      </c>
      <c r="D99" s="248"/>
      <c r="E99" s="249">
        <v>6</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292</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30.6" outlineLevel="1" x14ac:dyDescent="0.25">
      <c r="A100" s="229">
        <v>27</v>
      </c>
      <c r="B100" s="230" t="s">
        <v>382</v>
      </c>
      <c r="C100" s="241" t="s">
        <v>383</v>
      </c>
      <c r="D100" s="231" t="s">
        <v>295</v>
      </c>
      <c r="E100" s="232">
        <v>14</v>
      </c>
      <c r="F100" s="233"/>
      <c r="G100" s="234">
        <f>ROUND(E100*F100,2)</f>
        <v>0</v>
      </c>
      <c r="H100" s="233"/>
      <c r="I100" s="234">
        <f>ROUND(E100*H100,2)</f>
        <v>0</v>
      </c>
      <c r="J100" s="233"/>
      <c r="K100" s="234">
        <f>ROUND(E100*J100,2)</f>
        <v>0</v>
      </c>
      <c r="L100" s="234">
        <v>21</v>
      </c>
      <c r="M100" s="234">
        <f>G100*(1+L100/100)</f>
        <v>0</v>
      </c>
      <c r="N100" s="234">
        <v>0</v>
      </c>
      <c r="O100" s="234">
        <f>ROUND(E100*N100,2)</f>
        <v>0</v>
      </c>
      <c r="P100" s="234">
        <v>0</v>
      </c>
      <c r="Q100" s="234">
        <f>ROUND(E100*P100,2)</f>
        <v>0</v>
      </c>
      <c r="R100" s="234" t="s">
        <v>285</v>
      </c>
      <c r="S100" s="234" t="s">
        <v>227</v>
      </c>
      <c r="T100" s="235" t="s">
        <v>286</v>
      </c>
      <c r="U100" s="221">
        <v>0</v>
      </c>
      <c r="V100" s="221">
        <f>ROUND(E100*U100,2)</f>
        <v>0</v>
      </c>
      <c r="W100" s="221"/>
      <c r="X100" s="221" t="s">
        <v>287</v>
      </c>
      <c r="Y100" s="212"/>
      <c r="Z100" s="212"/>
      <c r="AA100" s="212"/>
      <c r="AB100" s="212"/>
      <c r="AC100" s="212"/>
      <c r="AD100" s="212"/>
      <c r="AE100" s="212"/>
      <c r="AF100" s="212"/>
      <c r="AG100" s="212" t="s">
        <v>288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58" t="s">
        <v>371</v>
      </c>
      <c r="D101" s="250"/>
      <c r="E101" s="250"/>
      <c r="F101" s="250"/>
      <c r="G101" s="250"/>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290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59" t="s">
        <v>297</v>
      </c>
      <c r="D102" s="248"/>
      <c r="E102" s="249">
        <v>14</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292</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30.6" outlineLevel="1" x14ac:dyDescent="0.25">
      <c r="A103" s="229">
        <v>28</v>
      </c>
      <c r="B103" s="230" t="s">
        <v>384</v>
      </c>
      <c r="C103" s="241" t="s">
        <v>385</v>
      </c>
      <c r="D103" s="231" t="s">
        <v>295</v>
      </c>
      <c r="E103" s="232">
        <v>6</v>
      </c>
      <c r="F103" s="233"/>
      <c r="G103" s="234">
        <f>ROUND(E103*F103,2)</f>
        <v>0</v>
      </c>
      <c r="H103" s="233"/>
      <c r="I103" s="234">
        <f>ROUND(E103*H103,2)</f>
        <v>0</v>
      </c>
      <c r="J103" s="233"/>
      <c r="K103" s="234">
        <f>ROUND(E103*J103,2)</f>
        <v>0</v>
      </c>
      <c r="L103" s="234">
        <v>21</v>
      </c>
      <c r="M103" s="234">
        <f>G103*(1+L103/100)</f>
        <v>0</v>
      </c>
      <c r="N103" s="234">
        <v>0</v>
      </c>
      <c r="O103" s="234">
        <f>ROUND(E103*N103,2)</f>
        <v>0</v>
      </c>
      <c r="P103" s="234">
        <v>0</v>
      </c>
      <c r="Q103" s="234">
        <f>ROUND(E103*P103,2)</f>
        <v>0</v>
      </c>
      <c r="R103" s="234" t="s">
        <v>285</v>
      </c>
      <c r="S103" s="234" t="s">
        <v>227</v>
      </c>
      <c r="T103" s="235" t="s">
        <v>286</v>
      </c>
      <c r="U103" s="221">
        <v>0</v>
      </c>
      <c r="V103" s="221">
        <f>ROUND(E103*U103,2)</f>
        <v>0</v>
      </c>
      <c r="W103" s="221"/>
      <c r="X103" s="221" t="s">
        <v>287</v>
      </c>
      <c r="Y103" s="212"/>
      <c r="Z103" s="212"/>
      <c r="AA103" s="212"/>
      <c r="AB103" s="212"/>
      <c r="AC103" s="212"/>
      <c r="AD103" s="212"/>
      <c r="AE103" s="212"/>
      <c r="AF103" s="212"/>
      <c r="AG103" s="212" t="s">
        <v>288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58" t="s">
        <v>371</v>
      </c>
      <c r="D104" s="250"/>
      <c r="E104" s="250"/>
      <c r="F104" s="250"/>
      <c r="G104" s="250"/>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290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59" t="s">
        <v>300</v>
      </c>
      <c r="D105" s="248"/>
      <c r="E105" s="249">
        <v>6</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292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30.6" outlineLevel="1" x14ac:dyDescent="0.25">
      <c r="A106" s="229">
        <v>29</v>
      </c>
      <c r="B106" s="230" t="s">
        <v>386</v>
      </c>
      <c r="C106" s="241" t="s">
        <v>387</v>
      </c>
      <c r="D106" s="231" t="s">
        <v>295</v>
      </c>
      <c r="E106" s="232">
        <v>14</v>
      </c>
      <c r="F106" s="233"/>
      <c r="G106" s="234">
        <f>ROUND(E106*F106,2)</f>
        <v>0</v>
      </c>
      <c r="H106" s="233"/>
      <c r="I106" s="234">
        <f>ROUND(E106*H106,2)</f>
        <v>0</v>
      </c>
      <c r="J106" s="233"/>
      <c r="K106" s="234">
        <f>ROUND(E106*J106,2)</f>
        <v>0</v>
      </c>
      <c r="L106" s="234">
        <v>21</v>
      </c>
      <c r="M106" s="234">
        <f>G106*(1+L106/100)</f>
        <v>0</v>
      </c>
      <c r="N106" s="234">
        <v>0</v>
      </c>
      <c r="O106" s="234">
        <f>ROUND(E106*N106,2)</f>
        <v>0</v>
      </c>
      <c r="P106" s="234">
        <v>0</v>
      </c>
      <c r="Q106" s="234">
        <f>ROUND(E106*P106,2)</f>
        <v>0</v>
      </c>
      <c r="R106" s="234" t="s">
        <v>285</v>
      </c>
      <c r="S106" s="234" t="s">
        <v>227</v>
      </c>
      <c r="T106" s="235" t="s">
        <v>286</v>
      </c>
      <c r="U106" s="221">
        <v>0</v>
      </c>
      <c r="V106" s="221">
        <f>ROUND(E106*U106,2)</f>
        <v>0</v>
      </c>
      <c r="W106" s="221"/>
      <c r="X106" s="221" t="s">
        <v>287</v>
      </c>
      <c r="Y106" s="212"/>
      <c r="Z106" s="212"/>
      <c r="AA106" s="212"/>
      <c r="AB106" s="212"/>
      <c r="AC106" s="212"/>
      <c r="AD106" s="212"/>
      <c r="AE106" s="212"/>
      <c r="AF106" s="212"/>
      <c r="AG106" s="212" t="s">
        <v>288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8" t="s">
        <v>371</v>
      </c>
      <c r="D107" s="250"/>
      <c r="E107" s="250"/>
      <c r="F107" s="250"/>
      <c r="G107" s="250"/>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290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59" t="s">
        <v>297</v>
      </c>
      <c r="D108" s="248"/>
      <c r="E108" s="249">
        <v>14</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292</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30.6" outlineLevel="1" x14ac:dyDescent="0.25">
      <c r="A109" s="229">
        <v>30</v>
      </c>
      <c r="B109" s="230" t="s">
        <v>388</v>
      </c>
      <c r="C109" s="241" t="s">
        <v>389</v>
      </c>
      <c r="D109" s="231" t="s">
        <v>295</v>
      </c>
      <c r="E109" s="232">
        <v>6</v>
      </c>
      <c r="F109" s="233"/>
      <c r="G109" s="234">
        <f>ROUND(E109*F109,2)</f>
        <v>0</v>
      </c>
      <c r="H109" s="233"/>
      <c r="I109" s="234">
        <f>ROUND(E109*H109,2)</f>
        <v>0</v>
      </c>
      <c r="J109" s="233"/>
      <c r="K109" s="234">
        <f>ROUND(E109*J109,2)</f>
        <v>0</v>
      </c>
      <c r="L109" s="234">
        <v>21</v>
      </c>
      <c r="M109" s="234">
        <f>G109*(1+L109/100)</f>
        <v>0</v>
      </c>
      <c r="N109" s="234">
        <v>0</v>
      </c>
      <c r="O109" s="234">
        <f>ROUND(E109*N109,2)</f>
        <v>0</v>
      </c>
      <c r="P109" s="234">
        <v>0</v>
      </c>
      <c r="Q109" s="234">
        <f>ROUND(E109*P109,2)</f>
        <v>0</v>
      </c>
      <c r="R109" s="234" t="s">
        <v>285</v>
      </c>
      <c r="S109" s="234" t="s">
        <v>227</v>
      </c>
      <c r="T109" s="235" t="s">
        <v>286</v>
      </c>
      <c r="U109" s="221">
        <v>0</v>
      </c>
      <c r="V109" s="221">
        <f>ROUND(E109*U109,2)</f>
        <v>0</v>
      </c>
      <c r="W109" s="221"/>
      <c r="X109" s="221" t="s">
        <v>287</v>
      </c>
      <c r="Y109" s="212"/>
      <c r="Z109" s="212"/>
      <c r="AA109" s="212"/>
      <c r="AB109" s="212"/>
      <c r="AC109" s="212"/>
      <c r="AD109" s="212"/>
      <c r="AE109" s="212"/>
      <c r="AF109" s="212"/>
      <c r="AG109" s="212" t="s">
        <v>288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58" t="s">
        <v>371</v>
      </c>
      <c r="D110" s="250"/>
      <c r="E110" s="250"/>
      <c r="F110" s="250"/>
      <c r="G110" s="250"/>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290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19"/>
      <c r="B111" s="220"/>
      <c r="C111" s="259" t="s">
        <v>300</v>
      </c>
      <c r="D111" s="248"/>
      <c r="E111" s="249">
        <v>6</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292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30.6" outlineLevel="1" x14ac:dyDescent="0.25">
      <c r="A112" s="229">
        <v>31</v>
      </c>
      <c r="B112" s="230" t="s">
        <v>390</v>
      </c>
      <c r="C112" s="241" t="s">
        <v>391</v>
      </c>
      <c r="D112" s="231" t="s">
        <v>295</v>
      </c>
      <c r="E112" s="232">
        <v>14</v>
      </c>
      <c r="F112" s="233"/>
      <c r="G112" s="234">
        <f>ROUND(E112*F112,2)</f>
        <v>0</v>
      </c>
      <c r="H112" s="233"/>
      <c r="I112" s="234">
        <f>ROUND(E112*H112,2)</f>
        <v>0</v>
      </c>
      <c r="J112" s="233"/>
      <c r="K112" s="234">
        <f>ROUND(E112*J112,2)</f>
        <v>0</v>
      </c>
      <c r="L112" s="234">
        <v>21</v>
      </c>
      <c r="M112" s="234">
        <f>G112*(1+L112/100)</f>
        <v>0</v>
      </c>
      <c r="N112" s="234">
        <v>0</v>
      </c>
      <c r="O112" s="234">
        <f>ROUND(E112*N112,2)</f>
        <v>0</v>
      </c>
      <c r="P112" s="234">
        <v>0</v>
      </c>
      <c r="Q112" s="234">
        <f>ROUND(E112*P112,2)</f>
        <v>0</v>
      </c>
      <c r="R112" s="234" t="s">
        <v>285</v>
      </c>
      <c r="S112" s="234" t="s">
        <v>227</v>
      </c>
      <c r="T112" s="235" t="s">
        <v>286</v>
      </c>
      <c r="U112" s="221">
        <v>0</v>
      </c>
      <c r="V112" s="221">
        <f>ROUND(E112*U112,2)</f>
        <v>0</v>
      </c>
      <c r="W112" s="221"/>
      <c r="X112" s="221" t="s">
        <v>287</v>
      </c>
      <c r="Y112" s="212"/>
      <c r="Z112" s="212"/>
      <c r="AA112" s="212"/>
      <c r="AB112" s="212"/>
      <c r="AC112" s="212"/>
      <c r="AD112" s="212"/>
      <c r="AE112" s="212"/>
      <c r="AF112" s="212"/>
      <c r="AG112" s="212" t="s">
        <v>288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19"/>
      <c r="B113" s="220"/>
      <c r="C113" s="258" t="s">
        <v>371</v>
      </c>
      <c r="D113" s="250"/>
      <c r="E113" s="250"/>
      <c r="F113" s="250"/>
      <c r="G113" s="250"/>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290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59" t="s">
        <v>297</v>
      </c>
      <c r="D114" s="248"/>
      <c r="E114" s="249">
        <v>14</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292</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30.6" outlineLevel="1" x14ac:dyDescent="0.25">
      <c r="A115" s="229">
        <v>32</v>
      </c>
      <c r="B115" s="230" t="s">
        <v>392</v>
      </c>
      <c r="C115" s="241" t="s">
        <v>393</v>
      </c>
      <c r="D115" s="231" t="s">
        <v>295</v>
      </c>
      <c r="E115" s="232">
        <v>6</v>
      </c>
      <c r="F115" s="233"/>
      <c r="G115" s="234">
        <f>ROUND(E115*F115,2)</f>
        <v>0</v>
      </c>
      <c r="H115" s="233"/>
      <c r="I115" s="234">
        <f>ROUND(E115*H115,2)</f>
        <v>0</v>
      </c>
      <c r="J115" s="233"/>
      <c r="K115" s="234">
        <f>ROUND(E115*J115,2)</f>
        <v>0</v>
      </c>
      <c r="L115" s="234">
        <v>21</v>
      </c>
      <c r="M115" s="234">
        <f>G115*(1+L115/100)</f>
        <v>0</v>
      </c>
      <c r="N115" s="234">
        <v>0</v>
      </c>
      <c r="O115" s="234">
        <f>ROUND(E115*N115,2)</f>
        <v>0</v>
      </c>
      <c r="P115" s="234">
        <v>0</v>
      </c>
      <c r="Q115" s="234">
        <f>ROUND(E115*P115,2)</f>
        <v>0</v>
      </c>
      <c r="R115" s="234" t="s">
        <v>285</v>
      </c>
      <c r="S115" s="234" t="s">
        <v>227</v>
      </c>
      <c r="T115" s="235" t="s">
        <v>286</v>
      </c>
      <c r="U115" s="221">
        <v>0</v>
      </c>
      <c r="V115" s="221">
        <f>ROUND(E115*U115,2)</f>
        <v>0</v>
      </c>
      <c r="W115" s="221"/>
      <c r="X115" s="221" t="s">
        <v>287</v>
      </c>
      <c r="Y115" s="212"/>
      <c r="Z115" s="212"/>
      <c r="AA115" s="212"/>
      <c r="AB115" s="212"/>
      <c r="AC115" s="212"/>
      <c r="AD115" s="212"/>
      <c r="AE115" s="212"/>
      <c r="AF115" s="212"/>
      <c r="AG115" s="212" t="s">
        <v>288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58" t="s">
        <v>371</v>
      </c>
      <c r="D116" s="250"/>
      <c r="E116" s="250"/>
      <c r="F116" s="250"/>
      <c r="G116" s="250"/>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290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19"/>
      <c r="B117" s="220"/>
      <c r="C117" s="259" t="s">
        <v>300</v>
      </c>
      <c r="D117" s="248"/>
      <c r="E117" s="249">
        <v>6</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292</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29">
        <v>33</v>
      </c>
      <c r="B118" s="230" t="s">
        <v>394</v>
      </c>
      <c r="C118" s="241" t="s">
        <v>395</v>
      </c>
      <c r="D118" s="231" t="s">
        <v>284</v>
      </c>
      <c r="E118" s="232">
        <v>250</v>
      </c>
      <c r="F118" s="233"/>
      <c r="G118" s="234">
        <f>ROUND(E118*F118,2)</f>
        <v>0</v>
      </c>
      <c r="H118" s="233"/>
      <c r="I118" s="234">
        <f>ROUND(E118*H118,2)</f>
        <v>0</v>
      </c>
      <c r="J118" s="233"/>
      <c r="K118" s="234">
        <f>ROUND(E118*J118,2)</f>
        <v>0</v>
      </c>
      <c r="L118" s="234">
        <v>21</v>
      </c>
      <c r="M118" s="234">
        <f>G118*(1+L118/100)</f>
        <v>0</v>
      </c>
      <c r="N118" s="234">
        <v>0</v>
      </c>
      <c r="O118" s="234">
        <f>ROUND(E118*N118,2)</f>
        <v>0</v>
      </c>
      <c r="P118" s="234">
        <v>0</v>
      </c>
      <c r="Q118" s="234">
        <f>ROUND(E118*P118,2)</f>
        <v>0</v>
      </c>
      <c r="R118" s="234" t="s">
        <v>285</v>
      </c>
      <c r="S118" s="234" t="s">
        <v>227</v>
      </c>
      <c r="T118" s="235" t="s">
        <v>286</v>
      </c>
      <c r="U118" s="221">
        <v>0</v>
      </c>
      <c r="V118" s="221">
        <f>ROUND(E118*U118,2)</f>
        <v>0</v>
      </c>
      <c r="W118" s="221"/>
      <c r="X118" s="221" t="s">
        <v>287</v>
      </c>
      <c r="Y118" s="212"/>
      <c r="Z118" s="212"/>
      <c r="AA118" s="212"/>
      <c r="AB118" s="212"/>
      <c r="AC118" s="212"/>
      <c r="AD118" s="212"/>
      <c r="AE118" s="212"/>
      <c r="AF118" s="212"/>
      <c r="AG118" s="212" t="s">
        <v>288</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58" t="s">
        <v>396</v>
      </c>
      <c r="D119" s="250"/>
      <c r="E119" s="250"/>
      <c r="F119" s="250"/>
      <c r="G119" s="250"/>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290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59" t="s">
        <v>291</v>
      </c>
      <c r="D120" s="248"/>
      <c r="E120" s="249">
        <v>250</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292</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0.399999999999999" outlineLevel="1" x14ac:dyDescent="0.25">
      <c r="A121" s="229">
        <v>34</v>
      </c>
      <c r="B121" s="230" t="s">
        <v>397</v>
      </c>
      <c r="C121" s="241" t="s">
        <v>398</v>
      </c>
      <c r="D121" s="231" t="s">
        <v>314</v>
      </c>
      <c r="E121" s="232">
        <v>44.84</v>
      </c>
      <c r="F121" s="233"/>
      <c r="G121" s="234">
        <f>ROUND(E121*F121,2)</f>
        <v>0</v>
      </c>
      <c r="H121" s="233"/>
      <c r="I121" s="234">
        <f>ROUND(E121*H121,2)</f>
        <v>0</v>
      </c>
      <c r="J121" s="233"/>
      <c r="K121" s="234">
        <f>ROUND(E121*J121,2)</f>
        <v>0</v>
      </c>
      <c r="L121" s="234">
        <v>21</v>
      </c>
      <c r="M121" s="234">
        <f>G121*(1+L121/100)</f>
        <v>0</v>
      </c>
      <c r="N121" s="234">
        <v>0</v>
      </c>
      <c r="O121" s="234">
        <f>ROUND(E121*N121,2)</f>
        <v>0</v>
      </c>
      <c r="P121" s="234">
        <v>0</v>
      </c>
      <c r="Q121" s="234">
        <f>ROUND(E121*P121,2)</f>
        <v>0</v>
      </c>
      <c r="R121" s="234" t="s">
        <v>285</v>
      </c>
      <c r="S121" s="234" t="s">
        <v>227</v>
      </c>
      <c r="T121" s="235" t="s">
        <v>286</v>
      </c>
      <c r="U121" s="221">
        <v>0.65200000000000002</v>
      </c>
      <c r="V121" s="221">
        <f>ROUND(E121*U121,2)</f>
        <v>29.24</v>
      </c>
      <c r="W121" s="221"/>
      <c r="X121" s="221" t="s">
        <v>287</v>
      </c>
      <c r="Y121" s="212"/>
      <c r="Z121" s="212"/>
      <c r="AA121" s="212"/>
      <c r="AB121" s="212"/>
      <c r="AC121" s="212"/>
      <c r="AD121" s="212"/>
      <c r="AE121" s="212"/>
      <c r="AF121" s="212"/>
      <c r="AG121" s="212" t="s">
        <v>288</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59" t="s">
        <v>352</v>
      </c>
      <c r="D122" s="248"/>
      <c r="E122" s="249"/>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292</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59" t="s">
        <v>399</v>
      </c>
      <c r="D123" s="248"/>
      <c r="E123" s="249">
        <v>37.26</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292</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19"/>
      <c r="B124" s="220"/>
      <c r="C124" s="259" t="s">
        <v>400</v>
      </c>
      <c r="D124" s="248"/>
      <c r="E124" s="249">
        <v>7.4</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292</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9" t="s">
        <v>359</v>
      </c>
      <c r="D125" s="248"/>
      <c r="E125" s="249">
        <v>0.18</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292</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29">
        <v>35</v>
      </c>
      <c r="B126" s="230" t="s">
        <v>401</v>
      </c>
      <c r="C126" s="241" t="s">
        <v>402</v>
      </c>
      <c r="D126" s="231" t="s">
        <v>314</v>
      </c>
      <c r="E126" s="232">
        <v>52.454349999999998</v>
      </c>
      <c r="F126" s="233"/>
      <c r="G126" s="234">
        <f>ROUND(E126*F126,2)</f>
        <v>0</v>
      </c>
      <c r="H126" s="233"/>
      <c r="I126" s="234">
        <f>ROUND(E126*H126,2)</f>
        <v>0</v>
      </c>
      <c r="J126" s="233"/>
      <c r="K126" s="234">
        <f>ROUND(E126*J126,2)</f>
        <v>0</v>
      </c>
      <c r="L126" s="234">
        <v>21</v>
      </c>
      <c r="M126" s="234">
        <f>G126*(1+L126/100)</f>
        <v>0</v>
      </c>
      <c r="N126" s="234">
        <v>0</v>
      </c>
      <c r="O126" s="234">
        <f>ROUND(E126*N126,2)</f>
        <v>0</v>
      </c>
      <c r="P126" s="234">
        <v>0</v>
      </c>
      <c r="Q126" s="234">
        <f>ROUND(E126*P126,2)</f>
        <v>0</v>
      </c>
      <c r="R126" s="234" t="s">
        <v>285</v>
      </c>
      <c r="S126" s="234" t="s">
        <v>227</v>
      </c>
      <c r="T126" s="235" t="s">
        <v>286</v>
      </c>
      <c r="U126" s="221">
        <v>0</v>
      </c>
      <c r="V126" s="221">
        <f>ROUND(E126*U126,2)</f>
        <v>0</v>
      </c>
      <c r="W126" s="221"/>
      <c r="X126" s="221" t="s">
        <v>287</v>
      </c>
      <c r="Y126" s="212"/>
      <c r="Z126" s="212"/>
      <c r="AA126" s="212"/>
      <c r="AB126" s="212"/>
      <c r="AC126" s="212"/>
      <c r="AD126" s="212"/>
      <c r="AE126" s="212"/>
      <c r="AF126" s="212"/>
      <c r="AG126" s="212" t="s">
        <v>319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59" t="s">
        <v>357</v>
      </c>
      <c r="D127" s="248"/>
      <c r="E127" s="249">
        <v>59.674349999999997</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292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59" t="s">
        <v>358</v>
      </c>
      <c r="D128" s="248"/>
      <c r="E128" s="249">
        <v>-7.4</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292</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59" t="s">
        <v>359</v>
      </c>
      <c r="D129" s="248"/>
      <c r="E129" s="249">
        <v>0.18</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292</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5">
      <c r="A130" s="223" t="s">
        <v>222</v>
      </c>
      <c r="B130" s="224" t="s">
        <v>126</v>
      </c>
      <c r="C130" s="240" t="s">
        <v>127</v>
      </c>
      <c r="D130" s="225"/>
      <c r="E130" s="226"/>
      <c r="F130" s="227"/>
      <c r="G130" s="227">
        <f>SUMIF(AG131:AG141,"&lt;&gt;NOR",G131:G141)</f>
        <v>0</v>
      </c>
      <c r="H130" s="227"/>
      <c r="I130" s="227">
        <f>SUM(I131:I141)</f>
        <v>0</v>
      </c>
      <c r="J130" s="227"/>
      <c r="K130" s="227">
        <f>SUM(K131:K141)</f>
        <v>0</v>
      </c>
      <c r="L130" s="227"/>
      <c r="M130" s="227">
        <f>SUM(M131:M141)</f>
        <v>0</v>
      </c>
      <c r="N130" s="227"/>
      <c r="O130" s="227">
        <f>SUM(O131:O141)</f>
        <v>347.4</v>
      </c>
      <c r="P130" s="227"/>
      <c r="Q130" s="227">
        <f>SUM(Q131:Q141)</f>
        <v>0</v>
      </c>
      <c r="R130" s="227"/>
      <c r="S130" s="227"/>
      <c r="T130" s="228"/>
      <c r="U130" s="222"/>
      <c r="V130" s="222">
        <f>SUM(V131:V141)</f>
        <v>22.77</v>
      </c>
      <c r="W130" s="222"/>
      <c r="X130" s="222"/>
      <c r="AG130" t="s">
        <v>223</v>
      </c>
    </row>
    <row r="131" spans="1:60" ht="40.799999999999997" outlineLevel="1" x14ac:dyDescent="0.25">
      <c r="A131" s="229">
        <v>36</v>
      </c>
      <c r="B131" s="230" t="s">
        <v>403</v>
      </c>
      <c r="C131" s="241" t="s">
        <v>404</v>
      </c>
      <c r="D131" s="231" t="s">
        <v>314</v>
      </c>
      <c r="E131" s="232">
        <v>231.6</v>
      </c>
      <c r="F131" s="233"/>
      <c r="G131" s="234">
        <f>ROUND(E131*F131,2)</f>
        <v>0</v>
      </c>
      <c r="H131" s="233"/>
      <c r="I131" s="234">
        <f>ROUND(E131*H131,2)</f>
        <v>0</v>
      </c>
      <c r="J131" s="233"/>
      <c r="K131" s="234">
        <f>ROUND(E131*J131,2)</f>
        <v>0</v>
      </c>
      <c r="L131" s="234">
        <v>21</v>
      </c>
      <c r="M131" s="234">
        <f>G131*(1+L131/100)</f>
        <v>0</v>
      </c>
      <c r="N131" s="234">
        <v>0</v>
      </c>
      <c r="O131" s="234">
        <f>ROUND(E131*N131,2)</f>
        <v>0</v>
      </c>
      <c r="P131" s="234">
        <v>0</v>
      </c>
      <c r="Q131" s="234">
        <f>ROUND(E131*P131,2)</f>
        <v>0</v>
      </c>
      <c r="R131" s="234" t="s">
        <v>285</v>
      </c>
      <c r="S131" s="234" t="s">
        <v>227</v>
      </c>
      <c r="T131" s="235" t="s">
        <v>286</v>
      </c>
      <c r="U131" s="221">
        <v>8.5999999999999993E-2</v>
      </c>
      <c r="V131" s="221">
        <f>ROUND(E131*U131,2)</f>
        <v>19.920000000000002</v>
      </c>
      <c r="W131" s="221"/>
      <c r="X131" s="221" t="s">
        <v>287</v>
      </c>
      <c r="Y131" s="212"/>
      <c r="Z131" s="212"/>
      <c r="AA131" s="212"/>
      <c r="AB131" s="212"/>
      <c r="AC131" s="212"/>
      <c r="AD131" s="212"/>
      <c r="AE131" s="212"/>
      <c r="AF131" s="212"/>
      <c r="AG131" s="212" t="s">
        <v>288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58" t="s">
        <v>405</v>
      </c>
      <c r="D132" s="250"/>
      <c r="E132" s="250"/>
      <c r="F132" s="250"/>
      <c r="G132" s="250"/>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290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9" t="s">
        <v>406</v>
      </c>
      <c r="D133" s="248"/>
      <c r="E133" s="249">
        <v>231.6</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292</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0.399999999999999" outlineLevel="1" x14ac:dyDescent="0.25">
      <c r="A134" s="229">
        <v>37</v>
      </c>
      <c r="B134" s="230" t="s">
        <v>407</v>
      </c>
      <c r="C134" s="241" t="s">
        <v>408</v>
      </c>
      <c r="D134" s="231" t="s">
        <v>314</v>
      </c>
      <c r="E134" s="232">
        <v>151.02000000000001</v>
      </c>
      <c r="F134" s="233"/>
      <c r="G134" s="234">
        <f>ROUND(E134*F134,2)</f>
        <v>0</v>
      </c>
      <c r="H134" s="233"/>
      <c r="I134" s="234">
        <f>ROUND(E134*H134,2)</f>
        <v>0</v>
      </c>
      <c r="J134" s="233"/>
      <c r="K134" s="234">
        <f>ROUND(E134*J134,2)</f>
        <v>0</v>
      </c>
      <c r="L134" s="234">
        <v>21</v>
      </c>
      <c r="M134" s="234">
        <f>G134*(1+L134/100)</f>
        <v>0</v>
      </c>
      <c r="N134" s="234">
        <v>0</v>
      </c>
      <c r="O134" s="234">
        <f>ROUND(E134*N134,2)</f>
        <v>0</v>
      </c>
      <c r="P134" s="234">
        <v>0</v>
      </c>
      <c r="Q134" s="234">
        <f>ROUND(E134*P134,2)</f>
        <v>0</v>
      </c>
      <c r="R134" s="234" t="s">
        <v>285</v>
      </c>
      <c r="S134" s="234" t="s">
        <v>227</v>
      </c>
      <c r="T134" s="235" t="s">
        <v>286</v>
      </c>
      <c r="U134" s="221">
        <v>8.9999999999999993E-3</v>
      </c>
      <c r="V134" s="221">
        <f>ROUND(E134*U134,2)</f>
        <v>1.36</v>
      </c>
      <c r="W134" s="221"/>
      <c r="X134" s="221" t="s">
        <v>287</v>
      </c>
      <c r="Y134" s="212"/>
      <c r="Z134" s="212"/>
      <c r="AA134" s="212"/>
      <c r="AB134" s="212"/>
      <c r="AC134" s="212"/>
      <c r="AD134" s="212"/>
      <c r="AE134" s="212"/>
      <c r="AF134" s="212"/>
      <c r="AG134" s="212" t="s">
        <v>288</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59" t="s">
        <v>316</v>
      </c>
      <c r="D135" s="248"/>
      <c r="E135" s="249">
        <v>151.02000000000001</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292</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29">
        <v>38</v>
      </c>
      <c r="B136" s="230" t="s">
        <v>409</v>
      </c>
      <c r="C136" s="241" t="s">
        <v>410</v>
      </c>
      <c r="D136" s="231" t="s">
        <v>314</v>
      </c>
      <c r="E136" s="232">
        <v>7.4</v>
      </c>
      <c r="F136" s="233"/>
      <c r="G136" s="234">
        <f>ROUND(E136*F136,2)</f>
        <v>0</v>
      </c>
      <c r="H136" s="233"/>
      <c r="I136" s="234">
        <f>ROUND(E136*H136,2)</f>
        <v>0</v>
      </c>
      <c r="J136" s="233"/>
      <c r="K136" s="234">
        <f>ROUND(E136*J136,2)</f>
        <v>0</v>
      </c>
      <c r="L136" s="234">
        <v>21</v>
      </c>
      <c r="M136" s="234">
        <f>G136*(1+L136/100)</f>
        <v>0</v>
      </c>
      <c r="N136" s="234">
        <v>0</v>
      </c>
      <c r="O136" s="234">
        <f>ROUND(E136*N136,2)</f>
        <v>0</v>
      </c>
      <c r="P136" s="234">
        <v>0</v>
      </c>
      <c r="Q136" s="234">
        <f>ROUND(E136*P136,2)</f>
        <v>0</v>
      </c>
      <c r="R136" s="234" t="s">
        <v>285</v>
      </c>
      <c r="S136" s="234" t="s">
        <v>227</v>
      </c>
      <c r="T136" s="235" t="s">
        <v>286</v>
      </c>
      <c r="U136" s="221">
        <v>0.20200000000000001</v>
      </c>
      <c r="V136" s="221">
        <f>ROUND(E136*U136,2)</f>
        <v>1.49</v>
      </c>
      <c r="W136" s="221"/>
      <c r="X136" s="221" t="s">
        <v>287</v>
      </c>
      <c r="Y136" s="212"/>
      <c r="Z136" s="212"/>
      <c r="AA136" s="212"/>
      <c r="AB136" s="212"/>
      <c r="AC136" s="212"/>
      <c r="AD136" s="212"/>
      <c r="AE136" s="212"/>
      <c r="AF136" s="212"/>
      <c r="AG136" s="212" t="s">
        <v>288</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58" t="s">
        <v>411</v>
      </c>
      <c r="D137" s="250"/>
      <c r="E137" s="250"/>
      <c r="F137" s="250"/>
      <c r="G137" s="250"/>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290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43" t="s">
        <v>412</v>
      </c>
      <c r="D138" s="238"/>
      <c r="E138" s="238"/>
      <c r="F138" s="238"/>
      <c r="G138" s="238"/>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231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59" t="s">
        <v>413</v>
      </c>
      <c r="D139" s="248"/>
      <c r="E139" s="249">
        <v>7.4</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292</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29">
        <v>39</v>
      </c>
      <c r="B140" s="230" t="s">
        <v>414</v>
      </c>
      <c r="C140" s="241" t="s">
        <v>415</v>
      </c>
      <c r="D140" s="231" t="s">
        <v>416</v>
      </c>
      <c r="E140" s="232">
        <v>347.4</v>
      </c>
      <c r="F140" s="233"/>
      <c r="G140" s="234">
        <f>ROUND(E140*F140,2)</f>
        <v>0</v>
      </c>
      <c r="H140" s="233"/>
      <c r="I140" s="234">
        <f>ROUND(E140*H140,2)</f>
        <v>0</v>
      </c>
      <c r="J140" s="233"/>
      <c r="K140" s="234">
        <f>ROUND(E140*J140,2)</f>
        <v>0</v>
      </c>
      <c r="L140" s="234">
        <v>21</v>
      </c>
      <c r="M140" s="234">
        <f>G140*(1+L140/100)</f>
        <v>0</v>
      </c>
      <c r="N140" s="234">
        <v>1</v>
      </c>
      <c r="O140" s="234">
        <f>ROUND(E140*N140,2)</f>
        <v>347.4</v>
      </c>
      <c r="P140" s="234">
        <v>0</v>
      </c>
      <c r="Q140" s="234">
        <f>ROUND(E140*P140,2)</f>
        <v>0</v>
      </c>
      <c r="R140" s="234" t="s">
        <v>417</v>
      </c>
      <c r="S140" s="234" t="s">
        <v>227</v>
      </c>
      <c r="T140" s="235" t="s">
        <v>286</v>
      </c>
      <c r="U140" s="221">
        <v>0</v>
      </c>
      <c r="V140" s="221">
        <f>ROUND(E140*U140,2)</f>
        <v>0</v>
      </c>
      <c r="W140" s="221"/>
      <c r="X140" s="221" t="s">
        <v>418</v>
      </c>
      <c r="Y140" s="212"/>
      <c r="Z140" s="212"/>
      <c r="AA140" s="212"/>
      <c r="AB140" s="212"/>
      <c r="AC140" s="212"/>
      <c r="AD140" s="212"/>
      <c r="AE140" s="212"/>
      <c r="AF140" s="212"/>
      <c r="AG140" s="212" t="s">
        <v>419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59" t="s">
        <v>420</v>
      </c>
      <c r="D141" s="248"/>
      <c r="E141" s="249">
        <v>347.4</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292</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5">
      <c r="A142" s="223" t="s">
        <v>222</v>
      </c>
      <c r="B142" s="224" t="s">
        <v>128</v>
      </c>
      <c r="C142" s="240" t="s">
        <v>129</v>
      </c>
      <c r="D142" s="225"/>
      <c r="E142" s="226"/>
      <c r="F142" s="227"/>
      <c r="G142" s="227">
        <f>SUMIF(AG143:AG172,"&lt;&gt;NOR",G143:G172)</f>
        <v>0</v>
      </c>
      <c r="H142" s="227"/>
      <c r="I142" s="227">
        <f>SUM(I143:I172)</f>
        <v>0</v>
      </c>
      <c r="J142" s="227"/>
      <c r="K142" s="227">
        <f>SUM(K143:K172)</f>
        <v>0</v>
      </c>
      <c r="L142" s="227"/>
      <c r="M142" s="227">
        <f>SUM(M143:M172)</f>
        <v>0</v>
      </c>
      <c r="N142" s="227"/>
      <c r="O142" s="227">
        <f>SUM(O143:O172)</f>
        <v>0.01</v>
      </c>
      <c r="P142" s="227"/>
      <c r="Q142" s="227">
        <f>SUM(Q143:Q172)</f>
        <v>0</v>
      </c>
      <c r="R142" s="227"/>
      <c r="S142" s="227"/>
      <c r="T142" s="228"/>
      <c r="U142" s="222"/>
      <c r="V142" s="222">
        <f>SUM(V143:V172)</f>
        <v>111.58999999999999</v>
      </c>
      <c r="W142" s="222"/>
      <c r="X142" s="222"/>
      <c r="AG142" t="s">
        <v>223</v>
      </c>
    </row>
    <row r="143" spans="1:60" outlineLevel="1" x14ac:dyDescent="0.25">
      <c r="A143" s="229">
        <v>40</v>
      </c>
      <c r="B143" s="230" t="s">
        <v>421</v>
      </c>
      <c r="C143" s="241" t="s">
        <v>422</v>
      </c>
      <c r="D143" s="231" t="s">
        <v>284</v>
      </c>
      <c r="E143" s="232">
        <v>124.2</v>
      </c>
      <c r="F143" s="233"/>
      <c r="G143" s="234">
        <f>ROUND(E143*F143,2)</f>
        <v>0</v>
      </c>
      <c r="H143" s="233"/>
      <c r="I143" s="234">
        <f>ROUND(E143*H143,2)</f>
        <v>0</v>
      </c>
      <c r="J143" s="233"/>
      <c r="K143" s="234">
        <f>ROUND(E143*J143,2)</f>
        <v>0</v>
      </c>
      <c r="L143" s="234">
        <v>21</v>
      </c>
      <c r="M143" s="234">
        <f>G143*(1+L143/100)</f>
        <v>0</v>
      </c>
      <c r="N143" s="234">
        <v>0</v>
      </c>
      <c r="O143" s="234">
        <f>ROUND(E143*N143,2)</f>
        <v>0</v>
      </c>
      <c r="P143" s="234">
        <v>0</v>
      </c>
      <c r="Q143" s="234">
        <f>ROUND(E143*P143,2)</f>
        <v>0</v>
      </c>
      <c r="R143" s="234" t="s">
        <v>423</v>
      </c>
      <c r="S143" s="234" t="s">
        <v>227</v>
      </c>
      <c r="T143" s="235" t="s">
        <v>286</v>
      </c>
      <c r="U143" s="221">
        <v>0.06</v>
      </c>
      <c r="V143" s="221">
        <f>ROUND(E143*U143,2)</f>
        <v>7.45</v>
      </c>
      <c r="W143" s="221"/>
      <c r="X143" s="221" t="s">
        <v>287</v>
      </c>
      <c r="Y143" s="212"/>
      <c r="Z143" s="212"/>
      <c r="AA143" s="212"/>
      <c r="AB143" s="212"/>
      <c r="AC143" s="212"/>
      <c r="AD143" s="212"/>
      <c r="AE143" s="212"/>
      <c r="AF143" s="212"/>
      <c r="AG143" s="212" t="s">
        <v>319</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58" t="s">
        <v>424</v>
      </c>
      <c r="D144" s="250"/>
      <c r="E144" s="250"/>
      <c r="F144" s="250"/>
      <c r="G144" s="250"/>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290</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59" t="s">
        <v>425</v>
      </c>
      <c r="D145" s="248"/>
      <c r="E145" s="249">
        <v>124.2</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292</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29">
        <v>41</v>
      </c>
      <c r="B146" s="230" t="s">
        <v>426</v>
      </c>
      <c r="C146" s="241" t="s">
        <v>427</v>
      </c>
      <c r="D146" s="231" t="s">
        <v>284</v>
      </c>
      <c r="E146" s="232">
        <v>62.1</v>
      </c>
      <c r="F146" s="233"/>
      <c r="G146" s="234">
        <f>ROUND(E146*F146,2)</f>
        <v>0</v>
      </c>
      <c r="H146" s="233"/>
      <c r="I146" s="234">
        <f>ROUND(E146*H146,2)</f>
        <v>0</v>
      </c>
      <c r="J146" s="233"/>
      <c r="K146" s="234">
        <f>ROUND(E146*J146,2)</f>
        <v>0</v>
      </c>
      <c r="L146" s="234">
        <v>21</v>
      </c>
      <c r="M146" s="234">
        <f>G146*(1+L146/100)</f>
        <v>0</v>
      </c>
      <c r="N146" s="234">
        <v>0</v>
      </c>
      <c r="O146" s="234">
        <f>ROUND(E146*N146,2)</f>
        <v>0</v>
      </c>
      <c r="P146" s="234">
        <v>0</v>
      </c>
      <c r="Q146" s="234">
        <f>ROUND(E146*P146,2)</f>
        <v>0</v>
      </c>
      <c r="R146" s="234" t="s">
        <v>423</v>
      </c>
      <c r="S146" s="234" t="s">
        <v>227</v>
      </c>
      <c r="T146" s="235" t="s">
        <v>286</v>
      </c>
      <c r="U146" s="221">
        <v>9.7000000000000003E-2</v>
      </c>
      <c r="V146" s="221">
        <f>ROUND(E146*U146,2)</f>
        <v>6.02</v>
      </c>
      <c r="W146" s="221"/>
      <c r="X146" s="221" t="s">
        <v>287</v>
      </c>
      <c r="Y146" s="212"/>
      <c r="Z146" s="212"/>
      <c r="AA146" s="212"/>
      <c r="AB146" s="212"/>
      <c r="AC146" s="212"/>
      <c r="AD146" s="212"/>
      <c r="AE146" s="212"/>
      <c r="AF146" s="212"/>
      <c r="AG146" s="212" t="s">
        <v>288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58" t="s">
        <v>424</v>
      </c>
      <c r="D147" s="250"/>
      <c r="E147" s="250"/>
      <c r="F147" s="250"/>
      <c r="G147" s="250"/>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290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59" t="s">
        <v>428</v>
      </c>
      <c r="D148" s="248"/>
      <c r="E148" s="249">
        <v>62.1</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292</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29">
        <v>42</v>
      </c>
      <c r="B149" s="230" t="s">
        <v>429</v>
      </c>
      <c r="C149" s="241" t="s">
        <v>430</v>
      </c>
      <c r="D149" s="231" t="s">
        <v>284</v>
      </c>
      <c r="E149" s="232">
        <v>62.1</v>
      </c>
      <c r="F149" s="233"/>
      <c r="G149" s="234">
        <f>ROUND(E149*F149,2)</f>
        <v>0</v>
      </c>
      <c r="H149" s="233"/>
      <c r="I149" s="234">
        <f>ROUND(E149*H149,2)</f>
        <v>0</v>
      </c>
      <c r="J149" s="233"/>
      <c r="K149" s="234">
        <f>ROUND(E149*J149,2)</f>
        <v>0</v>
      </c>
      <c r="L149" s="234">
        <v>21</v>
      </c>
      <c r="M149" s="234">
        <f>G149*(1+L149/100)</f>
        <v>0</v>
      </c>
      <c r="N149" s="234">
        <v>0</v>
      </c>
      <c r="O149" s="234">
        <f>ROUND(E149*N149,2)</f>
        <v>0</v>
      </c>
      <c r="P149" s="234">
        <v>0</v>
      </c>
      <c r="Q149" s="234">
        <f>ROUND(E149*P149,2)</f>
        <v>0</v>
      </c>
      <c r="R149" s="234" t="s">
        <v>423</v>
      </c>
      <c r="S149" s="234" t="s">
        <v>227</v>
      </c>
      <c r="T149" s="235" t="s">
        <v>286</v>
      </c>
      <c r="U149" s="221">
        <v>0.129</v>
      </c>
      <c r="V149" s="221">
        <f>ROUND(E149*U149,2)</f>
        <v>8.01</v>
      </c>
      <c r="W149" s="221"/>
      <c r="X149" s="221" t="s">
        <v>287</v>
      </c>
      <c r="Y149" s="212"/>
      <c r="Z149" s="212"/>
      <c r="AA149" s="212"/>
      <c r="AB149" s="212"/>
      <c r="AC149" s="212"/>
      <c r="AD149" s="212"/>
      <c r="AE149" s="212"/>
      <c r="AF149" s="212"/>
      <c r="AG149" s="212" t="s">
        <v>288</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58" t="s">
        <v>424</v>
      </c>
      <c r="D150" s="250"/>
      <c r="E150" s="250"/>
      <c r="F150" s="250"/>
      <c r="G150" s="250"/>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290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59" t="s">
        <v>428</v>
      </c>
      <c r="D151" s="248"/>
      <c r="E151" s="249">
        <v>62.1</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292</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29">
        <v>43</v>
      </c>
      <c r="B152" s="230" t="s">
        <v>431</v>
      </c>
      <c r="C152" s="241" t="s">
        <v>432</v>
      </c>
      <c r="D152" s="231" t="s">
        <v>284</v>
      </c>
      <c r="E152" s="232">
        <v>1052.98</v>
      </c>
      <c r="F152" s="233"/>
      <c r="G152" s="234">
        <f>ROUND(E152*F152,2)</f>
        <v>0</v>
      </c>
      <c r="H152" s="233"/>
      <c r="I152" s="234">
        <f>ROUND(E152*H152,2)</f>
        <v>0</v>
      </c>
      <c r="J152" s="233"/>
      <c r="K152" s="234">
        <f>ROUND(E152*J152,2)</f>
        <v>0</v>
      </c>
      <c r="L152" s="234">
        <v>21</v>
      </c>
      <c r="M152" s="234">
        <f>G152*(1+L152/100)</f>
        <v>0</v>
      </c>
      <c r="N152" s="234">
        <v>0</v>
      </c>
      <c r="O152" s="234">
        <f>ROUND(E152*N152,2)</f>
        <v>0</v>
      </c>
      <c r="P152" s="234">
        <v>0</v>
      </c>
      <c r="Q152" s="234">
        <f>ROUND(E152*P152,2)</f>
        <v>0</v>
      </c>
      <c r="R152" s="234" t="s">
        <v>285</v>
      </c>
      <c r="S152" s="234" t="s">
        <v>227</v>
      </c>
      <c r="T152" s="235" t="s">
        <v>286</v>
      </c>
      <c r="U152" s="221">
        <v>1.7999999999999999E-2</v>
      </c>
      <c r="V152" s="221">
        <f>ROUND(E152*U152,2)</f>
        <v>18.95</v>
      </c>
      <c r="W152" s="221"/>
      <c r="X152" s="221" t="s">
        <v>287</v>
      </c>
      <c r="Y152" s="212"/>
      <c r="Z152" s="212"/>
      <c r="AA152" s="212"/>
      <c r="AB152" s="212"/>
      <c r="AC152" s="212"/>
      <c r="AD152" s="212"/>
      <c r="AE152" s="212"/>
      <c r="AF152" s="212"/>
      <c r="AG152" s="212" t="s">
        <v>288</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58" t="s">
        <v>433</v>
      </c>
      <c r="D153" s="250"/>
      <c r="E153" s="250"/>
      <c r="F153" s="250"/>
      <c r="G153" s="250"/>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290</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59" t="s">
        <v>434</v>
      </c>
      <c r="D154" s="248"/>
      <c r="E154" s="249">
        <v>123.2</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292</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59" t="s">
        <v>435</v>
      </c>
      <c r="D155" s="248"/>
      <c r="E155" s="249">
        <v>401.1</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292</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9" t="s">
        <v>436</v>
      </c>
      <c r="D156" s="248"/>
      <c r="E156" s="249">
        <v>438</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292</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59" t="s">
        <v>437</v>
      </c>
      <c r="D157" s="248"/>
      <c r="E157" s="249">
        <v>50.4</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292</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59" t="s">
        <v>438</v>
      </c>
      <c r="D158" s="248"/>
      <c r="E158" s="249">
        <v>39</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292</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59" t="s">
        <v>439</v>
      </c>
      <c r="D159" s="248"/>
      <c r="E159" s="249">
        <v>1.28</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292</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0.399999999999999" outlineLevel="1" x14ac:dyDescent="0.25">
      <c r="A160" s="229">
        <v>44</v>
      </c>
      <c r="B160" s="230" t="s">
        <v>440</v>
      </c>
      <c r="C160" s="241" t="s">
        <v>441</v>
      </c>
      <c r="D160" s="231" t="s">
        <v>284</v>
      </c>
      <c r="E160" s="232">
        <v>124.2</v>
      </c>
      <c r="F160" s="233"/>
      <c r="G160" s="234">
        <f>ROUND(E160*F160,2)</f>
        <v>0</v>
      </c>
      <c r="H160" s="233"/>
      <c r="I160" s="234">
        <f>ROUND(E160*H160,2)</f>
        <v>0</v>
      </c>
      <c r="J160" s="233"/>
      <c r="K160" s="234">
        <f>ROUND(E160*J160,2)</f>
        <v>0</v>
      </c>
      <c r="L160" s="234">
        <v>21</v>
      </c>
      <c r="M160" s="234">
        <f>G160*(1+L160/100)</f>
        <v>0</v>
      </c>
      <c r="N160" s="234">
        <v>0</v>
      </c>
      <c r="O160" s="234">
        <f>ROUND(E160*N160,2)</f>
        <v>0</v>
      </c>
      <c r="P160" s="234">
        <v>0</v>
      </c>
      <c r="Q160" s="234">
        <f>ROUND(E160*P160,2)</f>
        <v>0</v>
      </c>
      <c r="R160" s="234" t="s">
        <v>285</v>
      </c>
      <c r="S160" s="234" t="s">
        <v>227</v>
      </c>
      <c r="T160" s="235" t="s">
        <v>286</v>
      </c>
      <c r="U160" s="221">
        <v>0.17699999999999999</v>
      </c>
      <c r="V160" s="221">
        <f>ROUND(E160*U160,2)</f>
        <v>21.98</v>
      </c>
      <c r="W160" s="221"/>
      <c r="X160" s="221" t="s">
        <v>287</v>
      </c>
      <c r="Y160" s="212"/>
      <c r="Z160" s="212"/>
      <c r="AA160" s="212"/>
      <c r="AB160" s="212"/>
      <c r="AC160" s="212"/>
      <c r="AD160" s="212"/>
      <c r="AE160" s="212"/>
      <c r="AF160" s="212"/>
      <c r="AG160" s="212" t="s">
        <v>319</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58" t="s">
        <v>442</v>
      </c>
      <c r="D161" s="250"/>
      <c r="E161" s="250"/>
      <c r="F161" s="250"/>
      <c r="G161" s="250"/>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290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36" t="str">
        <f>C161</f>
        <v>s případným nutným přemístěním hromad nebo dočasných skládek na místo potřeby ze vzdálenosti do 30 m, v rovině nebo ve svahu do 1 : 5,</v>
      </c>
      <c r="BB161" s="212"/>
      <c r="BC161" s="212"/>
      <c r="BD161" s="212"/>
      <c r="BE161" s="212"/>
      <c r="BF161" s="212"/>
      <c r="BG161" s="212"/>
      <c r="BH161" s="212"/>
    </row>
    <row r="162" spans="1:60" outlineLevel="1" x14ac:dyDescent="0.25">
      <c r="A162" s="219"/>
      <c r="B162" s="220"/>
      <c r="C162" s="259" t="s">
        <v>425</v>
      </c>
      <c r="D162" s="248"/>
      <c r="E162" s="249">
        <v>124.2</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292</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29">
        <v>45</v>
      </c>
      <c r="B163" s="230" t="s">
        <v>443</v>
      </c>
      <c r="C163" s="241" t="s">
        <v>444</v>
      </c>
      <c r="D163" s="231" t="s">
        <v>284</v>
      </c>
      <c r="E163" s="232">
        <v>124.2</v>
      </c>
      <c r="F163" s="233"/>
      <c r="G163" s="234">
        <f>ROUND(E163*F163,2)</f>
        <v>0</v>
      </c>
      <c r="H163" s="233"/>
      <c r="I163" s="234">
        <f>ROUND(E163*H163,2)</f>
        <v>0</v>
      </c>
      <c r="J163" s="233"/>
      <c r="K163" s="234">
        <f>ROUND(E163*J163,2)</f>
        <v>0</v>
      </c>
      <c r="L163" s="234">
        <v>21</v>
      </c>
      <c r="M163" s="234">
        <f>G163*(1+L163/100)</f>
        <v>0</v>
      </c>
      <c r="N163" s="234">
        <v>0</v>
      </c>
      <c r="O163" s="234">
        <f>ROUND(E163*N163,2)</f>
        <v>0</v>
      </c>
      <c r="P163" s="234">
        <v>0</v>
      </c>
      <c r="Q163" s="234">
        <f>ROUND(E163*P163,2)</f>
        <v>0</v>
      </c>
      <c r="R163" s="234" t="s">
        <v>285</v>
      </c>
      <c r="S163" s="234" t="s">
        <v>227</v>
      </c>
      <c r="T163" s="235" t="s">
        <v>286</v>
      </c>
      <c r="U163" s="221">
        <v>0.107</v>
      </c>
      <c r="V163" s="221">
        <f>ROUND(E163*U163,2)</f>
        <v>13.29</v>
      </c>
      <c r="W163" s="221"/>
      <c r="X163" s="221" t="s">
        <v>287</v>
      </c>
      <c r="Y163" s="212"/>
      <c r="Z163" s="212"/>
      <c r="AA163" s="212"/>
      <c r="AB163" s="212"/>
      <c r="AC163" s="212"/>
      <c r="AD163" s="212"/>
      <c r="AE163" s="212"/>
      <c r="AF163" s="212"/>
      <c r="AG163" s="212" t="s">
        <v>288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19"/>
      <c r="B164" s="220"/>
      <c r="C164" s="258" t="s">
        <v>445</v>
      </c>
      <c r="D164" s="250"/>
      <c r="E164" s="250"/>
      <c r="F164" s="250"/>
      <c r="G164" s="250"/>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290</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59" t="s">
        <v>425</v>
      </c>
      <c r="D165" s="248"/>
      <c r="E165" s="249">
        <v>124.2</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292</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20.399999999999999" outlineLevel="1" x14ac:dyDescent="0.25">
      <c r="A166" s="229">
        <v>46</v>
      </c>
      <c r="B166" s="230" t="s">
        <v>446</v>
      </c>
      <c r="C166" s="241" t="s">
        <v>447</v>
      </c>
      <c r="D166" s="231" t="s">
        <v>284</v>
      </c>
      <c r="E166" s="232">
        <v>124.2</v>
      </c>
      <c r="F166" s="233"/>
      <c r="G166" s="234">
        <f>ROUND(E166*F166,2)</f>
        <v>0</v>
      </c>
      <c r="H166" s="233"/>
      <c r="I166" s="234">
        <f>ROUND(E166*H166,2)</f>
        <v>0</v>
      </c>
      <c r="J166" s="233"/>
      <c r="K166" s="234">
        <f>ROUND(E166*J166,2)</f>
        <v>0</v>
      </c>
      <c r="L166" s="234">
        <v>21</v>
      </c>
      <c r="M166" s="234">
        <f>G166*(1+L166/100)</f>
        <v>0</v>
      </c>
      <c r="N166" s="234">
        <v>0</v>
      </c>
      <c r="O166" s="234">
        <f>ROUND(E166*N166,2)</f>
        <v>0</v>
      </c>
      <c r="P166" s="234">
        <v>0</v>
      </c>
      <c r="Q166" s="234">
        <f>ROUND(E166*P166,2)</f>
        <v>0</v>
      </c>
      <c r="R166" s="234" t="s">
        <v>285</v>
      </c>
      <c r="S166" s="234" t="s">
        <v>227</v>
      </c>
      <c r="T166" s="235" t="s">
        <v>286</v>
      </c>
      <c r="U166" s="221">
        <v>0.26300000000000001</v>
      </c>
      <c r="V166" s="221">
        <f>ROUND(E166*U166,2)</f>
        <v>32.659999999999997</v>
      </c>
      <c r="W166" s="221"/>
      <c r="X166" s="221" t="s">
        <v>287</v>
      </c>
      <c r="Y166" s="212"/>
      <c r="Z166" s="212"/>
      <c r="AA166" s="212"/>
      <c r="AB166" s="212"/>
      <c r="AC166" s="212"/>
      <c r="AD166" s="212"/>
      <c r="AE166" s="212"/>
      <c r="AF166" s="212"/>
      <c r="AG166" s="212" t="s">
        <v>288</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58" t="s">
        <v>448</v>
      </c>
      <c r="D167" s="250"/>
      <c r="E167" s="250"/>
      <c r="F167" s="250"/>
      <c r="G167" s="250"/>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290</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36" t="str">
        <f>C167</f>
        <v>s případným nutným přemístěním hromad nebo dočasných skládek na místo potřeby ze vzdálenosti do 30 m, ve svahu sklonu přes 1 : 5,</v>
      </c>
      <c r="BB167" s="212"/>
      <c r="BC167" s="212"/>
      <c r="BD167" s="212"/>
      <c r="BE167" s="212"/>
      <c r="BF167" s="212"/>
      <c r="BG167" s="212"/>
      <c r="BH167" s="212"/>
    </row>
    <row r="168" spans="1:60" outlineLevel="1" x14ac:dyDescent="0.25">
      <c r="A168" s="219"/>
      <c r="B168" s="220"/>
      <c r="C168" s="259" t="s">
        <v>425</v>
      </c>
      <c r="D168" s="248"/>
      <c r="E168" s="249">
        <v>124.2</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292</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29">
        <v>47</v>
      </c>
      <c r="B169" s="230" t="s">
        <v>449</v>
      </c>
      <c r="C169" s="241" t="s">
        <v>450</v>
      </c>
      <c r="D169" s="231" t="s">
        <v>314</v>
      </c>
      <c r="E169" s="232">
        <v>12.42</v>
      </c>
      <c r="F169" s="233"/>
      <c r="G169" s="234">
        <f>ROUND(E169*F169,2)</f>
        <v>0</v>
      </c>
      <c r="H169" s="233"/>
      <c r="I169" s="234">
        <f>ROUND(E169*H169,2)</f>
        <v>0</v>
      </c>
      <c r="J169" s="233"/>
      <c r="K169" s="234">
        <f>ROUND(E169*J169,2)</f>
        <v>0</v>
      </c>
      <c r="L169" s="234">
        <v>21</v>
      </c>
      <c r="M169" s="234">
        <f>G169*(1+L169/100)</f>
        <v>0</v>
      </c>
      <c r="N169" s="234">
        <v>0</v>
      </c>
      <c r="O169" s="234">
        <f>ROUND(E169*N169,2)</f>
        <v>0</v>
      </c>
      <c r="P169" s="234">
        <v>0</v>
      </c>
      <c r="Q169" s="234">
        <f>ROUND(E169*P169,2)</f>
        <v>0</v>
      </c>
      <c r="R169" s="234" t="s">
        <v>423</v>
      </c>
      <c r="S169" s="234" t="s">
        <v>227</v>
      </c>
      <c r="T169" s="235" t="s">
        <v>286</v>
      </c>
      <c r="U169" s="221">
        <v>0.26</v>
      </c>
      <c r="V169" s="221">
        <f>ROUND(E169*U169,2)</f>
        <v>3.23</v>
      </c>
      <c r="W169" s="221"/>
      <c r="X169" s="221" t="s">
        <v>287</v>
      </c>
      <c r="Y169" s="212"/>
      <c r="Z169" s="212"/>
      <c r="AA169" s="212"/>
      <c r="AB169" s="212"/>
      <c r="AC169" s="212"/>
      <c r="AD169" s="212"/>
      <c r="AE169" s="212"/>
      <c r="AF169" s="212"/>
      <c r="AG169" s="212" t="s">
        <v>288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59" t="s">
        <v>451</v>
      </c>
      <c r="D170" s="248"/>
      <c r="E170" s="249">
        <v>12.42</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292</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29">
        <v>48</v>
      </c>
      <c r="B171" s="230" t="s">
        <v>452</v>
      </c>
      <c r="C171" s="241" t="s">
        <v>453</v>
      </c>
      <c r="D171" s="231" t="s">
        <v>454</v>
      </c>
      <c r="E171" s="232">
        <v>7.452</v>
      </c>
      <c r="F171" s="233"/>
      <c r="G171" s="234">
        <f>ROUND(E171*F171,2)</f>
        <v>0</v>
      </c>
      <c r="H171" s="233"/>
      <c r="I171" s="234">
        <f>ROUND(E171*H171,2)</f>
        <v>0</v>
      </c>
      <c r="J171" s="233"/>
      <c r="K171" s="234">
        <f>ROUND(E171*J171,2)</f>
        <v>0</v>
      </c>
      <c r="L171" s="234">
        <v>21</v>
      </c>
      <c r="M171" s="234">
        <f>G171*(1+L171/100)</f>
        <v>0</v>
      </c>
      <c r="N171" s="234">
        <v>1E-3</v>
      </c>
      <c r="O171" s="234">
        <f>ROUND(E171*N171,2)</f>
        <v>0.01</v>
      </c>
      <c r="P171" s="234">
        <v>0</v>
      </c>
      <c r="Q171" s="234">
        <f>ROUND(E171*P171,2)</f>
        <v>0</v>
      </c>
      <c r="R171" s="234" t="s">
        <v>417</v>
      </c>
      <c r="S171" s="234" t="s">
        <v>227</v>
      </c>
      <c r="T171" s="235" t="s">
        <v>286</v>
      </c>
      <c r="U171" s="221">
        <v>0</v>
      </c>
      <c r="V171" s="221">
        <f>ROUND(E171*U171,2)</f>
        <v>0</v>
      </c>
      <c r="W171" s="221"/>
      <c r="X171" s="221" t="s">
        <v>418</v>
      </c>
      <c r="Y171" s="212"/>
      <c r="Z171" s="212"/>
      <c r="AA171" s="212"/>
      <c r="AB171" s="212"/>
      <c r="AC171" s="212"/>
      <c r="AD171" s="212"/>
      <c r="AE171" s="212"/>
      <c r="AF171" s="212"/>
      <c r="AG171" s="212" t="s">
        <v>455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59" t="s">
        <v>456</v>
      </c>
      <c r="D172" s="248"/>
      <c r="E172" s="249">
        <v>7.452</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292</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5">
      <c r="A173" s="223" t="s">
        <v>222</v>
      </c>
      <c r="B173" s="224" t="s">
        <v>130</v>
      </c>
      <c r="C173" s="240" t="s">
        <v>131</v>
      </c>
      <c r="D173" s="225"/>
      <c r="E173" s="226"/>
      <c r="F173" s="227"/>
      <c r="G173" s="227">
        <f>SUMIF(AG174:AG189,"&lt;&gt;NOR",G174:G189)</f>
        <v>0</v>
      </c>
      <c r="H173" s="227"/>
      <c r="I173" s="227">
        <f>SUM(I174:I189)</f>
        <v>0</v>
      </c>
      <c r="J173" s="227"/>
      <c r="K173" s="227">
        <f>SUM(K174:K189)</f>
        <v>0</v>
      </c>
      <c r="L173" s="227"/>
      <c r="M173" s="227">
        <f>SUM(M174:M189)</f>
        <v>0</v>
      </c>
      <c r="N173" s="227"/>
      <c r="O173" s="227">
        <f>SUM(O174:O189)</f>
        <v>13.07</v>
      </c>
      <c r="P173" s="227"/>
      <c r="Q173" s="227">
        <f>SUM(Q174:Q189)</f>
        <v>0</v>
      </c>
      <c r="R173" s="227"/>
      <c r="S173" s="227"/>
      <c r="T173" s="228"/>
      <c r="U173" s="222"/>
      <c r="V173" s="222">
        <f>SUM(V174:V189)</f>
        <v>10.66</v>
      </c>
      <c r="W173" s="222"/>
      <c r="X173" s="222"/>
      <c r="AG173" t="s">
        <v>223</v>
      </c>
    </row>
    <row r="174" spans="1:60" outlineLevel="1" x14ac:dyDescent="0.25">
      <c r="A174" s="229">
        <v>49</v>
      </c>
      <c r="B174" s="230" t="s">
        <v>457</v>
      </c>
      <c r="C174" s="241" t="s">
        <v>458</v>
      </c>
      <c r="D174" s="231" t="s">
        <v>314</v>
      </c>
      <c r="E174" s="232">
        <v>0.8</v>
      </c>
      <c r="F174" s="233"/>
      <c r="G174" s="234">
        <f>ROUND(E174*F174,2)</f>
        <v>0</v>
      </c>
      <c r="H174" s="233"/>
      <c r="I174" s="234">
        <f>ROUND(E174*H174,2)</f>
        <v>0</v>
      </c>
      <c r="J174" s="233"/>
      <c r="K174" s="234">
        <f>ROUND(E174*J174,2)</f>
        <v>0</v>
      </c>
      <c r="L174" s="234">
        <v>21</v>
      </c>
      <c r="M174" s="234">
        <f>G174*(1+L174/100)</f>
        <v>0</v>
      </c>
      <c r="N174" s="234">
        <v>1.9205000000000001</v>
      </c>
      <c r="O174" s="234">
        <f>ROUND(E174*N174,2)</f>
        <v>1.54</v>
      </c>
      <c r="P174" s="234">
        <v>0</v>
      </c>
      <c r="Q174" s="234">
        <f>ROUND(E174*P174,2)</f>
        <v>0</v>
      </c>
      <c r="R174" s="234" t="s">
        <v>459</v>
      </c>
      <c r="S174" s="234" t="s">
        <v>227</v>
      </c>
      <c r="T174" s="235" t="s">
        <v>286</v>
      </c>
      <c r="U174" s="221">
        <v>1.2310000000000001</v>
      </c>
      <c r="V174" s="221">
        <f>ROUND(E174*U174,2)</f>
        <v>0.98</v>
      </c>
      <c r="W174" s="221"/>
      <c r="X174" s="221" t="s">
        <v>287</v>
      </c>
      <c r="Y174" s="212"/>
      <c r="Z174" s="212"/>
      <c r="AA174" s="212"/>
      <c r="AB174" s="212"/>
      <c r="AC174" s="212"/>
      <c r="AD174" s="212"/>
      <c r="AE174" s="212"/>
      <c r="AF174" s="212"/>
      <c r="AG174" s="212" t="s">
        <v>288</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19"/>
      <c r="B175" s="220"/>
      <c r="C175" s="242" t="s">
        <v>460</v>
      </c>
      <c r="D175" s="237"/>
      <c r="E175" s="237"/>
      <c r="F175" s="237"/>
      <c r="G175" s="237"/>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231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59" t="s">
        <v>461</v>
      </c>
      <c r="D176" s="248"/>
      <c r="E176" s="249">
        <v>0.8</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292</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29">
        <v>50</v>
      </c>
      <c r="B177" s="230" t="s">
        <v>462</v>
      </c>
      <c r="C177" s="241" t="s">
        <v>463</v>
      </c>
      <c r="D177" s="231" t="s">
        <v>314</v>
      </c>
      <c r="E177" s="232">
        <v>6.9</v>
      </c>
      <c r="F177" s="233"/>
      <c r="G177" s="234">
        <f>ROUND(E177*F177,2)</f>
        <v>0</v>
      </c>
      <c r="H177" s="233"/>
      <c r="I177" s="234">
        <f>ROUND(E177*H177,2)</f>
        <v>0</v>
      </c>
      <c r="J177" s="233"/>
      <c r="K177" s="234">
        <f>ROUND(E177*J177,2)</f>
        <v>0</v>
      </c>
      <c r="L177" s="234">
        <v>21</v>
      </c>
      <c r="M177" s="234">
        <f>G177*(1+L177/100)</f>
        <v>0</v>
      </c>
      <c r="N177" s="234">
        <v>1.665</v>
      </c>
      <c r="O177" s="234">
        <f>ROUND(E177*N177,2)</f>
        <v>11.49</v>
      </c>
      <c r="P177" s="234">
        <v>0</v>
      </c>
      <c r="Q177" s="234">
        <f>ROUND(E177*P177,2)</f>
        <v>0</v>
      </c>
      <c r="R177" s="234" t="s">
        <v>459</v>
      </c>
      <c r="S177" s="234" t="s">
        <v>227</v>
      </c>
      <c r="T177" s="235" t="s">
        <v>286</v>
      </c>
      <c r="U177" s="221">
        <v>0.92</v>
      </c>
      <c r="V177" s="221">
        <f>ROUND(E177*U177,2)</f>
        <v>6.35</v>
      </c>
      <c r="W177" s="221"/>
      <c r="X177" s="221" t="s">
        <v>287</v>
      </c>
      <c r="Y177" s="212"/>
      <c r="Z177" s="212"/>
      <c r="AA177" s="212"/>
      <c r="AB177" s="212"/>
      <c r="AC177" s="212"/>
      <c r="AD177" s="212"/>
      <c r="AE177" s="212"/>
      <c r="AF177" s="212"/>
      <c r="AG177" s="212" t="s">
        <v>288</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19"/>
      <c r="B178" s="220"/>
      <c r="C178" s="258" t="s">
        <v>464</v>
      </c>
      <c r="D178" s="250"/>
      <c r="E178" s="250"/>
      <c r="F178" s="250"/>
      <c r="G178" s="250"/>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290</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59" t="s">
        <v>465</v>
      </c>
      <c r="D179" s="248"/>
      <c r="E179" s="249">
        <v>6.9</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292</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29">
        <v>51</v>
      </c>
      <c r="B180" s="230" t="s">
        <v>466</v>
      </c>
      <c r="C180" s="241" t="s">
        <v>467</v>
      </c>
      <c r="D180" s="231" t="s">
        <v>468</v>
      </c>
      <c r="E180" s="232">
        <v>53.1</v>
      </c>
      <c r="F180" s="233"/>
      <c r="G180" s="234">
        <f>ROUND(E180*F180,2)</f>
        <v>0</v>
      </c>
      <c r="H180" s="233"/>
      <c r="I180" s="234">
        <f>ROUND(E180*H180,2)</f>
        <v>0</v>
      </c>
      <c r="J180" s="233"/>
      <c r="K180" s="234">
        <f>ROUND(E180*J180,2)</f>
        <v>0</v>
      </c>
      <c r="L180" s="234">
        <v>21</v>
      </c>
      <c r="M180" s="234">
        <f>G180*(1+L180/100)</f>
        <v>0</v>
      </c>
      <c r="N180" s="234">
        <v>0</v>
      </c>
      <c r="O180" s="234">
        <f>ROUND(E180*N180,2)</f>
        <v>0</v>
      </c>
      <c r="P180" s="234">
        <v>0</v>
      </c>
      <c r="Q180" s="234">
        <f>ROUND(E180*P180,2)</f>
        <v>0</v>
      </c>
      <c r="R180" s="234" t="s">
        <v>469</v>
      </c>
      <c r="S180" s="234" t="s">
        <v>227</v>
      </c>
      <c r="T180" s="235" t="s">
        <v>286</v>
      </c>
      <c r="U180" s="221">
        <v>6.0999999999999999E-2</v>
      </c>
      <c r="V180" s="221">
        <f>ROUND(E180*U180,2)</f>
        <v>3.24</v>
      </c>
      <c r="W180" s="221"/>
      <c r="X180" s="221" t="s">
        <v>287</v>
      </c>
      <c r="Y180" s="212"/>
      <c r="Z180" s="212"/>
      <c r="AA180" s="212"/>
      <c r="AB180" s="212"/>
      <c r="AC180" s="212"/>
      <c r="AD180" s="212"/>
      <c r="AE180" s="212"/>
      <c r="AF180" s="212"/>
      <c r="AG180" s="212" t="s">
        <v>319</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59" t="s">
        <v>470</v>
      </c>
      <c r="D181" s="248"/>
      <c r="E181" s="249">
        <v>53.1</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292</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29">
        <v>52</v>
      </c>
      <c r="B182" s="230" t="s">
        <v>471</v>
      </c>
      <c r="C182" s="241" t="s">
        <v>472</v>
      </c>
      <c r="D182" s="231" t="s">
        <v>295</v>
      </c>
      <c r="E182" s="232">
        <v>2</v>
      </c>
      <c r="F182" s="233"/>
      <c r="G182" s="234">
        <f>ROUND(E182*F182,2)</f>
        <v>0</v>
      </c>
      <c r="H182" s="233"/>
      <c r="I182" s="234">
        <f>ROUND(E182*H182,2)</f>
        <v>0</v>
      </c>
      <c r="J182" s="233"/>
      <c r="K182" s="234">
        <f>ROUND(E182*J182,2)</f>
        <v>0</v>
      </c>
      <c r="L182" s="234">
        <v>21</v>
      </c>
      <c r="M182" s="234">
        <f>G182*(1+L182/100)</f>
        <v>0</v>
      </c>
      <c r="N182" s="234">
        <v>0</v>
      </c>
      <c r="O182" s="234">
        <f>ROUND(E182*N182,2)</f>
        <v>0</v>
      </c>
      <c r="P182" s="234">
        <v>0</v>
      </c>
      <c r="Q182" s="234">
        <f>ROUND(E182*P182,2)</f>
        <v>0</v>
      </c>
      <c r="R182" s="234" t="s">
        <v>469</v>
      </c>
      <c r="S182" s="234" t="s">
        <v>227</v>
      </c>
      <c r="T182" s="235" t="s">
        <v>286</v>
      </c>
      <c r="U182" s="221">
        <v>4.4999999999999998E-2</v>
      </c>
      <c r="V182" s="221">
        <f>ROUND(E182*U182,2)</f>
        <v>0.09</v>
      </c>
      <c r="W182" s="221"/>
      <c r="X182" s="221" t="s">
        <v>287</v>
      </c>
      <c r="Y182" s="212"/>
      <c r="Z182" s="212"/>
      <c r="AA182" s="212"/>
      <c r="AB182" s="212"/>
      <c r="AC182" s="212"/>
      <c r="AD182" s="212"/>
      <c r="AE182" s="212"/>
      <c r="AF182" s="212"/>
      <c r="AG182" s="212" t="s">
        <v>319</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59" t="s">
        <v>473</v>
      </c>
      <c r="D183" s="248"/>
      <c r="E183" s="249">
        <v>2</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292</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29">
        <v>53</v>
      </c>
      <c r="B184" s="230" t="s">
        <v>474</v>
      </c>
      <c r="C184" s="241" t="s">
        <v>475</v>
      </c>
      <c r="D184" s="231" t="s">
        <v>468</v>
      </c>
      <c r="E184" s="232">
        <v>53.896500000000003</v>
      </c>
      <c r="F184" s="233"/>
      <c r="G184" s="234">
        <f>ROUND(E184*F184,2)</f>
        <v>0</v>
      </c>
      <c r="H184" s="233"/>
      <c r="I184" s="234">
        <f>ROUND(E184*H184,2)</f>
        <v>0</v>
      </c>
      <c r="J184" s="233"/>
      <c r="K184" s="234">
        <f>ROUND(E184*J184,2)</f>
        <v>0</v>
      </c>
      <c r="L184" s="234">
        <v>21</v>
      </c>
      <c r="M184" s="234">
        <f>G184*(1+L184/100)</f>
        <v>0</v>
      </c>
      <c r="N184" s="234">
        <v>8.0000000000000004E-4</v>
      </c>
      <c r="O184" s="234">
        <f>ROUND(E184*N184,2)</f>
        <v>0.04</v>
      </c>
      <c r="P184" s="234">
        <v>0</v>
      </c>
      <c r="Q184" s="234">
        <f>ROUND(E184*P184,2)</f>
        <v>0</v>
      </c>
      <c r="R184" s="234" t="s">
        <v>417</v>
      </c>
      <c r="S184" s="234" t="s">
        <v>227</v>
      </c>
      <c r="T184" s="235" t="s">
        <v>286</v>
      </c>
      <c r="U184" s="221">
        <v>0</v>
      </c>
      <c r="V184" s="221">
        <f>ROUND(E184*U184,2)</f>
        <v>0</v>
      </c>
      <c r="W184" s="221"/>
      <c r="X184" s="221" t="s">
        <v>418</v>
      </c>
      <c r="Y184" s="212"/>
      <c r="Z184" s="212"/>
      <c r="AA184" s="212"/>
      <c r="AB184" s="212"/>
      <c r="AC184" s="212"/>
      <c r="AD184" s="212"/>
      <c r="AE184" s="212"/>
      <c r="AF184" s="212"/>
      <c r="AG184" s="212" t="s">
        <v>455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59" t="s">
        <v>476</v>
      </c>
      <c r="D185" s="248"/>
      <c r="E185" s="249">
        <v>53.896500000000003</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292</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29">
        <v>54</v>
      </c>
      <c r="B186" s="230" t="s">
        <v>477</v>
      </c>
      <c r="C186" s="241" t="s">
        <v>478</v>
      </c>
      <c r="D186" s="231" t="s">
        <v>295</v>
      </c>
      <c r="E186" s="232">
        <v>1.0149999999999999</v>
      </c>
      <c r="F186" s="233"/>
      <c r="G186" s="234">
        <f>ROUND(E186*F186,2)</f>
        <v>0</v>
      </c>
      <c r="H186" s="233"/>
      <c r="I186" s="234">
        <f>ROUND(E186*H186,2)</f>
        <v>0</v>
      </c>
      <c r="J186" s="233"/>
      <c r="K186" s="234">
        <f>ROUND(E186*J186,2)</f>
        <v>0</v>
      </c>
      <c r="L186" s="234">
        <v>21</v>
      </c>
      <c r="M186" s="234">
        <f>G186*(1+L186/100)</f>
        <v>0</v>
      </c>
      <c r="N186" s="234">
        <v>0</v>
      </c>
      <c r="O186" s="234">
        <f>ROUND(E186*N186,2)</f>
        <v>0</v>
      </c>
      <c r="P186" s="234">
        <v>0</v>
      </c>
      <c r="Q186" s="234">
        <f>ROUND(E186*P186,2)</f>
        <v>0</v>
      </c>
      <c r="R186" s="234" t="s">
        <v>417</v>
      </c>
      <c r="S186" s="234" t="s">
        <v>227</v>
      </c>
      <c r="T186" s="235" t="s">
        <v>286</v>
      </c>
      <c r="U186" s="221">
        <v>0</v>
      </c>
      <c r="V186" s="221">
        <f>ROUND(E186*U186,2)</f>
        <v>0</v>
      </c>
      <c r="W186" s="221"/>
      <c r="X186" s="221" t="s">
        <v>418</v>
      </c>
      <c r="Y186" s="212"/>
      <c r="Z186" s="212"/>
      <c r="AA186" s="212"/>
      <c r="AB186" s="212"/>
      <c r="AC186" s="212"/>
      <c r="AD186" s="212"/>
      <c r="AE186" s="212"/>
      <c r="AF186" s="212"/>
      <c r="AG186" s="212" t="s">
        <v>455</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19"/>
      <c r="B187" s="220"/>
      <c r="C187" s="259" t="s">
        <v>479</v>
      </c>
      <c r="D187" s="248"/>
      <c r="E187" s="249">
        <v>1.0149999999999999</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292</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29">
        <v>55</v>
      </c>
      <c r="B188" s="230" t="s">
        <v>480</v>
      </c>
      <c r="C188" s="241" t="s">
        <v>481</v>
      </c>
      <c r="D188" s="231" t="s">
        <v>295</v>
      </c>
      <c r="E188" s="232">
        <v>1.0149999999999999</v>
      </c>
      <c r="F188" s="233"/>
      <c r="G188" s="234">
        <f>ROUND(E188*F188,2)</f>
        <v>0</v>
      </c>
      <c r="H188" s="233"/>
      <c r="I188" s="234">
        <f>ROUND(E188*H188,2)</f>
        <v>0</v>
      </c>
      <c r="J188" s="233"/>
      <c r="K188" s="234">
        <f>ROUND(E188*J188,2)</f>
        <v>0</v>
      </c>
      <c r="L188" s="234">
        <v>21</v>
      </c>
      <c r="M188" s="234">
        <f>G188*(1+L188/100)</f>
        <v>0</v>
      </c>
      <c r="N188" s="234">
        <v>0</v>
      </c>
      <c r="O188" s="234">
        <f>ROUND(E188*N188,2)</f>
        <v>0</v>
      </c>
      <c r="P188" s="234">
        <v>0</v>
      </c>
      <c r="Q188" s="234">
        <f>ROUND(E188*P188,2)</f>
        <v>0</v>
      </c>
      <c r="R188" s="234" t="s">
        <v>417</v>
      </c>
      <c r="S188" s="234" t="s">
        <v>227</v>
      </c>
      <c r="T188" s="235" t="s">
        <v>286</v>
      </c>
      <c r="U188" s="221">
        <v>0</v>
      </c>
      <c r="V188" s="221">
        <f>ROUND(E188*U188,2)</f>
        <v>0</v>
      </c>
      <c r="W188" s="221"/>
      <c r="X188" s="221" t="s">
        <v>418</v>
      </c>
      <c r="Y188" s="212"/>
      <c r="Z188" s="212"/>
      <c r="AA188" s="212"/>
      <c r="AB188" s="212"/>
      <c r="AC188" s="212"/>
      <c r="AD188" s="212"/>
      <c r="AE188" s="212"/>
      <c r="AF188" s="212"/>
      <c r="AG188" s="212" t="s">
        <v>455</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19"/>
      <c r="B189" s="220"/>
      <c r="C189" s="259" t="s">
        <v>479</v>
      </c>
      <c r="D189" s="248"/>
      <c r="E189" s="249">
        <v>1.0149999999999999</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292</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x14ac:dyDescent="0.25">
      <c r="A190" s="223" t="s">
        <v>222</v>
      </c>
      <c r="B190" s="224" t="s">
        <v>132</v>
      </c>
      <c r="C190" s="240" t="s">
        <v>133</v>
      </c>
      <c r="D190" s="225"/>
      <c r="E190" s="226"/>
      <c r="F190" s="227"/>
      <c r="G190" s="227">
        <f>SUMIF(AG191:AG209,"&lt;&gt;NOR",G191:G209)</f>
        <v>0</v>
      </c>
      <c r="H190" s="227"/>
      <c r="I190" s="227">
        <f>SUM(I191:I209)</f>
        <v>0</v>
      </c>
      <c r="J190" s="227"/>
      <c r="K190" s="227">
        <f>SUM(K191:K209)</f>
        <v>0</v>
      </c>
      <c r="L190" s="227"/>
      <c r="M190" s="227">
        <f>SUM(M191:M209)</f>
        <v>0</v>
      </c>
      <c r="N190" s="227"/>
      <c r="O190" s="227">
        <f>SUM(O191:O209)</f>
        <v>73.36999999999999</v>
      </c>
      <c r="P190" s="227"/>
      <c r="Q190" s="227">
        <f>SUM(Q191:Q209)</f>
        <v>0</v>
      </c>
      <c r="R190" s="227"/>
      <c r="S190" s="227"/>
      <c r="T190" s="228"/>
      <c r="U190" s="222"/>
      <c r="V190" s="222">
        <f>SUM(V191:V209)</f>
        <v>93.35</v>
      </c>
      <c r="W190" s="222"/>
      <c r="X190" s="222"/>
      <c r="AG190" t="s">
        <v>223</v>
      </c>
    </row>
    <row r="191" spans="1:60" outlineLevel="1" x14ac:dyDescent="0.25">
      <c r="A191" s="229">
        <v>56</v>
      </c>
      <c r="B191" s="230" t="s">
        <v>482</v>
      </c>
      <c r="C191" s="241" t="s">
        <v>483</v>
      </c>
      <c r="D191" s="231" t="s">
        <v>314</v>
      </c>
      <c r="E191" s="232">
        <v>18</v>
      </c>
      <c r="F191" s="233"/>
      <c r="G191" s="234">
        <f>ROUND(E191*F191,2)</f>
        <v>0</v>
      </c>
      <c r="H191" s="233"/>
      <c r="I191" s="234">
        <f>ROUND(E191*H191,2)</f>
        <v>0</v>
      </c>
      <c r="J191" s="233"/>
      <c r="K191" s="234">
        <f>ROUND(E191*J191,2)</f>
        <v>0</v>
      </c>
      <c r="L191" s="234">
        <v>21</v>
      </c>
      <c r="M191" s="234">
        <f>G191*(1+L191/100)</f>
        <v>0</v>
      </c>
      <c r="N191" s="234">
        <v>2.1</v>
      </c>
      <c r="O191" s="234">
        <f>ROUND(E191*N191,2)</f>
        <v>37.799999999999997</v>
      </c>
      <c r="P191" s="234">
        <v>0</v>
      </c>
      <c r="Q191" s="234">
        <f>ROUND(E191*P191,2)</f>
        <v>0</v>
      </c>
      <c r="R191" s="234" t="s">
        <v>459</v>
      </c>
      <c r="S191" s="234" t="s">
        <v>227</v>
      </c>
      <c r="T191" s="235" t="s">
        <v>286</v>
      </c>
      <c r="U191" s="221">
        <v>0.96499999999999997</v>
      </c>
      <c r="V191" s="221">
        <f>ROUND(E191*U191,2)</f>
        <v>17.37</v>
      </c>
      <c r="W191" s="221"/>
      <c r="X191" s="221" t="s">
        <v>287</v>
      </c>
      <c r="Y191" s="212"/>
      <c r="Z191" s="212"/>
      <c r="AA191" s="212"/>
      <c r="AB191" s="212"/>
      <c r="AC191" s="212"/>
      <c r="AD191" s="212"/>
      <c r="AE191" s="212"/>
      <c r="AF191" s="212"/>
      <c r="AG191" s="212" t="s">
        <v>288</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19"/>
      <c r="B192" s="220"/>
      <c r="C192" s="259" t="s">
        <v>484</v>
      </c>
      <c r="D192" s="248"/>
      <c r="E192" s="249">
        <v>18</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292</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29">
        <v>57</v>
      </c>
      <c r="B193" s="230" t="s">
        <v>485</v>
      </c>
      <c r="C193" s="241" t="s">
        <v>486</v>
      </c>
      <c r="D193" s="231" t="s">
        <v>314</v>
      </c>
      <c r="E193" s="232">
        <v>11.76</v>
      </c>
      <c r="F193" s="233"/>
      <c r="G193" s="234">
        <f>ROUND(E193*F193,2)</f>
        <v>0</v>
      </c>
      <c r="H193" s="233"/>
      <c r="I193" s="234">
        <f>ROUND(E193*H193,2)</f>
        <v>0</v>
      </c>
      <c r="J193" s="233"/>
      <c r="K193" s="234">
        <f>ROUND(E193*J193,2)</f>
        <v>0</v>
      </c>
      <c r="L193" s="234">
        <v>21</v>
      </c>
      <c r="M193" s="234">
        <f>G193*(1+L193/100)</f>
        <v>0</v>
      </c>
      <c r="N193" s="234">
        <v>2.5249999999999999</v>
      </c>
      <c r="O193" s="234">
        <f>ROUND(E193*N193,2)</f>
        <v>29.69</v>
      </c>
      <c r="P193" s="234">
        <v>0</v>
      </c>
      <c r="Q193" s="234">
        <f>ROUND(E193*P193,2)</f>
        <v>0</v>
      </c>
      <c r="R193" s="234"/>
      <c r="S193" s="234" t="s">
        <v>487</v>
      </c>
      <c r="T193" s="235" t="s">
        <v>488</v>
      </c>
      <c r="U193" s="221">
        <v>0.47699999999999998</v>
      </c>
      <c r="V193" s="221">
        <f>ROUND(E193*U193,2)</f>
        <v>5.61</v>
      </c>
      <c r="W193" s="221"/>
      <c r="X193" s="221" t="s">
        <v>287</v>
      </c>
      <c r="Y193" s="212"/>
      <c r="Z193" s="212"/>
      <c r="AA193" s="212"/>
      <c r="AB193" s="212"/>
      <c r="AC193" s="212"/>
      <c r="AD193" s="212"/>
      <c r="AE193" s="212"/>
      <c r="AF193" s="212"/>
      <c r="AG193" s="212" t="s">
        <v>288</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19"/>
      <c r="B194" s="220"/>
      <c r="C194" s="242" t="s">
        <v>489</v>
      </c>
      <c r="D194" s="237"/>
      <c r="E194" s="237"/>
      <c r="F194" s="237"/>
      <c r="G194" s="237"/>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231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59" t="s">
        <v>490</v>
      </c>
      <c r="D195" s="248"/>
      <c r="E195" s="249">
        <v>11.76</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292</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29">
        <v>58</v>
      </c>
      <c r="B196" s="230" t="s">
        <v>491</v>
      </c>
      <c r="C196" s="241" t="s">
        <v>492</v>
      </c>
      <c r="D196" s="231" t="s">
        <v>284</v>
      </c>
      <c r="E196" s="232">
        <v>47.64</v>
      </c>
      <c r="F196" s="233"/>
      <c r="G196" s="234">
        <f>ROUND(E196*F196,2)</f>
        <v>0</v>
      </c>
      <c r="H196" s="233"/>
      <c r="I196" s="234">
        <f>ROUND(E196*H196,2)</f>
        <v>0</v>
      </c>
      <c r="J196" s="233"/>
      <c r="K196" s="234">
        <f>ROUND(E196*J196,2)</f>
        <v>0</v>
      </c>
      <c r="L196" s="234">
        <v>21</v>
      </c>
      <c r="M196" s="234">
        <f>G196*(1+L196/100)</f>
        <v>0</v>
      </c>
      <c r="N196" s="234">
        <v>3.916E-2</v>
      </c>
      <c r="O196" s="234">
        <f>ROUND(E196*N196,2)</f>
        <v>1.87</v>
      </c>
      <c r="P196" s="234">
        <v>0</v>
      </c>
      <c r="Q196" s="234">
        <f>ROUND(E196*P196,2)</f>
        <v>0</v>
      </c>
      <c r="R196" s="234" t="s">
        <v>493</v>
      </c>
      <c r="S196" s="234" t="s">
        <v>227</v>
      </c>
      <c r="T196" s="235" t="s">
        <v>286</v>
      </c>
      <c r="U196" s="221">
        <v>1.05</v>
      </c>
      <c r="V196" s="221">
        <f>ROUND(E196*U196,2)</f>
        <v>50.02</v>
      </c>
      <c r="W196" s="221"/>
      <c r="X196" s="221" t="s">
        <v>287</v>
      </c>
      <c r="Y196" s="212"/>
      <c r="Z196" s="212"/>
      <c r="AA196" s="212"/>
      <c r="AB196" s="212"/>
      <c r="AC196" s="212"/>
      <c r="AD196" s="212"/>
      <c r="AE196" s="212"/>
      <c r="AF196" s="212"/>
      <c r="AG196" s="212" t="s">
        <v>288</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1" outlineLevel="1" x14ac:dyDescent="0.25">
      <c r="A197" s="219"/>
      <c r="B197" s="220"/>
      <c r="C197" s="258" t="s">
        <v>494</v>
      </c>
      <c r="D197" s="250"/>
      <c r="E197" s="250"/>
      <c r="F197" s="250"/>
      <c r="G197" s="250"/>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290</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36" t="str">
        <f>C197</f>
        <v>svislé nebo šikmé (odkloněné), půdorysně přímé nebo zalomené, stěn základových pasů ve volných nebo zapažených jámách, rýhách, šachtách, včetně případných vzpěr,</v>
      </c>
      <c r="BB197" s="212"/>
      <c r="BC197" s="212"/>
      <c r="BD197" s="212"/>
      <c r="BE197" s="212"/>
      <c r="BF197" s="212"/>
      <c r="BG197" s="212"/>
      <c r="BH197" s="212"/>
    </row>
    <row r="198" spans="1:60" outlineLevel="1" x14ac:dyDescent="0.25">
      <c r="A198" s="219"/>
      <c r="B198" s="220"/>
      <c r="C198" s="259" t="s">
        <v>495</v>
      </c>
      <c r="D198" s="248"/>
      <c r="E198" s="249">
        <v>47.64</v>
      </c>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292</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29">
        <v>59</v>
      </c>
      <c r="B199" s="230" t="s">
        <v>496</v>
      </c>
      <c r="C199" s="241" t="s">
        <v>497</v>
      </c>
      <c r="D199" s="231" t="s">
        <v>284</v>
      </c>
      <c r="E199" s="232">
        <v>47.64</v>
      </c>
      <c r="F199" s="233"/>
      <c r="G199" s="234">
        <f>ROUND(E199*F199,2)</f>
        <v>0</v>
      </c>
      <c r="H199" s="233"/>
      <c r="I199" s="234">
        <f>ROUND(E199*H199,2)</f>
        <v>0</v>
      </c>
      <c r="J199" s="233"/>
      <c r="K199" s="234">
        <f>ROUND(E199*J199,2)</f>
        <v>0</v>
      </c>
      <c r="L199" s="234">
        <v>21</v>
      </c>
      <c r="M199" s="234">
        <f>G199*(1+L199/100)</f>
        <v>0</v>
      </c>
      <c r="N199" s="234">
        <v>0</v>
      </c>
      <c r="O199" s="234">
        <f>ROUND(E199*N199,2)</f>
        <v>0</v>
      </c>
      <c r="P199" s="234">
        <v>0</v>
      </c>
      <c r="Q199" s="234">
        <f>ROUND(E199*P199,2)</f>
        <v>0</v>
      </c>
      <c r="R199" s="234" t="s">
        <v>493</v>
      </c>
      <c r="S199" s="234" t="s">
        <v>227</v>
      </c>
      <c r="T199" s="235" t="s">
        <v>286</v>
      </c>
      <c r="U199" s="221">
        <v>0.32</v>
      </c>
      <c r="V199" s="221">
        <f>ROUND(E199*U199,2)</f>
        <v>15.24</v>
      </c>
      <c r="W199" s="221"/>
      <c r="X199" s="221" t="s">
        <v>287</v>
      </c>
      <c r="Y199" s="212"/>
      <c r="Z199" s="212"/>
      <c r="AA199" s="212"/>
      <c r="AB199" s="212"/>
      <c r="AC199" s="212"/>
      <c r="AD199" s="212"/>
      <c r="AE199" s="212"/>
      <c r="AF199" s="212"/>
      <c r="AG199" s="212" t="s">
        <v>288</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21" outlineLevel="1" x14ac:dyDescent="0.25">
      <c r="A200" s="219"/>
      <c r="B200" s="220"/>
      <c r="C200" s="258" t="s">
        <v>494</v>
      </c>
      <c r="D200" s="250"/>
      <c r="E200" s="250"/>
      <c r="F200" s="250"/>
      <c r="G200" s="250"/>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290</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36" t="str">
        <f>C200</f>
        <v>svislé nebo šikmé (odkloněné), půdorysně přímé nebo zalomené, stěn základových pasů ve volných nebo zapažených jámách, rýhách, šachtách, včetně případných vzpěr,</v>
      </c>
      <c r="BB200" s="212"/>
      <c r="BC200" s="212"/>
      <c r="BD200" s="212"/>
      <c r="BE200" s="212"/>
      <c r="BF200" s="212"/>
      <c r="BG200" s="212"/>
      <c r="BH200" s="212"/>
    </row>
    <row r="201" spans="1:60" outlineLevel="1" x14ac:dyDescent="0.25">
      <c r="A201" s="219"/>
      <c r="B201" s="220"/>
      <c r="C201" s="243" t="s">
        <v>498</v>
      </c>
      <c r="D201" s="238"/>
      <c r="E201" s="238"/>
      <c r="F201" s="238"/>
      <c r="G201" s="238"/>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231</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29">
        <v>60</v>
      </c>
      <c r="B202" s="230" t="s">
        <v>499</v>
      </c>
      <c r="C202" s="241" t="s">
        <v>500</v>
      </c>
      <c r="D202" s="231" t="s">
        <v>314</v>
      </c>
      <c r="E202" s="232">
        <v>1.536</v>
      </c>
      <c r="F202" s="233"/>
      <c r="G202" s="234">
        <f>ROUND(E202*F202,2)</f>
        <v>0</v>
      </c>
      <c r="H202" s="233"/>
      <c r="I202" s="234">
        <f>ROUND(E202*H202,2)</f>
        <v>0</v>
      </c>
      <c r="J202" s="233"/>
      <c r="K202" s="234">
        <f>ROUND(E202*J202,2)</f>
        <v>0</v>
      </c>
      <c r="L202" s="234">
        <v>21</v>
      </c>
      <c r="M202" s="234">
        <f>G202*(1+L202/100)</f>
        <v>0</v>
      </c>
      <c r="N202" s="234">
        <v>2.5249999999999999</v>
      </c>
      <c r="O202" s="234">
        <f>ROUND(E202*N202,2)</f>
        <v>3.88</v>
      </c>
      <c r="P202" s="234">
        <v>0</v>
      </c>
      <c r="Q202" s="234">
        <f>ROUND(E202*P202,2)</f>
        <v>0</v>
      </c>
      <c r="R202" s="234"/>
      <c r="S202" s="234" t="s">
        <v>487</v>
      </c>
      <c r="T202" s="235" t="s">
        <v>488</v>
      </c>
      <c r="U202" s="221">
        <v>0.47699999999999998</v>
      </c>
      <c r="V202" s="221">
        <f>ROUND(E202*U202,2)</f>
        <v>0.73</v>
      </c>
      <c r="W202" s="221"/>
      <c r="X202" s="221" t="s">
        <v>287</v>
      </c>
      <c r="Y202" s="212"/>
      <c r="Z202" s="212"/>
      <c r="AA202" s="212"/>
      <c r="AB202" s="212"/>
      <c r="AC202" s="212"/>
      <c r="AD202" s="212"/>
      <c r="AE202" s="212"/>
      <c r="AF202" s="212"/>
      <c r="AG202" s="212" t="s">
        <v>288</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19"/>
      <c r="B203" s="220"/>
      <c r="C203" s="259" t="s">
        <v>342</v>
      </c>
      <c r="D203" s="248"/>
      <c r="E203" s="249">
        <v>1.536</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292</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29">
        <v>61</v>
      </c>
      <c r="B204" s="230" t="s">
        <v>501</v>
      </c>
      <c r="C204" s="241" t="s">
        <v>502</v>
      </c>
      <c r="D204" s="231" t="s">
        <v>284</v>
      </c>
      <c r="E204" s="232">
        <v>3.2</v>
      </c>
      <c r="F204" s="233"/>
      <c r="G204" s="234">
        <f>ROUND(E204*F204,2)</f>
        <v>0</v>
      </c>
      <c r="H204" s="233"/>
      <c r="I204" s="234">
        <f>ROUND(E204*H204,2)</f>
        <v>0</v>
      </c>
      <c r="J204" s="233"/>
      <c r="K204" s="234">
        <f>ROUND(E204*J204,2)</f>
        <v>0</v>
      </c>
      <c r="L204" s="234">
        <v>21</v>
      </c>
      <c r="M204" s="234">
        <f>G204*(1+L204/100)</f>
        <v>0</v>
      </c>
      <c r="N204" s="234">
        <v>3.9199999999999999E-2</v>
      </c>
      <c r="O204" s="234">
        <f>ROUND(E204*N204,2)</f>
        <v>0.13</v>
      </c>
      <c r="P204" s="234">
        <v>0</v>
      </c>
      <c r="Q204" s="234">
        <f>ROUND(E204*P204,2)</f>
        <v>0</v>
      </c>
      <c r="R204" s="234" t="s">
        <v>493</v>
      </c>
      <c r="S204" s="234" t="s">
        <v>227</v>
      </c>
      <c r="T204" s="235" t="s">
        <v>286</v>
      </c>
      <c r="U204" s="221">
        <v>1.05</v>
      </c>
      <c r="V204" s="221">
        <f>ROUND(E204*U204,2)</f>
        <v>3.36</v>
      </c>
      <c r="W204" s="221"/>
      <c r="X204" s="221" t="s">
        <v>287</v>
      </c>
      <c r="Y204" s="212"/>
      <c r="Z204" s="212"/>
      <c r="AA204" s="212"/>
      <c r="AB204" s="212"/>
      <c r="AC204" s="212"/>
      <c r="AD204" s="212"/>
      <c r="AE204" s="212"/>
      <c r="AF204" s="212"/>
      <c r="AG204" s="212" t="s">
        <v>288</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1" outlineLevel="1" x14ac:dyDescent="0.25">
      <c r="A205" s="219"/>
      <c r="B205" s="220"/>
      <c r="C205" s="258" t="s">
        <v>503</v>
      </c>
      <c r="D205" s="250"/>
      <c r="E205" s="250"/>
      <c r="F205" s="250"/>
      <c r="G205" s="250"/>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290</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36" t="str">
        <f>C205</f>
        <v>bednění svislé nebo šikmé (odkloněné), půdorysně přímé nebo zalomené, stěn základových patek ve volných nebo zapažených jámách, rýhách, šachtách, včetně případných vzpěr,</v>
      </c>
      <c r="BB205" s="212"/>
      <c r="BC205" s="212"/>
      <c r="BD205" s="212"/>
      <c r="BE205" s="212"/>
      <c r="BF205" s="212"/>
      <c r="BG205" s="212"/>
      <c r="BH205" s="212"/>
    </row>
    <row r="206" spans="1:60" outlineLevel="1" x14ac:dyDescent="0.25">
      <c r="A206" s="219"/>
      <c r="B206" s="220"/>
      <c r="C206" s="259" t="s">
        <v>504</v>
      </c>
      <c r="D206" s="248"/>
      <c r="E206" s="249">
        <v>3.2</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292</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29">
        <v>62</v>
      </c>
      <c r="B207" s="230" t="s">
        <v>505</v>
      </c>
      <c r="C207" s="241" t="s">
        <v>506</v>
      </c>
      <c r="D207" s="231" t="s">
        <v>284</v>
      </c>
      <c r="E207" s="232">
        <v>3.2</v>
      </c>
      <c r="F207" s="233"/>
      <c r="G207" s="234">
        <f>ROUND(E207*F207,2)</f>
        <v>0</v>
      </c>
      <c r="H207" s="233"/>
      <c r="I207" s="234">
        <f>ROUND(E207*H207,2)</f>
        <v>0</v>
      </c>
      <c r="J207" s="233"/>
      <c r="K207" s="234">
        <f>ROUND(E207*J207,2)</f>
        <v>0</v>
      </c>
      <c r="L207" s="234">
        <v>21</v>
      </c>
      <c r="M207" s="234">
        <f>G207*(1+L207/100)</f>
        <v>0</v>
      </c>
      <c r="N207" s="234">
        <v>0</v>
      </c>
      <c r="O207" s="234">
        <f>ROUND(E207*N207,2)</f>
        <v>0</v>
      </c>
      <c r="P207" s="234">
        <v>0</v>
      </c>
      <c r="Q207" s="234">
        <f>ROUND(E207*P207,2)</f>
        <v>0</v>
      </c>
      <c r="R207" s="234" t="s">
        <v>493</v>
      </c>
      <c r="S207" s="234" t="s">
        <v>227</v>
      </c>
      <c r="T207" s="235" t="s">
        <v>286</v>
      </c>
      <c r="U207" s="221">
        <v>0.32</v>
      </c>
      <c r="V207" s="221">
        <f>ROUND(E207*U207,2)</f>
        <v>1.02</v>
      </c>
      <c r="W207" s="221"/>
      <c r="X207" s="221" t="s">
        <v>287</v>
      </c>
      <c r="Y207" s="212"/>
      <c r="Z207" s="212"/>
      <c r="AA207" s="212"/>
      <c r="AB207" s="212"/>
      <c r="AC207" s="212"/>
      <c r="AD207" s="212"/>
      <c r="AE207" s="212"/>
      <c r="AF207" s="212"/>
      <c r="AG207" s="212" t="s">
        <v>288</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1" outlineLevel="1" x14ac:dyDescent="0.25">
      <c r="A208" s="219"/>
      <c r="B208" s="220"/>
      <c r="C208" s="258" t="s">
        <v>503</v>
      </c>
      <c r="D208" s="250"/>
      <c r="E208" s="250"/>
      <c r="F208" s="250"/>
      <c r="G208" s="250"/>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290</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36" t="str">
        <f>C208</f>
        <v>bednění svislé nebo šikmé (odkloněné), půdorysně přímé nebo zalomené, stěn základových patek ve volných nebo zapažených jámách, rýhách, šachtách, včetně případných vzpěr,</v>
      </c>
      <c r="BB208" s="212"/>
      <c r="BC208" s="212"/>
      <c r="BD208" s="212"/>
      <c r="BE208" s="212"/>
      <c r="BF208" s="212"/>
      <c r="BG208" s="212"/>
      <c r="BH208" s="212"/>
    </row>
    <row r="209" spans="1:60" outlineLevel="1" x14ac:dyDescent="0.25">
      <c r="A209" s="219"/>
      <c r="B209" s="220"/>
      <c r="C209" s="243" t="s">
        <v>507</v>
      </c>
      <c r="D209" s="238"/>
      <c r="E209" s="238"/>
      <c r="F209" s="238"/>
      <c r="G209" s="238"/>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231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x14ac:dyDescent="0.25">
      <c r="A210" s="223" t="s">
        <v>222</v>
      </c>
      <c r="B210" s="224" t="s">
        <v>134</v>
      </c>
      <c r="C210" s="240" t="s">
        <v>135</v>
      </c>
      <c r="D210" s="225"/>
      <c r="E210" s="226"/>
      <c r="F210" s="227"/>
      <c r="G210" s="227">
        <f>SUMIF(AG211:AG214,"&lt;&gt;NOR",G211:G214)</f>
        <v>0</v>
      </c>
      <c r="H210" s="227"/>
      <c r="I210" s="227">
        <f>SUM(I211:I214)</f>
        <v>0</v>
      </c>
      <c r="J210" s="227"/>
      <c r="K210" s="227">
        <f>SUM(K211:K214)</f>
        <v>0</v>
      </c>
      <c r="L210" s="227"/>
      <c r="M210" s="227">
        <f>SUM(M211:M214)</f>
        <v>0</v>
      </c>
      <c r="N210" s="227"/>
      <c r="O210" s="227">
        <f>SUM(O211:O214)</f>
        <v>0.01</v>
      </c>
      <c r="P210" s="227"/>
      <c r="Q210" s="227">
        <f>SUM(Q211:Q214)</f>
        <v>0</v>
      </c>
      <c r="R210" s="227"/>
      <c r="S210" s="227"/>
      <c r="T210" s="228"/>
      <c r="U210" s="222"/>
      <c r="V210" s="222">
        <f>SUM(V211:V214)</f>
        <v>1.72</v>
      </c>
      <c r="W210" s="222"/>
      <c r="X210" s="222"/>
      <c r="AG210" t="s">
        <v>223</v>
      </c>
    </row>
    <row r="211" spans="1:60" outlineLevel="1" x14ac:dyDescent="0.25">
      <c r="A211" s="229">
        <v>63</v>
      </c>
      <c r="B211" s="230" t="s">
        <v>508</v>
      </c>
      <c r="C211" s="241" t="s">
        <v>509</v>
      </c>
      <c r="D211" s="231" t="s">
        <v>284</v>
      </c>
      <c r="E211" s="232">
        <v>39</v>
      </c>
      <c r="F211" s="233"/>
      <c r="G211" s="234">
        <f>ROUND(E211*F211,2)</f>
        <v>0</v>
      </c>
      <c r="H211" s="233"/>
      <c r="I211" s="234">
        <f>ROUND(E211*H211,2)</f>
        <v>0</v>
      </c>
      <c r="J211" s="233"/>
      <c r="K211" s="234">
        <f>ROUND(E211*J211,2)</f>
        <v>0</v>
      </c>
      <c r="L211" s="234">
        <v>21</v>
      </c>
      <c r="M211" s="234">
        <f>G211*(1+L211/100)</f>
        <v>0</v>
      </c>
      <c r="N211" s="234">
        <v>3.0000000000000001E-5</v>
      </c>
      <c r="O211" s="234">
        <f>ROUND(E211*N211,2)</f>
        <v>0</v>
      </c>
      <c r="P211" s="234">
        <v>0</v>
      </c>
      <c r="Q211" s="234">
        <f>ROUND(E211*P211,2)</f>
        <v>0</v>
      </c>
      <c r="R211" s="234" t="s">
        <v>459</v>
      </c>
      <c r="S211" s="234" t="s">
        <v>227</v>
      </c>
      <c r="T211" s="235" t="s">
        <v>286</v>
      </c>
      <c r="U211" s="221">
        <v>4.3999999999999997E-2</v>
      </c>
      <c r="V211" s="221">
        <f>ROUND(E211*U211,2)</f>
        <v>1.72</v>
      </c>
      <c r="W211" s="221"/>
      <c r="X211" s="221" t="s">
        <v>287</v>
      </c>
      <c r="Y211" s="212"/>
      <c r="Z211" s="212"/>
      <c r="AA211" s="212"/>
      <c r="AB211" s="212"/>
      <c r="AC211" s="212"/>
      <c r="AD211" s="212"/>
      <c r="AE211" s="212"/>
      <c r="AF211" s="212"/>
      <c r="AG211" s="212" t="s">
        <v>288</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19"/>
      <c r="B212" s="220"/>
      <c r="C212" s="259" t="s">
        <v>438</v>
      </c>
      <c r="D212" s="248"/>
      <c r="E212" s="249">
        <v>39</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292</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0.399999999999999" outlineLevel="1" x14ac:dyDescent="0.25">
      <c r="A213" s="229">
        <v>64</v>
      </c>
      <c r="B213" s="230" t="s">
        <v>510</v>
      </c>
      <c r="C213" s="241" t="s">
        <v>511</v>
      </c>
      <c r="D213" s="231" t="s">
        <v>284</v>
      </c>
      <c r="E213" s="232">
        <v>42.12</v>
      </c>
      <c r="F213" s="233"/>
      <c r="G213" s="234">
        <f>ROUND(E213*F213,2)</f>
        <v>0</v>
      </c>
      <c r="H213" s="233"/>
      <c r="I213" s="234">
        <f>ROUND(E213*H213,2)</f>
        <v>0</v>
      </c>
      <c r="J213" s="233"/>
      <c r="K213" s="234">
        <f>ROUND(E213*J213,2)</f>
        <v>0</v>
      </c>
      <c r="L213" s="234">
        <v>21</v>
      </c>
      <c r="M213" s="234">
        <f>G213*(1+L213/100)</f>
        <v>0</v>
      </c>
      <c r="N213" s="234">
        <v>2.9999999999999997E-4</v>
      </c>
      <c r="O213" s="234">
        <f>ROUND(E213*N213,2)</f>
        <v>0.01</v>
      </c>
      <c r="P213" s="234">
        <v>0</v>
      </c>
      <c r="Q213" s="234">
        <f>ROUND(E213*P213,2)</f>
        <v>0</v>
      </c>
      <c r="R213" s="234" t="s">
        <v>417</v>
      </c>
      <c r="S213" s="234" t="s">
        <v>227</v>
      </c>
      <c r="T213" s="235" t="s">
        <v>286</v>
      </c>
      <c r="U213" s="221">
        <v>0</v>
      </c>
      <c r="V213" s="221">
        <f>ROUND(E213*U213,2)</f>
        <v>0</v>
      </c>
      <c r="W213" s="221"/>
      <c r="X213" s="221" t="s">
        <v>418</v>
      </c>
      <c r="Y213" s="212"/>
      <c r="Z213" s="212"/>
      <c r="AA213" s="212"/>
      <c r="AB213" s="212"/>
      <c r="AC213" s="212"/>
      <c r="AD213" s="212"/>
      <c r="AE213" s="212"/>
      <c r="AF213" s="212"/>
      <c r="AG213" s="212" t="s">
        <v>419</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19"/>
      <c r="B214" s="220"/>
      <c r="C214" s="259" t="s">
        <v>512</v>
      </c>
      <c r="D214" s="248"/>
      <c r="E214" s="249">
        <v>42.12</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292</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x14ac:dyDescent="0.25">
      <c r="A215" s="223" t="s">
        <v>222</v>
      </c>
      <c r="B215" s="224" t="s">
        <v>136</v>
      </c>
      <c r="C215" s="240" t="s">
        <v>137</v>
      </c>
      <c r="D215" s="225"/>
      <c r="E215" s="226"/>
      <c r="F215" s="227"/>
      <c r="G215" s="227">
        <f>SUMIF(AG216:AG238,"&lt;&gt;NOR",G216:G238)</f>
        <v>0</v>
      </c>
      <c r="H215" s="227"/>
      <c r="I215" s="227">
        <f>SUM(I216:I238)</f>
        <v>0</v>
      </c>
      <c r="J215" s="227"/>
      <c r="K215" s="227">
        <f>SUM(K216:K238)</f>
        <v>0</v>
      </c>
      <c r="L215" s="227"/>
      <c r="M215" s="227">
        <f>SUM(M216:M238)</f>
        <v>0</v>
      </c>
      <c r="N215" s="227"/>
      <c r="O215" s="227">
        <f>SUM(O216:O238)</f>
        <v>38.83</v>
      </c>
      <c r="P215" s="227"/>
      <c r="Q215" s="227">
        <f>SUM(Q216:Q238)</f>
        <v>0</v>
      </c>
      <c r="R215" s="227"/>
      <c r="S215" s="227"/>
      <c r="T215" s="228"/>
      <c r="U215" s="222"/>
      <c r="V215" s="222">
        <f>SUM(V216:V238)</f>
        <v>139.06</v>
      </c>
      <c r="W215" s="222"/>
      <c r="X215" s="222"/>
      <c r="AG215" t="s">
        <v>223</v>
      </c>
    </row>
    <row r="216" spans="1:60" outlineLevel="1" x14ac:dyDescent="0.25">
      <c r="A216" s="229">
        <v>65</v>
      </c>
      <c r="B216" s="230" t="s">
        <v>513</v>
      </c>
      <c r="C216" s="241" t="s">
        <v>514</v>
      </c>
      <c r="D216" s="231" t="s">
        <v>314</v>
      </c>
      <c r="E216" s="232">
        <v>11.349</v>
      </c>
      <c r="F216" s="233"/>
      <c r="G216" s="234">
        <f>ROUND(E216*F216,2)</f>
        <v>0</v>
      </c>
      <c r="H216" s="233"/>
      <c r="I216" s="234">
        <f>ROUND(E216*H216,2)</f>
        <v>0</v>
      </c>
      <c r="J216" s="233"/>
      <c r="K216" s="234">
        <f>ROUND(E216*J216,2)</f>
        <v>0</v>
      </c>
      <c r="L216" s="234">
        <v>21</v>
      </c>
      <c r="M216" s="234">
        <f>G216*(1+L216/100)</f>
        <v>0</v>
      </c>
      <c r="N216" s="234">
        <v>2.5301300000000002</v>
      </c>
      <c r="O216" s="234">
        <f>ROUND(E216*N216,2)</f>
        <v>28.71</v>
      </c>
      <c r="P216" s="234">
        <v>0</v>
      </c>
      <c r="Q216" s="234">
        <f>ROUND(E216*P216,2)</f>
        <v>0</v>
      </c>
      <c r="R216" s="234"/>
      <c r="S216" s="234" t="s">
        <v>487</v>
      </c>
      <c r="T216" s="235" t="s">
        <v>488</v>
      </c>
      <c r="U216" s="221">
        <v>1.212</v>
      </c>
      <c r="V216" s="221">
        <f>ROUND(E216*U216,2)</f>
        <v>13.75</v>
      </c>
      <c r="W216" s="221"/>
      <c r="X216" s="221" t="s">
        <v>287</v>
      </c>
      <c r="Y216" s="212"/>
      <c r="Z216" s="212"/>
      <c r="AA216" s="212"/>
      <c r="AB216" s="212"/>
      <c r="AC216" s="212"/>
      <c r="AD216" s="212"/>
      <c r="AE216" s="212"/>
      <c r="AF216" s="212"/>
      <c r="AG216" s="212" t="s">
        <v>288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19"/>
      <c r="B217" s="220"/>
      <c r="C217" s="242" t="s">
        <v>515</v>
      </c>
      <c r="D217" s="237"/>
      <c r="E217" s="237"/>
      <c r="F217" s="237"/>
      <c r="G217" s="237"/>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231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19"/>
      <c r="B218" s="220"/>
      <c r="C218" s="259" t="s">
        <v>516</v>
      </c>
      <c r="D218" s="248"/>
      <c r="E218" s="249">
        <v>11.349</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292</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5">
      <c r="A219" s="229">
        <v>66</v>
      </c>
      <c r="B219" s="230" t="s">
        <v>517</v>
      </c>
      <c r="C219" s="241" t="s">
        <v>518</v>
      </c>
      <c r="D219" s="231" t="s">
        <v>284</v>
      </c>
      <c r="E219" s="232">
        <v>75.66</v>
      </c>
      <c r="F219" s="233"/>
      <c r="G219" s="234">
        <f>ROUND(E219*F219,2)</f>
        <v>0</v>
      </c>
      <c r="H219" s="233"/>
      <c r="I219" s="234">
        <f>ROUND(E219*H219,2)</f>
        <v>0</v>
      </c>
      <c r="J219" s="233"/>
      <c r="K219" s="234">
        <f>ROUND(E219*J219,2)</f>
        <v>0</v>
      </c>
      <c r="L219" s="234">
        <v>21</v>
      </c>
      <c r="M219" s="234">
        <f>G219*(1+L219/100)</f>
        <v>0</v>
      </c>
      <c r="N219" s="234">
        <v>6.0310000000000002E-2</v>
      </c>
      <c r="O219" s="234">
        <f>ROUND(E219*N219,2)</f>
        <v>4.5599999999999996</v>
      </c>
      <c r="P219" s="234">
        <v>0</v>
      </c>
      <c r="Q219" s="234">
        <f>ROUND(E219*P219,2)</f>
        <v>0</v>
      </c>
      <c r="R219" s="234" t="s">
        <v>493</v>
      </c>
      <c r="S219" s="234" t="s">
        <v>227</v>
      </c>
      <c r="T219" s="235" t="s">
        <v>286</v>
      </c>
      <c r="U219" s="221">
        <v>0.85</v>
      </c>
      <c r="V219" s="221">
        <f>ROUND(E219*U219,2)</f>
        <v>64.31</v>
      </c>
      <c r="W219" s="221"/>
      <c r="X219" s="221" t="s">
        <v>287</v>
      </c>
      <c r="Y219" s="212"/>
      <c r="Z219" s="212"/>
      <c r="AA219" s="212"/>
      <c r="AB219" s="212"/>
      <c r="AC219" s="212"/>
      <c r="AD219" s="212"/>
      <c r="AE219" s="212"/>
      <c r="AF219" s="212"/>
      <c r="AG219" s="212" t="s">
        <v>288</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1" outlineLevel="1" x14ac:dyDescent="0.25">
      <c r="A220" s="219"/>
      <c r="B220" s="220"/>
      <c r="C220" s="258" t="s">
        <v>519</v>
      </c>
      <c r="D220" s="250"/>
      <c r="E220" s="250"/>
      <c r="F220" s="250"/>
      <c r="G220" s="250"/>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290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36" t="str">
        <f>C220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20" s="212"/>
      <c r="BC220" s="212"/>
      <c r="BD220" s="212"/>
      <c r="BE220" s="212"/>
      <c r="BF220" s="212"/>
      <c r="BG220" s="212"/>
      <c r="BH220" s="212"/>
    </row>
    <row r="221" spans="1:60" outlineLevel="1" x14ac:dyDescent="0.25">
      <c r="A221" s="219"/>
      <c r="B221" s="220"/>
      <c r="C221" s="259" t="s">
        <v>520</v>
      </c>
      <c r="D221" s="248"/>
      <c r="E221" s="249">
        <v>75.66</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292</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29">
        <v>67</v>
      </c>
      <c r="B222" s="230" t="s">
        <v>521</v>
      </c>
      <c r="C222" s="241" t="s">
        <v>522</v>
      </c>
      <c r="D222" s="231" t="s">
        <v>284</v>
      </c>
      <c r="E222" s="232">
        <v>75.66</v>
      </c>
      <c r="F222" s="233"/>
      <c r="G222" s="234">
        <f>ROUND(E222*F222,2)</f>
        <v>0</v>
      </c>
      <c r="H222" s="233"/>
      <c r="I222" s="234">
        <f>ROUND(E222*H222,2)</f>
        <v>0</v>
      </c>
      <c r="J222" s="233"/>
      <c r="K222" s="234">
        <f>ROUND(E222*J222,2)</f>
        <v>0</v>
      </c>
      <c r="L222" s="234">
        <v>21</v>
      </c>
      <c r="M222" s="234">
        <f>G222*(1+L222/100)</f>
        <v>0</v>
      </c>
      <c r="N222" s="234">
        <v>0</v>
      </c>
      <c r="O222" s="234">
        <f>ROUND(E222*N222,2)</f>
        <v>0</v>
      </c>
      <c r="P222" s="234">
        <v>0</v>
      </c>
      <c r="Q222" s="234">
        <f>ROUND(E222*P222,2)</f>
        <v>0</v>
      </c>
      <c r="R222" s="234" t="s">
        <v>493</v>
      </c>
      <c r="S222" s="234" t="s">
        <v>227</v>
      </c>
      <c r="T222" s="235" t="s">
        <v>286</v>
      </c>
      <c r="U222" s="221">
        <v>0.35</v>
      </c>
      <c r="V222" s="221">
        <f>ROUND(E222*U222,2)</f>
        <v>26.48</v>
      </c>
      <c r="W222" s="221"/>
      <c r="X222" s="221" t="s">
        <v>287</v>
      </c>
      <c r="Y222" s="212"/>
      <c r="Z222" s="212"/>
      <c r="AA222" s="212"/>
      <c r="AB222" s="212"/>
      <c r="AC222" s="212"/>
      <c r="AD222" s="212"/>
      <c r="AE222" s="212"/>
      <c r="AF222" s="212"/>
      <c r="AG222" s="212" t="s">
        <v>288</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ht="21" outlineLevel="1" x14ac:dyDescent="0.25">
      <c r="A223" s="219"/>
      <c r="B223" s="220"/>
      <c r="C223" s="258" t="s">
        <v>519</v>
      </c>
      <c r="D223" s="250"/>
      <c r="E223" s="250"/>
      <c r="F223" s="250"/>
      <c r="G223" s="250"/>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290</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36" t="str">
        <f>C223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23" s="212"/>
      <c r="BC223" s="212"/>
      <c r="BD223" s="212"/>
      <c r="BE223" s="212"/>
      <c r="BF223" s="212"/>
      <c r="BG223" s="212"/>
      <c r="BH223" s="212"/>
    </row>
    <row r="224" spans="1:60" outlineLevel="1" x14ac:dyDescent="0.25">
      <c r="A224" s="219"/>
      <c r="B224" s="220"/>
      <c r="C224" s="259" t="s">
        <v>520</v>
      </c>
      <c r="D224" s="248"/>
      <c r="E224" s="249">
        <v>75.66</v>
      </c>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292</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5">
      <c r="A225" s="229">
        <v>68</v>
      </c>
      <c r="B225" s="230" t="s">
        <v>523</v>
      </c>
      <c r="C225" s="241" t="s">
        <v>524</v>
      </c>
      <c r="D225" s="231" t="s">
        <v>416</v>
      </c>
      <c r="E225" s="232">
        <v>0.69040000000000001</v>
      </c>
      <c r="F225" s="233"/>
      <c r="G225" s="234">
        <f>ROUND(E225*F225,2)</f>
        <v>0</v>
      </c>
      <c r="H225" s="233"/>
      <c r="I225" s="234">
        <f>ROUND(E225*H225,2)</f>
        <v>0</v>
      </c>
      <c r="J225" s="233"/>
      <c r="K225" s="234">
        <f>ROUND(E225*J225,2)</f>
        <v>0</v>
      </c>
      <c r="L225" s="234">
        <v>21</v>
      </c>
      <c r="M225" s="234">
        <f>G225*(1+L225/100)</f>
        <v>0</v>
      </c>
      <c r="N225" s="234">
        <v>1.05488</v>
      </c>
      <c r="O225" s="234">
        <f>ROUND(E225*N225,2)</f>
        <v>0.73</v>
      </c>
      <c r="P225" s="234">
        <v>0</v>
      </c>
      <c r="Q225" s="234">
        <f>ROUND(E225*P225,2)</f>
        <v>0</v>
      </c>
      <c r="R225" s="234" t="s">
        <v>493</v>
      </c>
      <c r="S225" s="234" t="s">
        <v>227</v>
      </c>
      <c r="T225" s="235" t="s">
        <v>286</v>
      </c>
      <c r="U225" s="221">
        <v>15.231</v>
      </c>
      <c r="V225" s="221">
        <f>ROUND(E225*U225,2)</f>
        <v>10.52</v>
      </c>
      <c r="W225" s="221"/>
      <c r="X225" s="221" t="s">
        <v>287</v>
      </c>
      <c r="Y225" s="212"/>
      <c r="Z225" s="212"/>
      <c r="AA225" s="212"/>
      <c r="AB225" s="212"/>
      <c r="AC225" s="212"/>
      <c r="AD225" s="212"/>
      <c r="AE225" s="212"/>
      <c r="AF225" s="212"/>
      <c r="AG225" s="212" t="s">
        <v>288</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5">
      <c r="A226" s="219"/>
      <c r="B226" s="220"/>
      <c r="C226" s="258" t="s">
        <v>525</v>
      </c>
      <c r="D226" s="250"/>
      <c r="E226" s="250"/>
      <c r="F226" s="250"/>
      <c r="G226" s="250"/>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290</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19"/>
      <c r="B227" s="220"/>
      <c r="C227" s="259" t="s">
        <v>526</v>
      </c>
      <c r="D227" s="248"/>
      <c r="E227" s="249">
        <v>0.69040000000000001</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292</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5">
      <c r="A228" s="229">
        <v>69</v>
      </c>
      <c r="B228" s="230" t="s">
        <v>527</v>
      </c>
      <c r="C228" s="241" t="s">
        <v>528</v>
      </c>
      <c r="D228" s="231" t="s">
        <v>314</v>
      </c>
      <c r="E228" s="232">
        <v>1.788</v>
      </c>
      <c r="F228" s="233"/>
      <c r="G228" s="234">
        <f>ROUND(E228*F228,2)</f>
        <v>0</v>
      </c>
      <c r="H228" s="233"/>
      <c r="I228" s="234">
        <f>ROUND(E228*H228,2)</f>
        <v>0</v>
      </c>
      <c r="J228" s="233"/>
      <c r="K228" s="234">
        <f>ROUND(E228*J228,2)</f>
        <v>0</v>
      </c>
      <c r="L228" s="234">
        <v>21</v>
      </c>
      <c r="M228" s="234">
        <f>G228*(1+L228/100)</f>
        <v>0</v>
      </c>
      <c r="N228" s="234">
        <v>2.54278</v>
      </c>
      <c r="O228" s="234">
        <f>ROUND(E228*N228,2)</f>
        <v>4.55</v>
      </c>
      <c r="P228" s="234">
        <v>0</v>
      </c>
      <c r="Q228" s="234">
        <f>ROUND(E228*P228,2)</f>
        <v>0</v>
      </c>
      <c r="R228" s="234"/>
      <c r="S228" s="234" t="s">
        <v>487</v>
      </c>
      <c r="T228" s="235" t="s">
        <v>488</v>
      </c>
      <c r="U228" s="221">
        <v>2.6669999999999998</v>
      </c>
      <c r="V228" s="221">
        <f>ROUND(E228*U228,2)</f>
        <v>4.7699999999999996</v>
      </c>
      <c r="W228" s="221"/>
      <c r="X228" s="221" t="s">
        <v>287</v>
      </c>
      <c r="Y228" s="212"/>
      <c r="Z228" s="212"/>
      <c r="AA228" s="212"/>
      <c r="AB228" s="212"/>
      <c r="AC228" s="212"/>
      <c r="AD228" s="212"/>
      <c r="AE228" s="212"/>
      <c r="AF228" s="212"/>
      <c r="AG228" s="212" t="s">
        <v>288</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5">
      <c r="A229" s="219"/>
      <c r="B229" s="220"/>
      <c r="C229" s="259" t="s">
        <v>529</v>
      </c>
      <c r="D229" s="248"/>
      <c r="E229" s="249">
        <v>1.788</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292</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29">
        <v>70</v>
      </c>
      <c r="B230" s="230" t="s">
        <v>530</v>
      </c>
      <c r="C230" s="241" t="s">
        <v>531</v>
      </c>
      <c r="D230" s="231" t="s">
        <v>284</v>
      </c>
      <c r="E230" s="232">
        <v>11.92</v>
      </c>
      <c r="F230" s="233"/>
      <c r="G230" s="234">
        <f>ROUND(E230*F230,2)</f>
        <v>0</v>
      </c>
      <c r="H230" s="233"/>
      <c r="I230" s="234">
        <f>ROUND(E230*H230,2)</f>
        <v>0</v>
      </c>
      <c r="J230" s="233"/>
      <c r="K230" s="234">
        <f>ROUND(E230*J230,2)</f>
        <v>0</v>
      </c>
      <c r="L230" s="234">
        <v>21</v>
      </c>
      <c r="M230" s="234">
        <f>G230*(1+L230/100)</f>
        <v>0</v>
      </c>
      <c r="N230" s="234">
        <v>1.553E-2</v>
      </c>
      <c r="O230" s="234">
        <f>ROUND(E230*N230,2)</f>
        <v>0.19</v>
      </c>
      <c r="P230" s="234">
        <v>0</v>
      </c>
      <c r="Q230" s="234">
        <f>ROUND(E230*P230,2)</f>
        <v>0</v>
      </c>
      <c r="R230" s="234" t="s">
        <v>532</v>
      </c>
      <c r="S230" s="234" t="s">
        <v>227</v>
      </c>
      <c r="T230" s="235" t="s">
        <v>286</v>
      </c>
      <c r="U230" s="221">
        <v>1.1599999999999999</v>
      </c>
      <c r="V230" s="221">
        <f>ROUND(E230*U230,2)</f>
        <v>13.83</v>
      </c>
      <c r="W230" s="221"/>
      <c r="X230" s="221" t="s">
        <v>287</v>
      </c>
      <c r="Y230" s="212"/>
      <c r="Z230" s="212"/>
      <c r="AA230" s="212"/>
      <c r="AB230" s="212"/>
      <c r="AC230" s="212"/>
      <c r="AD230" s="212"/>
      <c r="AE230" s="212"/>
      <c r="AF230" s="212"/>
      <c r="AG230" s="212" t="s">
        <v>288</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5">
      <c r="A231" s="219"/>
      <c r="B231" s="220"/>
      <c r="C231" s="258" t="s">
        <v>533</v>
      </c>
      <c r="D231" s="250"/>
      <c r="E231" s="250"/>
      <c r="F231" s="250"/>
      <c r="G231" s="250"/>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290</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5">
      <c r="A232" s="219"/>
      <c r="B232" s="220"/>
      <c r="C232" s="259" t="s">
        <v>534</v>
      </c>
      <c r="D232" s="248"/>
      <c r="E232" s="249">
        <v>11.92</v>
      </c>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292</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5">
      <c r="A233" s="229">
        <v>71</v>
      </c>
      <c r="B233" s="230" t="s">
        <v>535</v>
      </c>
      <c r="C233" s="241" t="s">
        <v>536</v>
      </c>
      <c r="D233" s="231" t="s">
        <v>284</v>
      </c>
      <c r="E233" s="232">
        <v>11.92</v>
      </c>
      <c r="F233" s="233"/>
      <c r="G233" s="234">
        <f>ROUND(E233*F233,2)</f>
        <v>0</v>
      </c>
      <c r="H233" s="233"/>
      <c r="I233" s="234">
        <f>ROUND(E233*H233,2)</f>
        <v>0</v>
      </c>
      <c r="J233" s="233"/>
      <c r="K233" s="234">
        <f>ROUND(E233*J233,2)</f>
        <v>0</v>
      </c>
      <c r="L233" s="234">
        <v>21</v>
      </c>
      <c r="M233" s="234">
        <f>G233*(1+L233/100)</f>
        <v>0</v>
      </c>
      <c r="N233" s="234">
        <v>0</v>
      </c>
      <c r="O233" s="234">
        <f>ROUND(E233*N233,2)</f>
        <v>0</v>
      </c>
      <c r="P233" s="234">
        <v>0</v>
      </c>
      <c r="Q233" s="234">
        <f>ROUND(E233*P233,2)</f>
        <v>0</v>
      </c>
      <c r="R233" s="234" t="s">
        <v>532</v>
      </c>
      <c r="S233" s="234" t="s">
        <v>227</v>
      </c>
      <c r="T233" s="235" t="s">
        <v>286</v>
      </c>
      <c r="U233" s="221">
        <v>0.33900000000000002</v>
      </c>
      <c r="V233" s="221">
        <f>ROUND(E233*U233,2)</f>
        <v>4.04</v>
      </c>
      <c r="W233" s="221"/>
      <c r="X233" s="221" t="s">
        <v>287</v>
      </c>
      <c r="Y233" s="212"/>
      <c r="Z233" s="212"/>
      <c r="AA233" s="212"/>
      <c r="AB233" s="212"/>
      <c r="AC233" s="212"/>
      <c r="AD233" s="212"/>
      <c r="AE233" s="212"/>
      <c r="AF233" s="212"/>
      <c r="AG233" s="212" t="s">
        <v>288</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5">
      <c r="A234" s="219"/>
      <c r="B234" s="220"/>
      <c r="C234" s="258" t="s">
        <v>533</v>
      </c>
      <c r="D234" s="250"/>
      <c r="E234" s="250"/>
      <c r="F234" s="250"/>
      <c r="G234" s="250"/>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290</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5">
      <c r="A235" s="219"/>
      <c r="B235" s="220"/>
      <c r="C235" s="259" t="s">
        <v>534</v>
      </c>
      <c r="D235" s="248"/>
      <c r="E235" s="249">
        <v>11.92</v>
      </c>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292</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0.399999999999999" outlineLevel="1" x14ac:dyDescent="0.25">
      <c r="A236" s="229">
        <v>72</v>
      </c>
      <c r="B236" s="230" t="s">
        <v>537</v>
      </c>
      <c r="C236" s="241" t="s">
        <v>538</v>
      </c>
      <c r="D236" s="231" t="s">
        <v>416</v>
      </c>
      <c r="E236" s="232">
        <v>8.9010000000000006E-2</v>
      </c>
      <c r="F236" s="233"/>
      <c r="G236" s="234">
        <f>ROUND(E236*F236,2)</f>
        <v>0</v>
      </c>
      <c r="H236" s="233"/>
      <c r="I236" s="234">
        <f>ROUND(E236*H236,2)</f>
        <v>0</v>
      </c>
      <c r="J236" s="233"/>
      <c r="K236" s="234">
        <f>ROUND(E236*J236,2)</f>
        <v>0</v>
      </c>
      <c r="L236" s="234">
        <v>21</v>
      </c>
      <c r="M236" s="234">
        <f>G236*(1+L236/100)</f>
        <v>0</v>
      </c>
      <c r="N236" s="234">
        <v>1.0545800000000001</v>
      </c>
      <c r="O236" s="234">
        <f>ROUND(E236*N236,2)</f>
        <v>0.09</v>
      </c>
      <c r="P236" s="234">
        <v>0</v>
      </c>
      <c r="Q236" s="234">
        <f>ROUND(E236*P236,2)</f>
        <v>0</v>
      </c>
      <c r="R236" s="234" t="s">
        <v>493</v>
      </c>
      <c r="S236" s="234" t="s">
        <v>227</v>
      </c>
      <c r="T236" s="235" t="s">
        <v>286</v>
      </c>
      <c r="U236" s="221">
        <v>15.231</v>
      </c>
      <c r="V236" s="221">
        <f>ROUND(E236*U236,2)</f>
        <v>1.36</v>
      </c>
      <c r="W236" s="221"/>
      <c r="X236" s="221" t="s">
        <v>287</v>
      </c>
      <c r="Y236" s="212"/>
      <c r="Z236" s="212"/>
      <c r="AA236" s="212"/>
      <c r="AB236" s="212"/>
      <c r="AC236" s="212"/>
      <c r="AD236" s="212"/>
      <c r="AE236" s="212"/>
      <c r="AF236" s="212"/>
      <c r="AG236" s="212" t="s">
        <v>288</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5">
      <c r="A237" s="219"/>
      <c r="B237" s="220"/>
      <c r="C237" s="258" t="s">
        <v>525</v>
      </c>
      <c r="D237" s="250"/>
      <c r="E237" s="250"/>
      <c r="F237" s="250"/>
      <c r="G237" s="250"/>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290</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5">
      <c r="A238" s="219"/>
      <c r="B238" s="220"/>
      <c r="C238" s="259" t="s">
        <v>539</v>
      </c>
      <c r="D238" s="248"/>
      <c r="E238" s="249">
        <v>8.9010000000000006E-2</v>
      </c>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292</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x14ac:dyDescent="0.25">
      <c r="A239" s="223" t="s">
        <v>222</v>
      </c>
      <c r="B239" s="224" t="s">
        <v>138</v>
      </c>
      <c r="C239" s="240" t="s">
        <v>139</v>
      </c>
      <c r="D239" s="225"/>
      <c r="E239" s="226"/>
      <c r="F239" s="227"/>
      <c r="G239" s="227">
        <f>SUMIF(AG240:AG241,"&lt;&gt;NOR",G240:G241)</f>
        <v>0</v>
      </c>
      <c r="H239" s="227"/>
      <c r="I239" s="227">
        <f>SUM(I240:I241)</f>
        <v>0</v>
      </c>
      <c r="J239" s="227"/>
      <c r="K239" s="227">
        <f>SUM(K240:K241)</f>
        <v>0</v>
      </c>
      <c r="L239" s="227"/>
      <c r="M239" s="227">
        <f>SUM(M240:M241)</f>
        <v>0</v>
      </c>
      <c r="N239" s="227"/>
      <c r="O239" s="227">
        <f>SUM(O240:O241)</f>
        <v>7.0000000000000007E-2</v>
      </c>
      <c r="P239" s="227"/>
      <c r="Q239" s="227">
        <f>SUM(Q240:Q241)</f>
        <v>0</v>
      </c>
      <c r="R239" s="227"/>
      <c r="S239" s="227"/>
      <c r="T239" s="228"/>
      <c r="U239" s="222"/>
      <c r="V239" s="222">
        <f>SUM(V240:V241)</f>
        <v>42.56</v>
      </c>
      <c r="W239" s="222"/>
      <c r="X239" s="222"/>
      <c r="AG239" t="s">
        <v>223</v>
      </c>
    </row>
    <row r="240" spans="1:60" outlineLevel="1" x14ac:dyDescent="0.25">
      <c r="A240" s="229">
        <v>73</v>
      </c>
      <c r="B240" s="230" t="s">
        <v>540</v>
      </c>
      <c r="C240" s="241" t="s">
        <v>541</v>
      </c>
      <c r="D240" s="231" t="s">
        <v>468</v>
      </c>
      <c r="E240" s="232">
        <v>53.2</v>
      </c>
      <c r="F240" s="233"/>
      <c r="G240" s="234">
        <f>ROUND(E240*F240,2)</f>
        <v>0</v>
      </c>
      <c r="H240" s="233"/>
      <c r="I240" s="234">
        <f>ROUND(E240*H240,2)</f>
        <v>0</v>
      </c>
      <c r="J240" s="233"/>
      <c r="K240" s="234">
        <f>ROUND(E240*J240,2)</f>
        <v>0</v>
      </c>
      <c r="L240" s="234">
        <v>21</v>
      </c>
      <c r="M240" s="234">
        <f>G240*(1+L240/100)</f>
        <v>0</v>
      </c>
      <c r="N240" s="234">
        <v>1.23E-3</v>
      </c>
      <c r="O240" s="234">
        <f>ROUND(E240*N240,2)</f>
        <v>7.0000000000000007E-2</v>
      </c>
      <c r="P240" s="234">
        <v>0</v>
      </c>
      <c r="Q240" s="234">
        <f>ROUND(E240*P240,2)</f>
        <v>0</v>
      </c>
      <c r="R240" s="234"/>
      <c r="S240" s="234" t="s">
        <v>487</v>
      </c>
      <c r="T240" s="235" t="s">
        <v>488</v>
      </c>
      <c r="U240" s="221">
        <v>0.8</v>
      </c>
      <c r="V240" s="221">
        <f>ROUND(E240*U240,2)</f>
        <v>42.56</v>
      </c>
      <c r="W240" s="221"/>
      <c r="X240" s="221" t="s">
        <v>287</v>
      </c>
      <c r="Y240" s="212"/>
      <c r="Z240" s="212"/>
      <c r="AA240" s="212"/>
      <c r="AB240" s="212"/>
      <c r="AC240" s="212"/>
      <c r="AD240" s="212"/>
      <c r="AE240" s="212"/>
      <c r="AF240" s="212"/>
      <c r="AG240" s="212" t="s">
        <v>288</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5">
      <c r="A241" s="219"/>
      <c r="B241" s="220"/>
      <c r="C241" s="259" t="s">
        <v>542</v>
      </c>
      <c r="D241" s="248"/>
      <c r="E241" s="249">
        <v>53.2</v>
      </c>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292</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x14ac:dyDescent="0.25">
      <c r="A242" s="223" t="s">
        <v>222</v>
      </c>
      <c r="B242" s="224" t="s">
        <v>142</v>
      </c>
      <c r="C242" s="240" t="s">
        <v>143</v>
      </c>
      <c r="D242" s="225"/>
      <c r="E242" s="226"/>
      <c r="F242" s="227"/>
      <c r="G242" s="227">
        <f>SUMIF(AG243:AG246,"&lt;&gt;NOR",G243:G246)</f>
        <v>0</v>
      </c>
      <c r="H242" s="227"/>
      <c r="I242" s="227">
        <f>SUM(I243:I246)</f>
        <v>0</v>
      </c>
      <c r="J242" s="227"/>
      <c r="K242" s="227">
        <f>SUM(K243:K246)</f>
        <v>0</v>
      </c>
      <c r="L242" s="227"/>
      <c r="M242" s="227">
        <f>SUM(M243:M246)</f>
        <v>0</v>
      </c>
      <c r="N242" s="227"/>
      <c r="O242" s="227">
        <f>SUM(O243:O246)</f>
        <v>21.62</v>
      </c>
      <c r="P242" s="227"/>
      <c r="Q242" s="227">
        <f>SUM(Q243:Q246)</f>
        <v>0</v>
      </c>
      <c r="R242" s="227"/>
      <c r="S242" s="227"/>
      <c r="T242" s="228"/>
      <c r="U242" s="222"/>
      <c r="V242" s="222">
        <f>SUM(V243:V246)</f>
        <v>2.92</v>
      </c>
      <c r="W242" s="222"/>
      <c r="X242" s="222"/>
      <c r="AG242" t="s">
        <v>223</v>
      </c>
    </row>
    <row r="243" spans="1:60" ht="20.399999999999999" outlineLevel="1" x14ac:dyDescent="0.25">
      <c r="A243" s="229">
        <v>74</v>
      </c>
      <c r="B243" s="230" t="s">
        <v>543</v>
      </c>
      <c r="C243" s="241" t="s">
        <v>544</v>
      </c>
      <c r="D243" s="231" t="s">
        <v>314</v>
      </c>
      <c r="E243" s="232">
        <v>10.6</v>
      </c>
      <c r="F243" s="233"/>
      <c r="G243" s="234">
        <f>ROUND(E243*F243,2)</f>
        <v>0</v>
      </c>
      <c r="H243" s="233"/>
      <c r="I243" s="234">
        <f>ROUND(E243*H243,2)</f>
        <v>0</v>
      </c>
      <c r="J243" s="233"/>
      <c r="K243" s="234">
        <f>ROUND(E243*J243,2)</f>
        <v>0</v>
      </c>
      <c r="L243" s="234">
        <v>21</v>
      </c>
      <c r="M243" s="234">
        <f>G243*(1+L243/100)</f>
        <v>0</v>
      </c>
      <c r="N243" s="234">
        <v>2.04</v>
      </c>
      <c r="O243" s="234">
        <f>ROUND(E243*N243,2)</f>
        <v>21.62</v>
      </c>
      <c r="P243" s="234">
        <v>0</v>
      </c>
      <c r="Q243" s="234">
        <f>ROUND(E243*P243,2)</f>
        <v>0</v>
      </c>
      <c r="R243" s="234" t="s">
        <v>545</v>
      </c>
      <c r="S243" s="234" t="s">
        <v>227</v>
      </c>
      <c r="T243" s="235" t="s">
        <v>286</v>
      </c>
      <c r="U243" s="221">
        <v>0.27500000000000002</v>
      </c>
      <c r="V243" s="221">
        <f>ROUND(E243*U243,2)</f>
        <v>2.92</v>
      </c>
      <c r="W243" s="221"/>
      <c r="X243" s="221" t="s">
        <v>287</v>
      </c>
      <c r="Y243" s="212"/>
      <c r="Z243" s="212"/>
      <c r="AA243" s="212"/>
      <c r="AB243" s="212"/>
      <c r="AC243" s="212"/>
      <c r="AD243" s="212"/>
      <c r="AE243" s="212"/>
      <c r="AF243" s="212"/>
      <c r="AG243" s="212" t="s">
        <v>288</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5">
      <c r="A244" s="219"/>
      <c r="B244" s="220"/>
      <c r="C244" s="258" t="s">
        <v>546</v>
      </c>
      <c r="D244" s="250"/>
      <c r="E244" s="250"/>
      <c r="F244" s="250"/>
      <c r="G244" s="250"/>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290</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5">
      <c r="A245" s="219"/>
      <c r="B245" s="220"/>
      <c r="C245" s="243" t="s">
        <v>547</v>
      </c>
      <c r="D245" s="238"/>
      <c r="E245" s="238"/>
      <c r="F245" s="238"/>
      <c r="G245" s="238"/>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231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5">
      <c r="A246" s="219"/>
      <c r="B246" s="220"/>
      <c r="C246" s="259" t="s">
        <v>548</v>
      </c>
      <c r="D246" s="248"/>
      <c r="E246" s="249">
        <v>10.6</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292</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x14ac:dyDescent="0.25">
      <c r="A247" s="223" t="s">
        <v>222</v>
      </c>
      <c r="B247" s="224" t="s">
        <v>144</v>
      </c>
      <c r="C247" s="240" t="s">
        <v>145</v>
      </c>
      <c r="D247" s="225"/>
      <c r="E247" s="226"/>
      <c r="F247" s="227"/>
      <c r="G247" s="227">
        <f>SUMIF(AG248:AG267,"&lt;&gt;NOR",G248:G267)</f>
        <v>0</v>
      </c>
      <c r="H247" s="227"/>
      <c r="I247" s="227">
        <f>SUM(I248:I267)</f>
        <v>0</v>
      </c>
      <c r="J247" s="227"/>
      <c r="K247" s="227">
        <f>SUM(K248:K267)</f>
        <v>0</v>
      </c>
      <c r="L247" s="227"/>
      <c r="M247" s="227">
        <f>SUM(M248:M267)</f>
        <v>0</v>
      </c>
      <c r="N247" s="227"/>
      <c r="O247" s="227">
        <f>SUM(O248:O267)</f>
        <v>636.53</v>
      </c>
      <c r="P247" s="227"/>
      <c r="Q247" s="227">
        <f>SUM(Q248:Q267)</f>
        <v>0</v>
      </c>
      <c r="R247" s="227"/>
      <c r="S247" s="227"/>
      <c r="T247" s="228"/>
      <c r="U247" s="222"/>
      <c r="V247" s="222">
        <f>SUM(V248:V267)</f>
        <v>109.49000000000001</v>
      </c>
      <c r="W247" s="222"/>
      <c r="X247" s="222"/>
      <c r="AG247" t="s">
        <v>223</v>
      </c>
    </row>
    <row r="248" spans="1:60" ht="20.399999999999999" outlineLevel="1" x14ac:dyDescent="0.25">
      <c r="A248" s="229">
        <v>75</v>
      </c>
      <c r="B248" s="230" t="s">
        <v>549</v>
      </c>
      <c r="C248" s="241" t="s">
        <v>550</v>
      </c>
      <c r="D248" s="231" t="s">
        <v>284</v>
      </c>
      <c r="E248" s="232">
        <v>123.2</v>
      </c>
      <c r="F248" s="233"/>
      <c r="G248" s="234">
        <f>ROUND(E248*F248,2)</f>
        <v>0</v>
      </c>
      <c r="H248" s="233"/>
      <c r="I248" s="234">
        <f>ROUND(E248*H248,2)</f>
        <v>0</v>
      </c>
      <c r="J248" s="233"/>
      <c r="K248" s="234">
        <f>ROUND(E248*J248,2)</f>
        <v>0</v>
      </c>
      <c r="L248" s="234">
        <v>21</v>
      </c>
      <c r="M248" s="234">
        <f>G248*(1+L248/100)</f>
        <v>0</v>
      </c>
      <c r="N248" s="234">
        <v>0.378</v>
      </c>
      <c r="O248" s="234">
        <f>ROUND(E248*N248,2)</f>
        <v>46.57</v>
      </c>
      <c r="P248" s="234">
        <v>0</v>
      </c>
      <c r="Q248" s="234">
        <f>ROUND(E248*P248,2)</f>
        <v>0</v>
      </c>
      <c r="R248" s="234" t="s">
        <v>308</v>
      </c>
      <c r="S248" s="234" t="s">
        <v>227</v>
      </c>
      <c r="T248" s="235" t="s">
        <v>286</v>
      </c>
      <c r="U248" s="221">
        <v>2.5999999999999999E-2</v>
      </c>
      <c r="V248" s="221">
        <f>ROUND(E248*U248,2)</f>
        <v>3.2</v>
      </c>
      <c r="W248" s="221"/>
      <c r="X248" s="221" t="s">
        <v>287</v>
      </c>
      <c r="Y248" s="212"/>
      <c r="Z248" s="212"/>
      <c r="AA248" s="212"/>
      <c r="AB248" s="212"/>
      <c r="AC248" s="212"/>
      <c r="AD248" s="212"/>
      <c r="AE248" s="212"/>
      <c r="AF248" s="212"/>
      <c r="AG248" s="212" t="s">
        <v>319</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5">
      <c r="A249" s="219"/>
      <c r="B249" s="220"/>
      <c r="C249" s="259" t="s">
        <v>434</v>
      </c>
      <c r="D249" s="248"/>
      <c r="E249" s="249">
        <v>123.2</v>
      </c>
      <c r="F249" s="221"/>
      <c r="G249" s="221"/>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292</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0.399999999999999" outlineLevel="1" x14ac:dyDescent="0.25">
      <c r="A250" s="229">
        <v>76</v>
      </c>
      <c r="B250" s="230" t="s">
        <v>551</v>
      </c>
      <c r="C250" s="241" t="s">
        <v>552</v>
      </c>
      <c r="D250" s="231" t="s">
        <v>284</v>
      </c>
      <c r="E250" s="232">
        <v>839.1</v>
      </c>
      <c r="F250" s="233"/>
      <c r="G250" s="234">
        <f>ROUND(E250*F250,2)</f>
        <v>0</v>
      </c>
      <c r="H250" s="233"/>
      <c r="I250" s="234">
        <f>ROUND(E250*H250,2)</f>
        <v>0</v>
      </c>
      <c r="J250" s="233"/>
      <c r="K250" s="234">
        <f>ROUND(E250*J250,2)</f>
        <v>0</v>
      </c>
      <c r="L250" s="234">
        <v>21</v>
      </c>
      <c r="M250" s="234">
        <f>G250*(1+L250/100)</f>
        <v>0</v>
      </c>
      <c r="N250" s="234">
        <v>0.441</v>
      </c>
      <c r="O250" s="234">
        <f>ROUND(E250*N250,2)</f>
        <v>370.04</v>
      </c>
      <c r="P250" s="234">
        <v>0</v>
      </c>
      <c r="Q250" s="234">
        <f>ROUND(E250*P250,2)</f>
        <v>0</v>
      </c>
      <c r="R250" s="234" t="s">
        <v>308</v>
      </c>
      <c r="S250" s="234" t="s">
        <v>227</v>
      </c>
      <c r="T250" s="235" t="s">
        <v>286</v>
      </c>
      <c r="U250" s="221">
        <v>2.9000000000000001E-2</v>
      </c>
      <c r="V250" s="221">
        <f>ROUND(E250*U250,2)</f>
        <v>24.33</v>
      </c>
      <c r="W250" s="221"/>
      <c r="X250" s="221" t="s">
        <v>287</v>
      </c>
      <c r="Y250" s="212"/>
      <c r="Z250" s="212"/>
      <c r="AA250" s="212"/>
      <c r="AB250" s="212"/>
      <c r="AC250" s="212"/>
      <c r="AD250" s="212"/>
      <c r="AE250" s="212"/>
      <c r="AF250" s="212"/>
      <c r="AG250" s="212" t="s">
        <v>319</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5">
      <c r="A251" s="219"/>
      <c r="B251" s="220"/>
      <c r="C251" s="259" t="s">
        <v>435</v>
      </c>
      <c r="D251" s="248"/>
      <c r="E251" s="249">
        <v>401.1</v>
      </c>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292</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5">
      <c r="A252" s="219"/>
      <c r="B252" s="220"/>
      <c r="C252" s="259" t="s">
        <v>436</v>
      </c>
      <c r="D252" s="248"/>
      <c r="E252" s="249">
        <v>438</v>
      </c>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292</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0.399999999999999" outlineLevel="1" x14ac:dyDescent="0.25">
      <c r="A253" s="229">
        <v>77</v>
      </c>
      <c r="B253" s="230" t="s">
        <v>553</v>
      </c>
      <c r="C253" s="241" t="s">
        <v>554</v>
      </c>
      <c r="D253" s="231" t="s">
        <v>284</v>
      </c>
      <c r="E253" s="232">
        <v>414.2</v>
      </c>
      <c r="F253" s="233"/>
      <c r="G253" s="234">
        <f>ROUND(E253*F253,2)</f>
        <v>0</v>
      </c>
      <c r="H253" s="233"/>
      <c r="I253" s="234">
        <f>ROUND(E253*H253,2)</f>
        <v>0</v>
      </c>
      <c r="J253" s="233"/>
      <c r="K253" s="234">
        <f>ROUND(E253*J253,2)</f>
        <v>0</v>
      </c>
      <c r="L253" s="234">
        <v>21</v>
      </c>
      <c r="M253" s="234">
        <f>G253*(1+L253/100)</f>
        <v>0</v>
      </c>
      <c r="N253" s="234">
        <v>0.15826000000000001</v>
      </c>
      <c r="O253" s="234">
        <f>ROUND(E253*N253,2)</f>
        <v>65.55</v>
      </c>
      <c r="P253" s="234">
        <v>0</v>
      </c>
      <c r="Q253" s="234">
        <f>ROUND(E253*P253,2)</f>
        <v>0</v>
      </c>
      <c r="R253" s="234" t="s">
        <v>308</v>
      </c>
      <c r="S253" s="234" t="s">
        <v>227</v>
      </c>
      <c r="T253" s="235" t="s">
        <v>286</v>
      </c>
      <c r="U253" s="221">
        <v>2.4E-2</v>
      </c>
      <c r="V253" s="221">
        <f>ROUND(E253*U253,2)</f>
        <v>9.94</v>
      </c>
      <c r="W253" s="221"/>
      <c r="X253" s="221" t="s">
        <v>287</v>
      </c>
      <c r="Y253" s="212"/>
      <c r="Z253" s="212"/>
      <c r="AA253" s="212"/>
      <c r="AB253" s="212"/>
      <c r="AC253" s="212"/>
      <c r="AD253" s="212"/>
      <c r="AE253" s="212"/>
      <c r="AF253" s="212"/>
      <c r="AG253" s="212" t="s">
        <v>288</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5">
      <c r="A254" s="219"/>
      <c r="B254" s="220"/>
      <c r="C254" s="258" t="s">
        <v>555</v>
      </c>
      <c r="D254" s="250"/>
      <c r="E254" s="250"/>
      <c r="F254" s="250"/>
      <c r="G254" s="250"/>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290</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5">
      <c r="A255" s="219"/>
      <c r="B255" s="220"/>
      <c r="C255" s="259" t="s">
        <v>556</v>
      </c>
      <c r="D255" s="248"/>
      <c r="E255" s="249">
        <v>414.2</v>
      </c>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292</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5">
      <c r="A256" s="229">
        <v>78</v>
      </c>
      <c r="B256" s="230" t="s">
        <v>557</v>
      </c>
      <c r="C256" s="241" t="s">
        <v>558</v>
      </c>
      <c r="D256" s="231" t="s">
        <v>284</v>
      </c>
      <c r="E256" s="232">
        <v>377.5</v>
      </c>
      <c r="F256" s="233"/>
      <c r="G256" s="234">
        <f>ROUND(E256*F256,2)</f>
        <v>0</v>
      </c>
      <c r="H256" s="233"/>
      <c r="I256" s="234">
        <f>ROUND(E256*H256,2)</f>
        <v>0</v>
      </c>
      <c r="J256" s="233"/>
      <c r="K256" s="234">
        <f>ROUND(E256*J256,2)</f>
        <v>0</v>
      </c>
      <c r="L256" s="234">
        <v>21</v>
      </c>
      <c r="M256" s="234">
        <f>G256*(1+L256/100)</f>
        <v>0</v>
      </c>
      <c r="N256" s="234">
        <v>0.38313999999999998</v>
      </c>
      <c r="O256" s="234">
        <f>ROUND(E256*N256,2)</f>
        <v>144.63999999999999</v>
      </c>
      <c r="P256" s="234">
        <v>0</v>
      </c>
      <c r="Q256" s="234">
        <f>ROUND(E256*P256,2)</f>
        <v>0</v>
      </c>
      <c r="R256" s="234" t="s">
        <v>308</v>
      </c>
      <c r="S256" s="234" t="s">
        <v>227</v>
      </c>
      <c r="T256" s="235" t="s">
        <v>286</v>
      </c>
      <c r="U256" s="221">
        <v>2.5999999999999999E-2</v>
      </c>
      <c r="V256" s="221">
        <f>ROUND(E256*U256,2)</f>
        <v>9.82</v>
      </c>
      <c r="W256" s="221"/>
      <c r="X256" s="221" t="s">
        <v>287</v>
      </c>
      <c r="Y256" s="212"/>
      <c r="Z256" s="212"/>
      <c r="AA256" s="212"/>
      <c r="AB256" s="212"/>
      <c r="AC256" s="212"/>
      <c r="AD256" s="212"/>
      <c r="AE256" s="212"/>
      <c r="AF256" s="212"/>
      <c r="AG256" s="212" t="s">
        <v>288</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5">
      <c r="A257" s="219"/>
      <c r="B257" s="220"/>
      <c r="C257" s="258" t="s">
        <v>559</v>
      </c>
      <c r="D257" s="250"/>
      <c r="E257" s="250"/>
      <c r="F257" s="250"/>
      <c r="G257" s="250"/>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290</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5">
      <c r="A258" s="219"/>
      <c r="B258" s="220"/>
      <c r="C258" s="259" t="s">
        <v>560</v>
      </c>
      <c r="D258" s="248"/>
      <c r="E258" s="249">
        <v>377.5</v>
      </c>
      <c r="F258" s="221"/>
      <c r="G258" s="221"/>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292</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5">
      <c r="A259" s="229">
        <v>79</v>
      </c>
      <c r="B259" s="230" t="s">
        <v>561</v>
      </c>
      <c r="C259" s="241" t="s">
        <v>562</v>
      </c>
      <c r="D259" s="231" t="s">
        <v>284</v>
      </c>
      <c r="E259" s="232">
        <v>839.1</v>
      </c>
      <c r="F259" s="233"/>
      <c r="G259" s="234">
        <f>ROUND(E259*F259,2)</f>
        <v>0</v>
      </c>
      <c r="H259" s="233"/>
      <c r="I259" s="234">
        <f>ROUND(E259*H259,2)</f>
        <v>0</v>
      </c>
      <c r="J259" s="233"/>
      <c r="K259" s="234">
        <f>ROUND(E259*J259,2)</f>
        <v>0</v>
      </c>
      <c r="L259" s="234">
        <v>21</v>
      </c>
      <c r="M259" s="234">
        <f>G259*(1+L259/100)</f>
        <v>0</v>
      </c>
      <c r="N259" s="234">
        <v>0</v>
      </c>
      <c r="O259" s="234">
        <f>ROUND(E259*N259,2)</f>
        <v>0</v>
      </c>
      <c r="P259" s="234">
        <v>0</v>
      </c>
      <c r="Q259" s="234">
        <f>ROUND(E259*P259,2)</f>
        <v>0</v>
      </c>
      <c r="R259" s="234" t="s">
        <v>308</v>
      </c>
      <c r="S259" s="234" t="s">
        <v>227</v>
      </c>
      <c r="T259" s="235" t="s">
        <v>286</v>
      </c>
      <c r="U259" s="221">
        <v>7.0999999999999994E-2</v>
      </c>
      <c r="V259" s="221">
        <f>ROUND(E259*U259,2)</f>
        <v>59.58</v>
      </c>
      <c r="W259" s="221"/>
      <c r="X259" s="221" t="s">
        <v>287</v>
      </c>
      <c r="Y259" s="212"/>
      <c r="Z259" s="212"/>
      <c r="AA259" s="212"/>
      <c r="AB259" s="212"/>
      <c r="AC259" s="212"/>
      <c r="AD259" s="212"/>
      <c r="AE259" s="212"/>
      <c r="AF259" s="212"/>
      <c r="AG259" s="212" t="s">
        <v>288</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5">
      <c r="A260" s="219"/>
      <c r="B260" s="220"/>
      <c r="C260" s="259" t="s">
        <v>435</v>
      </c>
      <c r="D260" s="248"/>
      <c r="E260" s="249">
        <v>401.1</v>
      </c>
      <c r="F260" s="221"/>
      <c r="G260" s="221"/>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292</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5">
      <c r="A261" s="219"/>
      <c r="B261" s="220"/>
      <c r="C261" s="259" t="s">
        <v>436</v>
      </c>
      <c r="D261" s="248"/>
      <c r="E261" s="249">
        <v>438</v>
      </c>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292</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5">
      <c r="A262" s="229">
        <v>80</v>
      </c>
      <c r="B262" s="230" t="s">
        <v>563</v>
      </c>
      <c r="C262" s="241" t="s">
        <v>564</v>
      </c>
      <c r="D262" s="231" t="s">
        <v>284</v>
      </c>
      <c r="E262" s="232">
        <v>50.4</v>
      </c>
      <c r="F262" s="233"/>
      <c r="G262" s="234">
        <f>ROUND(E262*F262,2)</f>
        <v>0</v>
      </c>
      <c r="H262" s="233"/>
      <c r="I262" s="234">
        <f>ROUND(E262*H262,2)</f>
        <v>0</v>
      </c>
      <c r="J262" s="233"/>
      <c r="K262" s="234">
        <f>ROUND(E262*J262,2)</f>
        <v>0</v>
      </c>
      <c r="L262" s="234">
        <v>21</v>
      </c>
      <c r="M262" s="234">
        <f>G262*(1+L262/100)</f>
        <v>0</v>
      </c>
      <c r="N262" s="234">
        <v>0.18776000000000001</v>
      </c>
      <c r="O262" s="234">
        <f>ROUND(E262*N262,2)</f>
        <v>9.4600000000000009</v>
      </c>
      <c r="P262" s="234">
        <v>0</v>
      </c>
      <c r="Q262" s="234">
        <f>ROUND(E262*P262,2)</f>
        <v>0</v>
      </c>
      <c r="R262" s="234" t="s">
        <v>308</v>
      </c>
      <c r="S262" s="234" t="s">
        <v>227</v>
      </c>
      <c r="T262" s="235" t="s">
        <v>286</v>
      </c>
      <c r="U262" s="221">
        <v>5.1999999999999998E-2</v>
      </c>
      <c r="V262" s="221">
        <f>ROUND(E262*U262,2)</f>
        <v>2.62</v>
      </c>
      <c r="W262" s="221"/>
      <c r="X262" s="221" t="s">
        <v>287</v>
      </c>
      <c r="Y262" s="212"/>
      <c r="Z262" s="212"/>
      <c r="AA262" s="212"/>
      <c r="AB262" s="212"/>
      <c r="AC262" s="212"/>
      <c r="AD262" s="212"/>
      <c r="AE262" s="212"/>
      <c r="AF262" s="212"/>
      <c r="AG262" s="212" t="s">
        <v>288</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5">
      <c r="A263" s="219"/>
      <c r="B263" s="220"/>
      <c r="C263" s="258" t="s">
        <v>555</v>
      </c>
      <c r="D263" s="250"/>
      <c r="E263" s="250"/>
      <c r="F263" s="250"/>
      <c r="G263" s="250"/>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290</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5">
      <c r="A264" s="219"/>
      <c r="B264" s="220"/>
      <c r="C264" s="259" t="s">
        <v>437</v>
      </c>
      <c r="D264" s="248"/>
      <c r="E264" s="249">
        <v>50.4</v>
      </c>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292</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20.399999999999999" outlineLevel="1" x14ac:dyDescent="0.25">
      <c r="A265" s="229">
        <v>81</v>
      </c>
      <c r="B265" s="230" t="s">
        <v>510</v>
      </c>
      <c r="C265" s="241" t="s">
        <v>511</v>
      </c>
      <c r="D265" s="231" t="s">
        <v>284</v>
      </c>
      <c r="E265" s="232">
        <v>906.22799999999995</v>
      </c>
      <c r="F265" s="233"/>
      <c r="G265" s="234">
        <f>ROUND(E265*F265,2)</f>
        <v>0</v>
      </c>
      <c r="H265" s="233"/>
      <c r="I265" s="234">
        <f>ROUND(E265*H265,2)</f>
        <v>0</v>
      </c>
      <c r="J265" s="233"/>
      <c r="K265" s="234">
        <f>ROUND(E265*J265,2)</f>
        <v>0</v>
      </c>
      <c r="L265" s="234">
        <v>21</v>
      </c>
      <c r="M265" s="234">
        <f>G265*(1+L265/100)</f>
        <v>0</v>
      </c>
      <c r="N265" s="234">
        <v>2.9999999999999997E-4</v>
      </c>
      <c r="O265" s="234">
        <f>ROUND(E265*N265,2)</f>
        <v>0.27</v>
      </c>
      <c r="P265" s="234">
        <v>0</v>
      </c>
      <c r="Q265" s="234">
        <f>ROUND(E265*P265,2)</f>
        <v>0</v>
      </c>
      <c r="R265" s="234" t="s">
        <v>417</v>
      </c>
      <c r="S265" s="234" t="s">
        <v>227</v>
      </c>
      <c r="T265" s="235" t="s">
        <v>286</v>
      </c>
      <c r="U265" s="221">
        <v>0</v>
      </c>
      <c r="V265" s="221">
        <f>ROUND(E265*U265,2)</f>
        <v>0</v>
      </c>
      <c r="W265" s="221"/>
      <c r="X265" s="221" t="s">
        <v>418</v>
      </c>
      <c r="Y265" s="212"/>
      <c r="Z265" s="212"/>
      <c r="AA265" s="212"/>
      <c r="AB265" s="212"/>
      <c r="AC265" s="212"/>
      <c r="AD265" s="212"/>
      <c r="AE265" s="212"/>
      <c r="AF265" s="212"/>
      <c r="AG265" s="212" t="s">
        <v>419</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5">
      <c r="A266" s="219"/>
      <c r="B266" s="220"/>
      <c r="C266" s="259" t="s">
        <v>565</v>
      </c>
      <c r="D266" s="248"/>
      <c r="E266" s="249">
        <v>433.18799999999999</v>
      </c>
      <c r="F266" s="221"/>
      <c r="G266" s="221"/>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292</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5">
      <c r="A267" s="219"/>
      <c r="B267" s="220"/>
      <c r="C267" s="259" t="s">
        <v>566</v>
      </c>
      <c r="D267" s="248"/>
      <c r="E267" s="249">
        <v>473.04</v>
      </c>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292</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x14ac:dyDescent="0.25">
      <c r="A268" s="223" t="s">
        <v>222</v>
      </c>
      <c r="B268" s="224" t="s">
        <v>146</v>
      </c>
      <c r="C268" s="240" t="s">
        <v>147</v>
      </c>
      <c r="D268" s="225"/>
      <c r="E268" s="226"/>
      <c r="F268" s="227"/>
      <c r="G268" s="227">
        <f>SUMIF(AG269:AG274,"&lt;&gt;NOR",G269:G274)</f>
        <v>0</v>
      </c>
      <c r="H268" s="227"/>
      <c r="I268" s="227">
        <f>SUM(I269:I274)</f>
        <v>0</v>
      </c>
      <c r="J268" s="227"/>
      <c r="K268" s="227">
        <f>SUM(K269:K274)</f>
        <v>0</v>
      </c>
      <c r="L268" s="227"/>
      <c r="M268" s="227">
        <f>SUM(M269:M274)</f>
        <v>0</v>
      </c>
      <c r="N268" s="227"/>
      <c r="O268" s="227">
        <f>SUM(O269:O274)</f>
        <v>42.42</v>
      </c>
      <c r="P268" s="227"/>
      <c r="Q268" s="227">
        <f>SUM(Q269:Q274)</f>
        <v>0</v>
      </c>
      <c r="R268" s="227"/>
      <c r="S268" s="227"/>
      <c r="T268" s="228"/>
      <c r="U268" s="222"/>
      <c r="V268" s="222">
        <f>SUM(V269:V274)</f>
        <v>10.280000000000001</v>
      </c>
      <c r="W268" s="222"/>
      <c r="X268" s="222"/>
      <c r="AG268" t="s">
        <v>223</v>
      </c>
    </row>
    <row r="269" spans="1:60" outlineLevel="1" x14ac:dyDescent="0.25">
      <c r="A269" s="229">
        <v>82</v>
      </c>
      <c r="B269" s="230" t="s">
        <v>567</v>
      </c>
      <c r="C269" s="241" t="s">
        <v>568</v>
      </c>
      <c r="D269" s="231" t="s">
        <v>284</v>
      </c>
      <c r="E269" s="232">
        <v>414.2</v>
      </c>
      <c r="F269" s="233"/>
      <c r="G269" s="234">
        <f>ROUND(E269*F269,2)</f>
        <v>0</v>
      </c>
      <c r="H269" s="233"/>
      <c r="I269" s="234">
        <f>ROUND(E269*H269,2)</f>
        <v>0</v>
      </c>
      <c r="J269" s="233"/>
      <c r="K269" s="234">
        <f>ROUND(E269*J269,2)</f>
        <v>0</v>
      </c>
      <c r="L269" s="234">
        <v>21</v>
      </c>
      <c r="M269" s="234">
        <f>G269*(1+L269/100)</f>
        <v>0</v>
      </c>
      <c r="N269" s="234">
        <v>8.0000000000000007E-5</v>
      </c>
      <c r="O269" s="234">
        <f>ROUND(E269*N269,2)</f>
        <v>0.03</v>
      </c>
      <c r="P269" s="234">
        <v>0</v>
      </c>
      <c r="Q269" s="234">
        <f>ROUND(E269*P269,2)</f>
        <v>0</v>
      </c>
      <c r="R269" s="234"/>
      <c r="S269" s="234" t="s">
        <v>487</v>
      </c>
      <c r="T269" s="235" t="s">
        <v>488</v>
      </c>
      <c r="U269" s="221">
        <v>8.0000000000000002E-3</v>
      </c>
      <c r="V269" s="221">
        <f>ROUND(E269*U269,2)</f>
        <v>3.31</v>
      </c>
      <c r="W269" s="221"/>
      <c r="X269" s="221" t="s">
        <v>287</v>
      </c>
      <c r="Y269" s="212"/>
      <c r="Z269" s="212"/>
      <c r="AA269" s="212"/>
      <c r="AB269" s="212"/>
      <c r="AC269" s="212"/>
      <c r="AD269" s="212"/>
      <c r="AE269" s="212"/>
      <c r="AF269" s="212"/>
      <c r="AG269" s="212" t="s">
        <v>288</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5">
      <c r="A270" s="219"/>
      <c r="B270" s="220"/>
      <c r="C270" s="259" t="s">
        <v>556</v>
      </c>
      <c r="D270" s="248"/>
      <c r="E270" s="249">
        <v>414.2</v>
      </c>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292</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0.399999999999999" outlineLevel="1" x14ac:dyDescent="0.25">
      <c r="A271" s="229">
        <v>83</v>
      </c>
      <c r="B271" s="230" t="s">
        <v>569</v>
      </c>
      <c r="C271" s="241" t="s">
        <v>570</v>
      </c>
      <c r="D271" s="231" t="s">
        <v>284</v>
      </c>
      <c r="E271" s="232">
        <v>438</v>
      </c>
      <c r="F271" s="233"/>
      <c r="G271" s="234">
        <f>ROUND(E271*F271,2)</f>
        <v>0</v>
      </c>
      <c r="H271" s="233"/>
      <c r="I271" s="234">
        <f>ROUND(E271*H271,2)</f>
        <v>0</v>
      </c>
      <c r="J271" s="233"/>
      <c r="K271" s="234">
        <f>ROUND(E271*J271,2)</f>
        <v>0</v>
      </c>
      <c r="L271" s="234">
        <v>21</v>
      </c>
      <c r="M271" s="234">
        <f>G271*(1+L271/100)</f>
        <v>0</v>
      </c>
      <c r="N271" s="234">
        <v>7.1000000000000002E-4</v>
      </c>
      <c r="O271" s="234">
        <f>ROUND(E271*N271,2)</f>
        <v>0.31</v>
      </c>
      <c r="P271" s="234">
        <v>0</v>
      </c>
      <c r="Q271" s="234">
        <f>ROUND(E271*P271,2)</f>
        <v>0</v>
      </c>
      <c r="R271" s="234" t="s">
        <v>308</v>
      </c>
      <c r="S271" s="234" t="s">
        <v>227</v>
      </c>
      <c r="T271" s="235" t="s">
        <v>286</v>
      </c>
      <c r="U271" s="221">
        <v>2E-3</v>
      </c>
      <c r="V271" s="221">
        <f>ROUND(E271*U271,2)</f>
        <v>0.88</v>
      </c>
      <c r="W271" s="221"/>
      <c r="X271" s="221" t="s">
        <v>287</v>
      </c>
      <c r="Y271" s="212"/>
      <c r="Z271" s="212"/>
      <c r="AA271" s="212"/>
      <c r="AB271" s="212"/>
      <c r="AC271" s="212"/>
      <c r="AD271" s="212"/>
      <c r="AE271" s="212"/>
      <c r="AF271" s="212"/>
      <c r="AG271" s="212" t="s">
        <v>288</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5">
      <c r="A272" s="219"/>
      <c r="B272" s="220"/>
      <c r="C272" s="259" t="s">
        <v>436</v>
      </c>
      <c r="D272" s="248"/>
      <c r="E272" s="249">
        <v>438</v>
      </c>
      <c r="F272" s="221"/>
      <c r="G272" s="221"/>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292</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0.399999999999999" outlineLevel="1" x14ac:dyDescent="0.25">
      <c r="A273" s="229">
        <v>84</v>
      </c>
      <c r="B273" s="230" t="s">
        <v>571</v>
      </c>
      <c r="C273" s="241" t="s">
        <v>572</v>
      </c>
      <c r="D273" s="231" t="s">
        <v>284</v>
      </c>
      <c r="E273" s="232">
        <v>405.7</v>
      </c>
      <c r="F273" s="233"/>
      <c r="G273" s="234">
        <f>ROUND(E273*F273,2)</f>
        <v>0</v>
      </c>
      <c r="H273" s="233"/>
      <c r="I273" s="234">
        <f>ROUND(E273*H273,2)</f>
        <v>0</v>
      </c>
      <c r="J273" s="233"/>
      <c r="K273" s="234">
        <f>ROUND(E273*J273,2)</f>
        <v>0</v>
      </c>
      <c r="L273" s="234">
        <v>21</v>
      </c>
      <c r="M273" s="234">
        <f>G273*(1+L273/100)</f>
        <v>0</v>
      </c>
      <c r="N273" s="234">
        <v>0.10373</v>
      </c>
      <c r="O273" s="234">
        <f>ROUND(E273*N273,2)</f>
        <v>42.08</v>
      </c>
      <c r="P273" s="234">
        <v>0</v>
      </c>
      <c r="Q273" s="234">
        <f>ROUND(E273*P273,2)</f>
        <v>0</v>
      </c>
      <c r="R273" s="234" t="s">
        <v>308</v>
      </c>
      <c r="S273" s="234" t="s">
        <v>227</v>
      </c>
      <c r="T273" s="235" t="s">
        <v>286</v>
      </c>
      <c r="U273" s="221">
        <v>1.4999999999999999E-2</v>
      </c>
      <c r="V273" s="221">
        <f>ROUND(E273*U273,2)</f>
        <v>6.09</v>
      </c>
      <c r="W273" s="221"/>
      <c r="X273" s="221" t="s">
        <v>287</v>
      </c>
      <c r="Y273" s="212"/>
      <c r="Z273" s="212"/>
      <c r="AA273" s="212"/>
      <c r="AB273" s="212"/>
      <c r="AC273" s="212"/>
      <c r="AD273" s="212"/>
      <c r="AE273" s="212"/>
      <c r="AF273" s="212"/>
      <c r="AG273" s="212" t="s">
        <v>288</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5">
      <c r="A274" s="219"/>
      <c r="B274" s="220"/>
      <c r="C274" s="259" t="s">
        <v>573</v>
      </c>
      <c r="D274" s="248"/>
      <c r="E274" s="249">
        <v>405.7</v>
      </c>
      <c r="F274" s="221"/>
      <c r="G274" s="221"/>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292</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x14ac:dyDescent="0.25">
      <c r="A275" s="223" t="s">
        <v>222</v>
      </c>
      <c r="B275" s="224" t="s">
        <v>148</v>
      </c>
      <c r="C275" s="240" t="s">
        <v>149</v>
      </c>
      <c r="D275" s="225"/>
      <c r="E275" s="226"/>
      <c r="F275" s="227"/>
      <c r="G275" s="227">
        <f>SUMIF(AG276:AG277,"&lt;&gt;NOR",G276:G277)</f>
        <v>0</v>
      </c>
      <c r="H275" s="227"/>
      <c r="I275" s="227">
        <f>SUM(I276:I277)</f>
        <v>0</v>
      </c>
      <c r="J275" s="227"/>
      <c r="K275" s="227">
        <f>SUM(K276:K277)</f>
        <v>0</v>
      </c>
      <c r="L275" s="227"/>
      <c r="M275" s="227">
        <f>SUM(M276:M277)</f>
        <v>0</v>
      </c>
      <c r="N275" s="227"/>
      <c r="O275" s="227">
        <f>SUM(O276:O277)</f>
        <v>177.83</v>
      </c>
      <c r="P275" s="227"/>
      <c r="Q275" s="227">
        <f>SUM(Q276:Q277)</f>
        <v>0</v>
      </c>
      <c r="R275" s="227"/>
      <c r="S275" s="227"/>
      <c r="T275" s="228"/>
      <c r="U275" s="222"/>
      <c r="V275" s="222">
        <f>SUM(V276:V277)</f>
        <v>6.86</v>
      </c>
      <c r="W275" s="222"/>
      <c r="X275" s="222"/>
      <c r="AG275" t="s">
        <v>223</v>
      </c>
    </row>
    <row r="276" spans="1:60" outlineLevel="1" x14ac:dyDescent="0.25">
      <c r="A276" s="229">
        <v>85</v>
      </c>
      <c r="B276" s="230" t="s">
        <v>574</v>
      </c>
      <c r="C276" s="241" t="s">
        <v>575</v>
      </c>
      <c r="D276" s="231" t="s">
        <v>284</v>
      </c>
      <c r="E276" s="232">
        <v>343.2</v>
      </c>
      <c r="F276" s="233"/>
      <c r="G276" s="234">
        <f>ROUND(E276*F276,2)</f>
        <v>0</v>
      </c>
      <c r="H276" s="233"/>
      <c r="I276" s="234">
        <f>ROUND(E276*H276,2)</f>
        <v>0</v>
      </c>
      <c r="J276" s="233"/>
      <c r="K276" s="234">
        <f>ROUND(E276*J276,2)</f>
        <v>0</v>
      </c>
      <c r="L276" s="234">
        <v>21</v>
      </c>
      <c r="M276" s="234">
        <f>G276*(1+L276/100)</f>
        <v>0</v>
      </c>
      <c r="N276" s="234">
        <v>0.51815</v>
      </c>
      <c r="O276" s="234">
        <f>ROUND(E276*N276,2)</f>
        <v>177.83</v>
      </c>
      <c r="P276" s="234">
        <v>0</v>
      </c>
      <c r="Q276" s="234">
        <f>ROUND(E276*P276,2)</f>
        <v>0</v>
      </c>
      <c r="R276" s="234" t="s">
        <v>308</v>
      </c>
      <c r="S276" s="234" t="s">
        <v>227</v>
      </c>
      <c r="T276" s="235" t="s">
        <v>286</v>
      </c>
      <c r="U276" s="221">
        <v>0.02</v>
      </c>
      <c r="V276" s="221">
        <f>ROUND(E276*U276,2)</f>
        <v>6.86</v>
      </c>
      <c r="W276" s="221"/>
      <c r="X276" s="221" t="s">
        <v>287</v>
      </c>
      <c r="Y276" s="212"/>
      <c r="Z276" s="212"/>
      <c r="AA276" s="212"/>
      <c r="AB276" s="212"/>
      <c r="AC276" s="212"/>
      <c r="AD276" s="212"/>
      <c r="AE276" s="212"/>
      <c r="AF276" s="212"/>
      <c r="AG276" s="212" t="s">
        <v>288</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5">
      <c r="A277" s="219"/>
      <c r="B277" s="220"/>
      <c r="C277" s="259" t="s">
        <v>576</v>
      </c>
      <c r="D277" s="248"/>
      <c r="E277" s="249">
        <v>343.2</v>
      </c>
      <c r="F277" s="221"/>
      <c r="G277" s="221"/>
      <c r="H277" s="221"/>
      <c r="I277" s="221"/>
      <c r="J277" s="221"/>
      <c r="K277" s="221"/>
      <c r="L277" s="221"/>
      <c r="M277" s="221"/>
      <c r="N277" s="221"/>
      <c r="O277" s="221"/>
      <c r="P277" s="221"/>
      <c r="Q277" s="221"/>
      <c r="R277" s="221"/>
      <c r="S277" s="221"/>
      <c r="T277" s="221"/>
      <c r="U277" s="221"/>
      <c r="V277" s="221"/>
      <c r="W277" s="221"/>
      <c r="X277" s="221"/>
      <c r="Y277" s="212"/>
      <c r="Z277" s="212"/>
      <c r="AA277" s="212"/>
      <c r="AB277" s="212"/>
      <c r="AC277" s="212"/>
      <c r="AD277" s="212"/>
      <c r="AE277" s="212"/>
      <c r="AF277" s="212"/>
      <c r="AG277" s="212" t="s">
        <v>292</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x14ac:dyDescent="0.25">
      <c r="A278" s="223" t="s">
        <v>222</v>
      </c>
      <c r="B278" s="224" t="s">
        <v>150</v>
      </c>
      <c r="C278" s="240" t="s">
        <v>151</v>
      </c>
      <c r="D278" s="225"/>
      <c r="E278" s="226"/>
      <c r="F278" s="227"/>
      <c r="G278" s="227">
        <f>SUMIF(AG279:AG301,"&lt;&gt;NOR",G279:G301)</f>
        <v>0</v>
      </c>
      <c r="H278" s="227"/>
      <c r="I278" s="227">
        <f>SUM(I279:I301)</f>
        <v>0</v>
      </c>
      <c r="J278" s="227"/>
      <c r="K278" s="227">
        <f>SUM(K279:K301)</f>
        <v>0</v>
      </c>
      <c r="L278" s="227"/>
      <c r="M278" s="227">
        <f>SUM(M279:M301)</f>
        <v>0</v>
      </c>
      <c r="N278" s="227"/>
      <c r="O278" s="227">
        <f>SUM(O279:O301)</f>
        <v>21.34</v>
      </c>
      <c r="P278" s="227"/>
      <c r="Q278" s="227">
        <f>SUM(Q279:Q301)</f>
        <v>0</v>
      </c>
      <c r="R278" s="227"/>
      <c r="S278" s="227"/>
      <c r="T278" s="228"/>
      <c r="U278" s="222"/>
      <c r="V278" s="222">
        <f>SUM(V279:V301)</f>
        <v>77.75</v>
      </c>
      <c r="W278" s="222"/>
      <c r="X278" s="222"/>
      <c r="AG278" t="s">
        <v>223</v>
      </c>
    </row>
    <row r="279" spans="1:60" outlineLevel="1" x14ac:dyDescent="0.25">
      <c r="A279" s="229">
        <v>86</v>
      </c>
      <c r="B279" s="230" t="s">
        <v>577</v>
      </c>
      <c r="C279" s="241" t="s">
        <v>578</v>
      </c>
      <c r="D279" s="231" t="s">
        <v>284</v>
      </c>
      <c r="E279" s="232">
        <v>101.7</v>
      </c>
      <c r="F279" s="233"/>
      <c r="G279" s="234">
        <f>ROUND(E279*F279,2)</f>
        <v>0</v>
      </c>
      <c r="H279" s="233"/>
      <c r="I279" s="234">
        <f>ROUND(E279*H279,2)</f>
        <v>0</v>
      </c>
      <c r="J279" s="233"/>
      <c r="K279" s="234">
        <f>ROUND(E279*J279,2)</f>
        <v>0</v>
      </c>
      <c r="L279" s="234">
        <v>21</v>
      </c>
      <c r="M279" s="234">
        <f>G279*(1+L279/100)</f>
        <v>0</v>
      </c>
      <c r="N279" s="234">
        <v>7.3899999999999993E-2</v>
      </c>
      <c r="O279" s="234">
        <f>ROUND(E279*N279,2)</f>
        <v>7.52</v>
      </c>
      <c r="P279" s="234">
        <v>0</v>
      </c>
      <c r="Q279" s="234">
        <f>ROUND(E279*P279,2)</f>
        <v>0</v>
      </c>
      <c r="R279" s="234" t="s">
        <v>308</v>
      </c>
      <c r="S279" s="234" t="s">
        <v>227</v>
      </c>
      <c r="T279" s="235" t="s">
        <v>286</v>
      </c>
      <c r="U279" s="221">
        <v>0.45200000000000001</v>
      </c>
      <c r="V279" s="221">
        <f>ROUND(E279*U279,2)</f>
        <v>45.97</v>
      </c>
      <c r="W279" s="221"/>
      <c r="X279" s="221" t="s">
        <v>287</v>
      </c>
      <c r="Y279" s="212"/>
      <c r="Z279" s="212"/>
      <c r="AA279" s="212"/>
      <c r="AB279" s="212"/>
      <c r="AC279" s="212"/>
      <c r="AD279" s="212"/>
      <c r="AE279" s="212"/>
      <c r="AF279" s="212"/>
      <c r="AG279" s="212" t="s">
        <v>288</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ht="21" outlineLevel="1" x14ac:dyDescent="0.25">
      <c r="A280" s="219"/>
      <c r="B280" s="220"/>
      <c r="C280" s="258" t="s">
        <v>579</v>
      </c>
      <c r="D280" s="250"/>
      <c r="E280" s="250"/>
      <c r="F280" s="250"/>
      <c r="G280" s="250"/>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290</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36" t="str">
        <f>C280</f>
        <v>s provedením lože z kameniva drceného, s vyplněním spár, s dvojitým hutněním a se smetením přebytečného materiálu na krajnici. S dodáním hmot pro lože a výplň spár.</v>
      </c>
      <c r="BB280" s="212"/>
      <c r="BC280" s="212"/>
      <c r="BD280" s="212"/>
      <c r="BE280" s="212"/>
      <c r="BF280" s="212"/>
      <c r="BG280" s="212"/>
      <c r="BH280" s="212"/>
    </row>
    <row r="281" spans="1:60" outlineLevel="1" x14ac:dyDescent="0.25">
      <c r="A281" s="219"/>
      <c r="B281" s="220"/>
      <c r="C281" s="259" t="s">
        <v>580</v>
      </c>
      <c r="D281" s="248"/>
      <c r="E281" s="249"/>
      <c r="F281" s="221"/>
      <c r="G281" s="221"/>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292</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5">
      <c r="A282" s="219"/>
      <c r="B282" s="220"/>
      <c r="C282" s="259" t="s">
        <v>581</v>
      </c>
      <c r="D282" s="248"/>
      <c r="E282" s="249">
        <v>91.4</v>
      </c>
      <c r="F282" s="221"/>
      <c r="G282" s="221"/>
      <c r="H282" s="221"/>
      <c r="I282" s="221"/>
      <c r="J282" s="221"/>
      <c r="K282" s="221"/>
      <c r="L282" s="221"/>
      <c r="M282" s="221"/>
      <c r="N282" s="221"/>
      <c r="O282" s="221"/>
      <c r="P282" s="221"/>
      <c r="Q282" s="221"/>
      <c r="R282" s="221"/>
      <c r="S282" s="221"/>
      <c r="T282" s="221"/>
      <c r="U282" s="221"/>
      <c r="V282" s="221"/>
      <c r="W282" s="221"/>
      <c r="X282" s="221"/>
      <c r="Y282" s="212"/>
      <c r="Z282" s="212"/>
      <c r="AA282" s="212"/>
      <c r="AB282" s="212"/>
      <c r="AC282" s="212"/>
      <c r="AD282" s="212"/>
      <c r="AE282" s="212"/>
      <c r="AF282" s="212"/>
      <c r="AG282" s="212" t="s">
        <v>292</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5">
      <c r="A283" s="219"/>
      <c r="B283" s="220"/>
      <c r="C283" s="259" t="s">
        <v>582</v>
      </c>
      <c r="D283" s="248"/>
      <c r="E283" s="249">
        <v>2.8</v>
      </c>
      <c r="F283" s="221"/>
      <c r="G283" s="221"/>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292</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5">
      <c r="A284" s="219"/>
      <c r="B284" s="220"/>
      <c r="C284" s="259" t="s">
        <v>583</v>
      </c>
      <c r="D284" s="248"/>
      <c r="E284" s="249">
        <v>7.5</v>
      </c>
      <c r="F284" s="221"/>
      <c r="G284" s="221"/>
      <c r="H284" s="221"/>
      <c r="I284" s="221"/>
      <c r="J284" s="221"/>
      <c r="K284" s="221"/>
      <c r="L284" s="221"/>
      <c r="M284" s="221"/>
      <c r="N284" s="221"/>
      <c r="O284" s="221"/>
      <c r="P284" s="221"/>
      <c r="Q284" s="221"/>
      <c r="R284" s="221"/>
      <c r="S284" s="221"/>
      <c r="T284" s="221"/>
      <c r="U284" s="221"/>
      <c r="V284" s="221"/>
      <c r="W284" s="221"/>
      <c r="X284" s="221"/>
      <c r="Y284" s="212"/>
      <c r="Z284" s="212"/>
      <c r="AA284" s="212"/>
      <c r="AB284" s="212"/>
      <c r="AC284" s="212"/>
      <c r="AD284" s="212"/>
      <c r="AE284" s="212"/>
      <c r="AF284" s="212"/>
      <c r="AG284" s="212" t="s">
        <v>292</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5">
      <c r="A285" s="229">
        <v>87</v>
      </c>
      <c r="B285" s="230" t="s">
        <v>584</v>
      </c>
      <c r="C285" s="241" t="s">
        <v>585</v>
      </c>
      <c r="D285" s="231" t="s">
        <v>284</v>
      </c>
      <c r="E285" s="232">
        <v>7.5</v>
      </c>
      <c r="F285" s="233"/>
      <c r="G285" s="234">
        <f>ROUND(E285*F285,2)</f>
        <v>0</v>
      </c>
      <c r="H285" s="233"/>
      <c r="I285" s="234">
        <f>ROUND(E285*H285,2)</f>
        <v>0</v>
      </c>
      <c r="J285" s="233"/>
      <c r="K285" s="234">
        <f>ROUND(E285*J285,2)</f>
        <v>0</v>
      </c>
      <c r="L285" s="234">
        <v>21</v>
      </c>
      <c r="M285" s="234">
        <f>G285*(1+L285/100)</f>
        <v>0</v>
      </c>
      <c r="N285" s="234">
        <v>0</v>
      </c>
      <c r="O285" s="234">
        <f>ROUND(E285*N285,2)</f>
        <v>0</v>
      </c>
      <c r="P285" s="234">
        <v>0</v>
      </c>
      <c r="Q285" s="234">
        <f>ROUND(E285*P285,2)</f>
        <v>0</v>
      </c>
      <c r="R285" s="234" t="s">
        <v>308</v>
      </c>
      <c r="S285" s="234" t="s">
        <v>227</v>
      </c>
      <c r="T285" s="235" t="s">
        <v>286</v>
      </c>
      <c r="U285" s="221">
        <v>5.5E-2</v>
      </c>
      <c r="V285" s="221">
        <f>ROUND(E285*U285,2)</f>
        <v>0.41</v>
      </c>
      <c r="W285" s="221"/>
      <c r="X285" s="221" t="s">
        <v>287</v>
      </c>
      <c r="Y285" s="212"/>
      <c r="Z285" s="212"/>
      <c r="AA285" s="212"/>
      <c r="AB285" s="212"/>
      <c r="AC285" s="212"/>
      <c r="AD285" s="212"/>
      <c r="AE285" s="212"/>
      <c r="AF285" s="212"/>
      <c r="AG285" s="212" t="s">
        <v>288</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21" outlineLevel="1" x14ac:dyDescent="0.25">
      <c r="A286" s="219"/>
      <c r="B286" s="220"/>
      <c r="C286" s="258" t="s">
        <v>579</v>
      </c>
      <c r="D286" s="250"/>
      <c r="E286" s="250"/>
      <c r="F286" s="250"/>
      <c r="G286" s="250"/>
      <c r="H286" s="221"/>
      <c r="I286" s="221"/>
      <c r="J286" s="221"/>
      <c r="K286" s="221"/>
      <c r="L286" s="221"/>
      <c r="M286" s="221"/>
      <c r="N286" s="221"/>
      <c r="O286" s="221"/>
      <c r="P286" s="221"/>
      <c r="Q286" s="221"/>
      <c r="R286" s="221"/>
      <c r="S286" s="221"/>
      <c r="T286" s="221"/>
      <c r="U286" s="221"/>
      <c r="V286" s="221"/>
      <c r="W286" s="221"/>
      <c r="X286" s="221"/>
      <c r="Y286" s="212"/>
      <c r="Z286" s="212"/>
      <c r="AA286" s="212"/>
      <c r="AB286" s="212"/>
      <c r="AC286" s="212"/>
      <c r="AD286" s="212"/>
      <c r="AE286" s="212"/>
      <c r="AF286" s="212"/>
      <c r="AG286" s="212" t="s">
        <v>290</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36" t="str">
        <f>C286</f>
        <v>s provedením lože z kameniva drceného, s vyplněním spár, s dvojitým hutněním a se smetením přebytečného materiálu na krajnici. S dodáním hmot pro lože a výplň spár.</v>
      </c>
      <c r="BB286" s="212"/>
      <c r="BC286" s="212"/>
      <c r="BD286" s="212"/>
      <c r="BE286" s="212"/>
      <c r="BF286" s="212"/>
      <c r="BG286" s="212"/>
      <c r="BH286" s="212"/>
    </row>
    <row r="287" spans="1:60" outlineLevel="1" x14ac:dyDescent="0.25">
      <c r="A287" s="219"/>
      <c r="B287" s="220"/>
      <c r="C287" s="259" t="s">
        <v>580</v>
      </c>
      <c r="D287" s="248"/>
      <c r="E287" s="249"/>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292</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5">
      <c r="A288" s="219"/>
      <c r="B288" s="220"/>
      <c r="C288" s="259" t="s">
        <v>583</v>
      </c>
      <c r="D288" s="248"/>
      <c r="E288" s="249">
        <v>7.5</v>
      </c>
      <c r="F288" s="221"/>
      <c r="G288" s="221"/>
      <c r="H288" s="221"/>
      <c r="I288" s="221"/>
      <c r="J288" s="221"/>
      <c r="K288" s="221"/>
      <c r="L288" s="221"/>
      <c r="M288" s="221"/>
      <c r="N288" s="221"/>
      <c r="O288" s="221"/>
      <c r="P288" s="221"/>
      <c r="Q288" s="221"/>
      <c r="R288" s="221"/>
      <c r="S288" s="221"/>
      <c r="T288" s="221"/>
      <c r="U288" s="221"/>
      <c r="V288" s="221"/>
      <c r="W288" s="221"/>
      <c r="X288" s="221"/>
      <c r="Y288" s="212"/>
      <c r="Z288" s="212"/>
      <c r="AA288" s="212"/>
      <c r="AB288" s="212"/>
      <c r="AC288" s="212"/>
      <c r="AD288" s="212"/>
      <c r="AE288" s="212"/>
      <c r="AF288" s="212"/>
      <c r="AG288" s="212" t="s">
        <v>292</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5">
      <c r="A289" s="229">
        <v>88</v>
      </c>
      <c r="B289" s="230" t="s">
        <v>586</v>
      </c>
      <c r="C289" s="241" t="s">
        <v>587</v>
      </c>
      <c r="D289" s="231" t="s">
        <v>468</v>
      </c>
      <c r="E289" s="232">
        <v>76.5</v>
      </c>
      <c r="F289" s="233"/>
      <c r="G289" s="234">
        <f>ROUND(E289*F289,2)</f>
        <v>0</v>
      </c>
      <c r="H289" s="233"/>
      <c r="I289" s="234">
        <f>ROUND(E289*H289,2)</f>
        <v>0</v>
      </c>
      <c r="J289" s="233"/>
      <c r="K289" s="234">
        <f>ROUND(E289*J289,2)</f>
        <v>0</v>
      </c>
      <c r="L289" s="234">
        <v>21</v>
      </c>
      <c r="M289" s="234">
        <f>G289*(1+L289/100)</f>
        <v>0</v>
      </c>
      <c r="N289" s="234">
        <v>3.3E-4</v>
      </c>
      <c r="O289" s="234">
        <f>ROUND(E289*N289,2)</f>
        <v>0.03</v>
      </c>
      <c r="P289" s="234">
        <v>0</v>
      </c>
      <c r="Q289" s="234">
        <f>ROUND(E289*P289,2)</f>
        <v>0</v>
      </c>
      <c r="R289" s="234" t="s">
        <v>308</v>
      </c>
      <c r="S289" s="234" t="s">
        <v>227</v>
      </c>
      <c r="T289" s="235" t="s">
        <v>286</v>
      </c>
      <c r="U289" s="221">
        <v>0.41</v>
      </c>
      <c r="V289" s="221">
        <f>ROUND(E289*U289,2)</f>
        <v>31.37</v>
      </c>
      <c r="W289" s="221"/>
      <c r="X289" s="221" t="s">
        <v>287</v>
      </c>
      <c r="Y289" s="212"/>
      <c r="Z289" s="212"/>
      <c r="AA289" s="212"/>
      <c r="AB289" s="212"/>
      <c r="AC289" s="212"/>
      <c r="AD289" s="212"/>
      <c r="AE289" s="212"/>
      <c r="AF289" s="212"/>
      <c r="AG289" s="212" t="s">
        <v>288</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5">
      <c r="A290" s="219"/>
      <c r="B290" s="220"/>
      <c r="C290" s="259" t="s">
        <v>580</v>
      </c>
      <c r="D290" s="248"/>
      <c r="E290" s="249"/>
      <c r="F290" s="221"/>
      <c r="G290" s="221"/>
      <c r="H290" s="221"/>
      <c r="I290" s="221"/>
      <c r="J290" s="221"/>
      <c r="K290" s="221"/>
      <c r="L290" s="221"/>
      <c r="M290" s="221"/>
      <c r="N290" s="221"/>
      <c r="O290" s="221"/>
      <c r="P290" s="221"/>
      <c r="Q290" s="221"/>
      <c r="R290" s="221"/>
      <c r="S290" s="221"/>
      <c r="T290" s="221"/>
      <c r="U290" s="221"/>
      <c r="V290" s="221"/>
      <c r="W290" s="221"/>
      <c r="X290" s="221"/>
      <c r="Y290" s="212"/>
      <c r="Z290" s="212"/>
      <c r="AA290" s="212"/>
      <c r="AB290" s="212"/>
      <c r="AC290" s="212"/>
      <c r="AD290" s="212"/>
      <c r="AE290" s="212"/>
      <c r="AF290" s="212"/>
      <c r="AG290" s="212" t="s">
        <v>292</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5">
      <c r="A291" s="219"/>
      <c r="B291" s="220"/>
      <c r="C291" s="259" t="s">
        <v>588</v>
      </c>
      <c r="D291" s="248"/>
      <c r="E291" s="249">
        <v>69</v>
      </c>
      <c r="F291" s="221"/>
      <c r="G291" s="221"/>
      <c r="H291" s="221"/>
      <c r="I291" s="221"/>
      <c r="J291" s="221"/>
      <c r="K291" s="221"/>
      <c r="L291" s="221"/>
      <c r="M291" s="221"/>
      <c r="N291" s="221"/>
      <c r="O291" s="221"/>
      <c r="P291" s="221"/>
      <c r="Q291" s="221"/>
      <c r="R291" s="221"/>
      <c r="S291" s="221"/>
      <c r="T291" s="221"/>
      <c r="U291" s="221"/>
      <c r="V291" s="221"/>
      <c r="W291" s="221"/>
      <c r="X291" s="221"/>
      <c r="Y291" s="212"/>
      <c r="Z291" s="212"/>
      <c r="AA291" s="212"/>
      <c r="AB291" s="212"/>
      <c r="AC291" s="212"/>
      <c r="AD291" s="212"/>
      <c r="AE291" s="212"/>
      <c r="AF291" s="212"/>
      <c r="AG291" s="212" t="s">
        <v>292</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5">
      <c r="A292" s="219"/>
      <c r="B292" s="220"/>
      <c r="C292" s="259" t="s">
        <v>589</v>
      </c>
      <c r="D292" s="248"/>
      <c r="E292" s="249">
        <v>7.5</v>
      </c>
      <c r="F292" s="221"/>
      <c r="G292" s="221"/>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292</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5">
      <c r="A293" s="229">
        <v>89</v>
      </c>
      <c r="B293" s="230" t="s">
        <v>590</v>
      </c>
      <c r="C293" s="241" t="s">
        <v>591</v>
      </c>
      <c r="D293" s="231" t="s">
        <v>284</v>
      </c>
      <c r="E293" s="232">
        <v>95.97</v>
      </c>
      <c r="F293" s="233"/>
      <c r="G293" s="234">
        <f>ROUND(E293*F293,2)</f>
        <v>0</v>
      </c>
      <c r="H293" s="233"/>
      <c r="I293" s="234">
        <f>ROUND(E293*H293,2)</f>
        <v>0</v>
      </c>
      <c r="J293" s="233"/>
      <c r="K293" s="234">
        <f>ROUND(E293*J293,2)</f>
        <v>0</v>
      </c>
      <c r="L293" s="234">
        <v>21</v>
      </c>
      <c r="M293" s="234">
        <f>G293*(1+L293/100)</f>
        <v>0</v>
      </c>
      <c r="N293" s="234">
        <v>0.129</v>
      </c>
      <c r="O293" s="234">
        <f>ROUND(E293*N293,2)</f>
        <v>12.38</v>
      </c>
      <c r="P293" s="234">
        <v>0</v>
      </c>
      <c r="Q293" s="234">
        <f>ROUND(E293*P293,2)</f>
        <v>0</v>
      </c>
      <c r="R293" s="234" t="s">
        <v>417</v>
      </c>
      <c r="S293" s="234" t="s">
        <v>227</v>
      </c>
      <c r="T293" s="235" t="s">
        <v>286</v>
      </c>
      <c r="U293" s="221">
        <v>0</v>
      </c>
      <c r="V293" s="221">
        <f>ROUND(E293*U293,2)</f>
        <v>0</v>
      </c>
      <c r="W293" s="221"/>
      <c r="X293" s="221" t="s">
        <v>418</v>
      </c>
      <c r="Y293" s="212"/>
      <c r="Z293" s="212"/>
      <c r="AA293" s="212"/>
      <c r="AB293" s="212"/>
      <c r="AC293" s="212"/>
      <c r="AD293" s="212"/>
      <c r="AE293" s="212"/>
      <c r="AF293" s="212"/>
      <c r="AG293" s="212" t="s">
        <v>455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5">
      <c r="A294" s="219"/>
      <c r="B294" s="220"/>
      <c r="C294" s="259" t="s">
        <v>580</v>
      </c>
      <c r="D294" s="248"/>
      <c r="E294" s="249"/>
      <c r="F294" s="221"/>
      <c r="G294" s="221"/>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292</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5">
      <c r="A295" s="219"/>
      <c r="B295" s="220"/>
      <c r="C295" s="259" t="s">
        <v>592</v>
      </c>
      <c r="D295" s="248"/>
      <c r="E295" s="249">
        <v>95.97</v>
      </c>
      <c r="F295" s="221"/>
      <c r="G295" s="221"/>
      <c r="H295" s="221"/>
      <c r="I295" s="221"/>
      <c r="J295" s="221"/>
      <c r="K295" s="221"/>
      <c r="L295" s="221"/>
      <c r="M295" s="221"/>
      <c r="N295" s="221"/>
      <c r="O295" s="221"/>
      <c r="P295" s="221"/>
      <c r="Q295" s="221"/>
      <c r="R295" s="221"/>
      <c r="S295" s="221"/>
      <c r="T295" s="221"/>
      <c r="U295" s="221"/>
      <c r="V295" s="221"/>
      <c r="W295" s="221"/>
      <c r="X295" s="221"/>
      <c r="Y295" s="212"/>
      <c r="Z295" s="212"/>
      <c r="AA295" s="212"/>
      <c r="AB295" s="212"/>
      <c r="AC295" s="212"/>
      <c r="AD295" s="212"/>
      <c r="AE295" s="212"/>
      <c r="AF295" s="212"/>
      <c r="AG295" s="212" t="s">
        <v>292</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ht="20.399999999999999" outlineLevel="1" x14ac:dyDescent="0.25">
      <c r="A296" s="229">
        <v>90</v>
      </c>
      <c r="B296" s="230" t="s">
        <v>593</v>
      </c>
      <c r="C296" s="241" t="s">
        <v>594</v>
      </c>
      <c r="D296" s="231" t="s">
        <v>284</v>
      </c>
      <c r="E296" s="232">
        <v>7.875</v>
      </c>
      <c r="F296" s="233"/>
      <c r="G296" s="234">
        <f>ROUND(E296*F296,2)</f>
        <v>0</v>
      </c>
      <c r="H296" s="233"/>
      <c r="I296" s="234">
        <f>ROUND(E296*H296,2)</f>
        <v>0</v>
      </c>
      <c r="J296" s="233"/>
      <c r="K296" s="234">
        <f>ROUND(E296*J296,2)</f>
        <v>0</v>
      </c>
      <c r="L296" s="234">
        <v>21</v>
      </c>
      <c r="M296" s="234">
        <f>G296*(1+L296/100)</f>
        <v>0</v>
      </c>
      <c r="N296" s="234">
        <v>0.129</v>
      </c>
      <c r="O296" s="234">
        <f>ROUND(E296*N296,2)</f>
        <v>1.02</v>
      </c>
      <c r="P296" s="234">
        <v>0</v>
      </c>
      <c r="Q296" s="234">
        <f>ROUND(E296*P296,2)</f>
        <v>0</v>
      </c>
      <c r="R296" s="234" t="s">
        <v>417</v>
      </c>
      <c r="S296" s="234" t="s">
        <v>227</v>
      </c>
      <c r="T296" s="235" t="s">
        <v>286</v>
      </c>
      <c r="U296" s="221">
        <v>0</v>
      </c>
      <c r="V296" s="221">
        <f>ROUND(E296*U296,2)</f>
        <v>0</v>
      </c>
      <c r="W296" s="221"/>
      <c r="X296" s="221" t="s">
        <v>418</v>
      </c>
      <c r="Y296" s="212"/>
      <c r="Z296" s="212"/>
      <c r="AA296" s="212"/>
      <c r="AB296" s="212"/>
      <c r="AC296" s="212"/>
      <c r="AD296" s="212"/>
      <c r="AE296" s="212"/>
      <c r="AF296" s="212"/>
      <c r="AG296" s="212" t="s">
        <v>455</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5">
      <c r="A297" s="219"/>
      <c r="B297" s="220"/>
      <c r="C297" s="259" t="s">
        <v>580</v>
      </c>
      <c r="D297" s="248"/>
      <c r="E297" s="249"/>
      <c r="F297" s="221"/>
      <c r="G297" s="221"/>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292</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5">
      <c r="A298" s="219"/>
      <c r="B298" s="220"/>
      <c r="C298" s="259" t="s">
        <v>595</v>
      </c>
      <c r="D298" s="248"/>
      <c r="E298" s="249">
        <v>7.875</v>
      </c>
      <c r="F298" s="221"/>
      <c r="G298" s="221"/>
      <c r="H298" s="221"/>
      <c r="I298" s="221"/>
      <c r="J298" s="221"/>
      <c r="K298" s="221"/>
      <c r="L298" s="221"/>
      <c r="M298" s="221"/>
      <c r="N298" s="221"/>
      <c r="O298" s="221"/>
      <c r="P298" s="221"/>
      <c r="Q298" s="221"/>
      <c r="R298" s="221"/>
      <c r="S298" s="221"/>
      <c r="T298" s="221"/>
      <c r="U298" s="221"/>
      <c r="V298" s="221"/>
      <c r="W298" s="221"/>
      <c r="X298" s="221"/>
      <c r="Y298" s="212"/>
      <c r="Z298" s="212"/>
      <c r="AA298" s="212"/>
      <c r="AB298" s="212"/>
      <c r="AC298" s="212"/>
      <c r="AD298" s="212"/>
      <c r="AE298" s="212"/>
      <c r="AF298" s="212"/>
      <c r="AG298" s="212" t="s">
        <v>292</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ht="20.399999999999999" outlineLevel="1" x14ac:dyDescent="0.25">
      <c r="A299" s="229">
        <v>91</v>
      </c>
      <c r="B299" s="230" t="s">
        <v>596</v>
      </c>
      <c r="C299" s="241" t="s">
        <v>597</v>
      </c>
      <c r="D299" s="231" t="s">
        <v>284</v>
      </c>
      <c r="E299" s="232">
        <v>2.94</v>
      </c>
      <c r="F299" s="233"/>
      <c r="G299" s="234">
        <f>ROUND(E299*F299,2)</f>
        <v>0</v>
      </c>
      <c r="H299" s="233"/>
      <c r="I299" s="234">
        <f>ROUND(E299*H299,2)</f>
        <v>0</v>
      </c>
      <c r="J299" s="233"/>
      <c r="K299" s="234">
        <f>ROUND(E299*J299,2)</f>
        <v>0</v>
      </c>
      <c r="L299" s="234">
        <v>21</v>
      </c>
      <c r="M299" s="234">
        <f>G299*(1+L299/100)</f>
        <v>0</v>
      </c>
      <c r="N299" s="234">
        <v>0.13150000000000001</v>
      </c>
      <c r="O299" s="234">
        <f>ROUND(E299*N299,2)</f>
        <v>0.39</v>
      </c>
      <c r="P299" s="234">
        <v>0</v>
      </c>
      <c r="Q299" s="234">
        <f>ROUND(E299*P299,2)</f>
        <v>0</v>
      </c>
      <c r="R299" s="234" t="s">
        <v>417</v>
      </c>
      <c r="S299" s="234" t="s">
        <v>227</v>
      </c>
      <c r="T299" s="235" t="s">
        <v>286</v>
      </c>
      <c r="U299" s="221">
        <v>0</v>
      </c>
      <c r="V299" s="221">
        <f>ROUND(E299*U299,2)</f>
        <v>0</v>
      </c>
      <c r="W299" s="221"/>
      <c r="X299" s="221" t="s">
        <v>418</v>
      </c>
      <c r="Y299" s="212"/>
      <c r="Z299" s="212"/>
      <c r="AA299" s="212"/>
      <c r="AB299" s="212"/>
      <c r="AC299" s="212"/>
      <c r="AD299" s="212"/>
      <c r="AE299" s="212"/>
      <c r="AF299" s="212"/>
      <c r="AG299" s="212" t="s">
        <v>455</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5">
      <c r="A300" s="219"/>
      <c r="B300" s="220"/>
      <c r="C300" s="259" t="s">
        <v>580</v>
      </c>
      <c r="D300" s="248"/>
      <c r="E300" s="249"/>
      <c r="F300" s="221"/>
      <c r="G300" s="221"/>
      <c r="H300" s="221"/>
      <c r="I300" s="221"/>
      <c r="J300" s="221"/>
      <c r="K300" s="221"/>
      <c r="L300" s="221"/>
      <c r="M300" s="221"/>
      <c r="N300" s="221"/>
      <c r="O300" s="221"/>
      <c r="P300" s="221"/>
      <c r="Q300" s="221"/>
      <c r="R300" s="221"/>
      <c r="S300" s="221"/>
      <c r="T300" s="221"/>
      <c r="U300" s="221"/>
      <c r="V300" s="221"/>
      <c r="W300" s="221"/>
      <c r="X300" s="221"/>
      <c r="Y300" s="212"/>
      <c r="Z300" s="212"/>
      <c r="AA300" s="212"/>
      <c r="AB300" s="212"/>
      <c r="AC300" s="212"/>
      <c r="AD300" s="212"/>
      <c r="AE300" s="212"/>
      <c r="AF300" s="212"/>
      <c r="AG300" s="212" t="s">
        <v>292</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5">
      <c r="A301" s="219"/>
      <c r="B301" s="220"/>
      <c r="C301" s="259" t="s">
        <v>598</v>
      </c>
      <c r="D301" s="248"/>
      <c r="E301" s="249">
        <v>2.94</v>
      </c>
      <c r="F301" s="221"/>
      <c r="G301" s="221"/>
      <c r="H301" s="221"/>
      <c r="I301" s="221"/>
      <c r="J301" s="221"/>
      <c r="K301" s="221"/>
      <c r="L301" s="221"/>
      <c r="M301" s="221"/>
      <c r="N301" s="221"/>
      <c r="O301" s="221"/>
      <c r="P301" s="221"/>
      <c r="Q301" s="221"/>
      <c r="R301" s="221"/>
      <c r="S301" s="221"/>
      <c r="T301" s="221"/>
      <c r="U301" s="221"/>
      <c r="V301" s="221"/>
      <c r="W301" s="221"/>
      <c r="X301" s="221"/>
      <c r="Y301" s="212"/>
      <c r="Z301" s="212"/>
      <c r="AA301" s="212"/>
      <c r="AB301" s="212"/>
      <c r="AC301" s="212"/>
      <c r="AD301" s="212"/>
      <c r="AE301" s="212"/>
      <c r="AF301" s="212"/>
      <c r="AG301" s="212" t="s">
        <v>292</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x14ac:dyDescent="0.25">
      <c r="A302" s="223" t="s">
        <v>222</v>
      </c>
      <c r="B302" s="224" t="s">
        <v>152</v>
      </c>
      <c r="C302" s="240" t="s">
        <v>153</v>
      </c>
      <c r="D302" s="225"/>
      <c r="E302" s="226"/>
      <c r="F302" s="227"/>
      <c r="G302" s="227">
        <f>SUMIF(AG303:AG306,"&lt;&gt;NOR",G303:G306)</f>
        <v>0</v>
      </c>
      <c r="H302" s="227"/>
      <c r="I302" s="227">
        <f>SUM(I303:I306)</f>
        <v>0</v>
      </c>
      <c r="J302" s="227"/>
      <c r="K302" s="227">
        <f>SUM(K303:K306)</f>
        <v>0</v>
      </c>
      <c r="L302" s="227"/>
      <c r="M302" s="227">
        <f>SUM(M303:M306)</f>
        <v>0</v>
      </c>
      <c r="N302" s="227"/>
      <c r="O302" s="227">
        <f>SUM(O303:O306)</f>
        <v>7.58</v>
      </c>
      <c r="P302" s="227"/>
      <c r="Q302" s="227">
        <f>SUM(Q303:Q306)</f>
        <v>0</v>
      </c>
      <c r="R302" s="227"/>
      <c r="S302" s="227"/>
      <c r="T302" s="228"/>
      <c r="U302" s="222"/>
      <c r="V302" s="222">
        <f>SUM(V303:V306)</f>
        <v>7.74</v>
      </c>
      <c r="W302" s="222"/>
      <c r="X302" s="222"/>
      <c r="AG302" t="s">
        <v>223</v>
      </c>
    </row>
    <row r="303" spans="1:60" outlineLevel="1" x14ac:dyDescent="0.25">
      <c r="A303" s="229">
        <v>92</v>
      </c>
      <c r="B303" s="230" t="s">
        <v>599</v>
      </c>
      <c r="C303" s="241" t="s">
        <v>600</v>
      </c>
      <c r="D303" s="231" t="s">
        <v>314</v>
      </c>
      <c r="E303" s="232">
        <v>3</v>
      </c>
      <c r="F303" s="233"/>
      <c r="G303" s="234">
        <f>ROUND(E303*F303,2)</f>
        <v>0</v>
      </c>
      <c r="H303" s="233"/>
      <c r="I303" s="234">
        <f>ROUND(E303*H303,2)</f>
        <v>0</v>
      </c>
      <c r="J303" s="233"/>
      <c r="K303" s="234">
        <f>ROUND(E303*J303,2)</f>
        <v>0</v>
      </c>
      <c r="L303" s="234">
        <v>21</v>
      </c>
      <c r="M303" s="234">
        <f>G303*(1+L303/100)</f>
        <v>0</v>
      </c>
      <c r="N303" s="234">
        <v>2.5249999999999999</v>
      </c>
      <c r="O303" s="234">
        <f>ROUND(E303*N303,2)</f>
        <v>7.58</v>
      </c>
      <c r="P303" s="234">
        <v>0</v>
      </c>
      <c r="Q303" s="234">
        <f>ROUND(E303*P303,2)</f>
        <v>0</v>
      </c>
      <c r="R303" s="234" t="s">
        <v>493</v>
      </c>
      <c r="S303" s="234" t="s">
        <v>227</v>
      </c>
      <c r="T303" s="235" t="s">
        <v>286</v>
      </c>
      <c r="U303" s="221">
        <v>2.58</v>
      </c>
      <c r="V303" s="221">
        <f>ROUND(E303*U303,2)</f>
        <v>7.74</v>
      </c>
      <c r="W303" s="221"/>
      <c r="X303" s="221" t="s">
        <v>287</v>
      </c>
      <c r="Y303" s="212"/>
      <c r="Z303" s="212"/>
      <c r="AA303" s="212"/>
      <c r="AB303" s="212"/>
      <c r="AC303" s="212"/>
      <c r="AD303" s="212"/>
      <c r="AE303" s="212"/>
      <c r="AF303" s="212"/>
      <c r="AG303" s="212" t="s">
        <v>288</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5">
      <c r="A304" s="219"/>
      <c r="B304" s="220"/>
      <c r="C304" s="258" t="s">
        <v>601</v>
      </c>
      <c r="D304" s="250"/>
      <c r="E304" s="250"/>
      <c r="F304" s="250"/>
      <c r="G304" s="250"/>
      <c r="H304" s="221"/>
      <c r="I304" s="221"/>
      <c r="J304" s="221"/>
      <c r="K304" s="221"/>
      <c r="L304" s="221"/>
      <c r="M304" s="221"/>
      <c r="N304" s="221"/>
      <c r="O304" s="221"/>
      <c r="P304" s="221"/>
      <c r="Q304" s="221"/>
      <c r="R304" s="221"/>
      <c r="S304" s="221"/>
      <c r="T304" s="221"/>
      <c r="U304" s="221"/>
      <c r="V304" s="221"/>
      <c r="W304" s="221"/>
      <c r="X304" s="221"/>
      <c r="Y304" s="212"/>
      <c r="Z304" s="212"/>
      <c r="AA304" s="212"/>
      <c r="AB304" s="212"/>
      <c r="AC304" s="212"/>
      <c r="AD304" s="212"/>
      <c r="AE304" s="212"/>
      <c r="AF304" s="212"/>
      <c r="AG304" s="212" t="s">
        <v>290</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5">
      <c r="A305" s="219"/>
      <c r="B305" s="220"/>
      <c r="C305" s="243" t="s">
        <v>602</v>
      </c>
      <c r="D305" s="238"/>
      <c r="E305" s="238"/>
      <c r="F305" s="238"/>
      <c r="G305" s="238"/>
      <c r="H305" s="221"/>
      <c r="I305" s="221"/>
      <c r="J305" s="221"/>
      <c r="K305" s="221"/>
      <c r="L305" s="221"/>
      <c r="M305" s="221"/>
      <c r="N305" s="221"/>
      <c r="O305" s="221"/>
      <c r="P305" s="221"/>
      <c r="Q305" s="221"/>
      <c r="R305" s="221"/>
      <c r="S305" s="221"/>
      <c r="T305" s="221"/>
      <c r="U305" s="221"/>
      <c r="V305" s="221"/>
      <c r="W305" s="221"/>
      <c r="X305" s="221"/>
      <c r="Y305" s="212"/>
      <c r="Z305" s="212"/>
      <c r="AA305" s="212"/>
      <c r="AB305" s="212"/>
      <c r="AC305" s="212"/>
      <c r="AD305" s="212"/>
      <c r="AE305" s="212"/>
      <c r="AF305" s="212"/>
      <c r="AG305" s="212" t="s">
        <v>231</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5">
      <c r="A306" s="219"/>
      <c r="B306" s="220"/>
      <c r="C306" s="259" t="s">
        <v>603</v>
      </c>
      <c r="D306" s="248"/>
      <c r="E306" s="249">
        <v>3</v>
      </c>
      <c r="F306" s="221"/>
      <c r="G306" s="221"/>
      <c r="H306" s="221"/>
      <c r="I306" s="221"/>
      <c r="J306" s="221"/>
      <c r="K306" s="221"/>
      <c r="L306" s="221"/>
      <c r="M306" s="221"/>
      <c r="N306" s="221"/>
      <c r="O306" s="221"/>
      <c r="P306" s="221"/>
      <c r="Q306" s="221"/>
      <c r="R306" s="221"/>
      <c r="S306" s="221"/>
      <c r="T306" s="221"/>
      <c r="U306" s="221"/>
      <c r="V306" s="221"/>
      <c r="W306" s="221"/>
      <c r="X306" s="221"/>
      <c r="Y306" s="212"/>
      <c r="Z306" s="212"/>
      <c r="AA306" s="212"/>
      <c r="AB306" s="212"/>
      <c r="AC306" s="212"/>
      <c r="AD306" s="212"/>
      <c r="AE306" s="212"/>
      <c r="AF306" s="212"/>
      <c r="AG306" s="212" t="s">
        <v>292</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x14ac:dyDescent="0.25">
      <c r="A307" s="223" t="s">
        <v>222</v>
      </c>
      <c r="B307" s="224" t="s">
        <v>158</v>
      </c>
      <c r="C307" s="240" t="s">
        <v>159</v>
      </c>
      <c r="D307" s="225"/>
      <c r="E307" s="226"/>
      <c r="F307" s="227"/>
      <c r="G307" s="227">
        <f>SUMIF(AG308:AG370,"&lt;&gt;NOR",G308:G370)</f>
        <v>0</v>
      </c>
      <c r="H307" s="227"/>
      <c r="I307" s="227">
        <f>SUM(I308:I370)</f>
        <v>0</v>
      </c>
      <c r="J307" s="227"/>
      <c r="K307" s="227">
        <f>SUM(K308:K370)</f>
        <v>0</v>
      </c>
      <c r="L307" s="227"/>
      <c r="M307" s="227">
        <f>SUM(M308:M370)</f>
        <v>0</v>
      </c>
      <c r="N307" s="227"/>
      <c r="O307" s="227">
        <f>SUM(O308:O370)</f>
        <v>40.900000000000006</v>
      </c>
      <c r="P307" s="227"/>
      <c r="Q307" s="227">
        <f>SUM(Q308:Q370)</f>
        <v>0.67</v>
      </c>
      <c r="R307" s="227"/>
      <c r="S307" s="227"/>
      <c r="T307" s="228"/>
      <c r="U307" s="222"/>
      <c r="V307" s="222">
        <f>SUM(V308:V370)</f>
        <v>47.27</v>
      </c>
      <c r="W307" s="222"/>
      <c r="X307" s="222"/>
      <c r="AG307" t="s">
        <v>223</v>
      </c>
    </row>
    <row r="308" spans="1:60" outlineLevel="1" x14ac:dyDescent="0.25">
      <c r="A308" s="229">
        <v>93</v>
      </c>
      <c r="B308" s="230" t="s">
        <v>604</v>
      </c>
      <c r="C308" s="241" t="s">
        <v>605</v>
      </c>
      <c r="D308" s="231" t="s">
        <v>295</v>
      </c>
      <c r="E308" s="232">
        <v>4</v>
      </c>
      <c r="F308" s="233"/>
      <c r="G308" s="234">
        <f>ROUND(E308*F308,2)</f>
        <v>0</v>
      </c>
      <c r="H308" s="233"/>
      <c r="I308" s="234">
        <f>ROUND(E308*H308,2)</f>
        <v>0</v>
      </c>
      <c r="J308" s="233"/>
      <c r="K308" s="234">
        <f>ROUND(E308*J308,2)</f>
        <v>0</v>
      </c>
      <c r="L308" s="234">
        <v>21</v>
      </c>
      <c r="M308" s="234">
        <f>G308*(1+L308/100)</f>
        <v>0</v>
      </c>
      <c r="N308" s="234">
        <v>0.1133</v>
      </c>
      <c r="O308" s="234">
        <f>ROUND(E308*N308,2)</f>
        <v>0.45</v>
      </c>
      <c r="P308" s="234">
        <v>0</v>
      </c>
      <c r="Q308" s="234">
        <f>ROUND(E308*P308,2)</f>
        <v>0</v>
      </c>
      <c r="R308" s="234" t="s">
        <v>308</v>
      </c>
      <c r="S308" s="234" t="s">
        <v>227</v>
      </c>
      <c r="T308" s="235" t="s">
        <v>286</v>
      </c>
      <c r="U308" s="221">
        <v>0.91800000000000004</v>
      </c>
      <c r="V308" s="221">
        <f>ROUND(E308*U308,2)</f>
        <v>3.67</v>
      </c>
      <c r="W308" s="221"/>
      <c r="X308" s="221" t="s">
        <v>287</v>
      </c>
      <c r="Y308" s="212"/>
      <c r="Z308" s="212"/>
      <c r="AA308" s="212"/>
      <c r="AB308" s="212"/>
      <c r="AC308" s="212"/>
      <c r="AD308" s="212"/>
      <c r="AE308" s="212"/>
      <c r="AF308" s="212"/>
      <c r="AG308" s="212" t="s">
        <v>319</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5">
      <c r="A309" s="219"/>
      <c r="B309" s="220"/>
      <c r="C309" s="259" t="s">
        <v>606</v>
      </c>
      <c r="D309" s="248"/>
      <c r="E309" s="249">
        <v>4</v>
      </c>
      <c r="F309" s="221"/>
      <c r="G309" s="221"/>
      <c r="H309" s="221"/>
      <c r="I309" s="221"/>
      <c r="J309" s="221"/>
      <c r="K309" s="221"/>
      <c r="L309" s="221"/>
      <c r="M309" s="221"/>
      <c r="N309" s="221"/>
      <c r="O309" s="221"/>
      <c r="P309" s="221"/>
      <c r="Q309" s="221"/>
      <c r="R309" s="221"/>
      <c r="S309" s="221"/>
      <c r="T309" s="221"/>
      <c r="U309" s="221"/>
      <c r="V309" s="221"/>
      <c r="W309" s="221"/>
      <c r="X309" s="221"/>
      <c r="Y309" s="212"/>
      <c r="Z309" s="212"/>
      <c r="AA309" s="212"/>
      <c r="AB309" s="212"/>
      <c r="AC309" s="212"/>
      <c r="AD309" s="212"/>
      <c r="AE309" s="212"/>
      <c r="AF309" s="212"/>
      <c r="AG309" s="212" t="s">
        <v>292</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5">
      <c r="A310" s="229">
        <v>94</v>
      </c>
      <c r="B310" s="230" t="s">
        <v>607</v>
      </c>
      <c r="C310" s="241" t="s">
        <v>608</v>
      </c>
      <c r="D310" s="231" t="s">
        <v>295</v>
      </c>
      <c r="E310" s="232">
        <v>1</v>
      </c>
      <c r="F310" s="233"/>
      <c r="G310" s="234">
        <f>ROUND(E310*F310,2)</f>
        <v>0</v>
      </c>
      <c r="H310" s="233"/>
      <c r="I310" s="234">
        <f>ROUND(E310*H310,2)</f>
        <v>0</v>
      </c>
      <c r="J310" s="233"/>
      <c r="K310" s="234">
        <f>ROUND(E310*J310,2)</f>
        <v>0</v>
      </c>
      <c r="L310" s="234">
        <v>21</v>
      </c>
      <c r="M310" s="234">
        <f>G310*(1+L310/100)</f>
        <v>0</v>
      </c>
      <c r="N310" s="234">
        <v>0</v>
      </c>
      <c r="O310" s="234">
        <f>ROUND(E310*N310,2)</f>
        <v>0</v>
      </c>
      <c r="P310" s="234">
        <v>0</v>
      </c>
      <c r="Q310" s="234">
        <f>ROUND(E310*P310,2)</f>
        <v>0</v>
      </c>
      <c r="R310" s="234" t="s">
        <v>308</v>
      </c>
      <c r="S310" s="234" t="s">
        <v>227</v>
      </c>
      <c r="T310" s="235" t="s">
        <v>286</v>
      </c>
      <c r="U310" s="221">
        <v>0.2</v>
      </c>
      <c r="V310" s="221">
        <f>ROUND(E310*U310,2)</f>
        <v>0.2</v>
      </c>
      <c r="W310" s="221"/>
      <c r="X310" s="221" t="s">
        <v>287</v>
      </c>
      <c r="Y310" s="212"/>
      <c r="Z310" s="212"/>
      <c r="AA310" s="212"/>
      <c r="AB310" s="212"/>
      <c r="AC310" s="212"/>
      <c r="AD310" s="212"/>
      <c r="AE310" s="212"/>
      <c r="AF310" s="212"/>
      <c r="AG310" s="212" t="s">
        <v>319</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5">
      <c r="A311" s="219"/>
      <c r="B311" s="220"/>
      <c r="C311" s="259" t="s">
        <v>609</v>
      </c>
      <c r="D311" s="248"/>
      <c r="E311" s="249">
        <v>1</v>
      </c>
      <c r="F311" s="221"/>
      <c r="G311" s="221"/>
      <c r="H311" s="221"/>
      <c r="I311" s="221"/>
      <c r="J311" s="221"/>
      <c r="K311" s="221"/>
      <c r="L311" s="221"/>
      <c r="M311" s="221"/>
      <c r="N311" s="221"/>
      <c r="O311" s="221"/>
      <c r="P311" s="221"/>
      <c r="Q311" s="221"/>
      <c r="R311" s="221"/>
      <c r="S311" s="221"/>
      <c r="T311" s="221"/>
      <c r="U311" s="221"/>
      <c r="V311" s="221"/>
      <c r="W311" s="221"/>
      <c r="X311" s="221"/>
      <c r="Y311" s="212"/>
      <c r="Z311" s="212"/>
      <c r="AA311" s="212"/>
      <c r="AB311" s="212"/>
      <c r="AC311" s="212"/>
      <c r="AD311" s="212"/>
      <c r="AE311" s="212"/>
      <c r="AF311" s="212"/>
      <c r="AG311" s="212" t="s">
        <v>292</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5">
      <c r="A312" s="229">
        <v>95</v>
      </c>
      <c r="B312" s="230" t="s">
        <v>610</v>
      </c>
      <c r="C312" s="241" t="s">
        <v>611</v>
      </c>
      <c r="D312" s="231" t="s">
        <v>295</v>
      </c>
      <c r="E312" s="232">
        <v>10</v>
      </c>
      <c r="F312" s="233"/>
      <c r="G312" s="234">
        <f>ROUND(E312*F312,2)</f>
        <v>0</v>
      </c>
      <c r="H312" s="233"/>
      <c r="I312" s="234">
        <f>ROUND(E312*H312,2)</f>
        <v>0</v>
      </c>
      <c r="J312" s="233"/>
      <c r="K312" s="234">
        <f>ROUND(E312*J312,2)</f>
        <v>0</v>
      </c>
      <c r="L312" s="234">
        <v>21</v>
      </c>
      <c r="M312" s="234">
        <f>G312*(1+L312/100)</f>
        <v>0</v>
      </c>
      <c r="N312" s="234">
        <v>6.7000000000000004E-2</v>
      </c>
      <c r="O312" s="234">
        <f>ROUND(E312*N312,2)</f>
        <v>0.67</v>
      </c>
      <c r="P312" s="234">
        <v>0</v>
      </c>
      <c r="Q312" s="234">
        <f>ROUND(E312*P312,2)</f>
        <v>0</v>
      </c>
      <c r="R312" s="234" t="s">
        <v>308</v>
      </c>
      <c r="S312" s="234" t="s">
        <v>227</v>
      </c>
      <c r="T312" s="235" t="s">
        <v>286</v>
      </c>
      <c r="U312" s="221">
        <v>0.14799999999999999</v>
      </c>
      <c r="V312" s="221">
        <f>ROUND(E312*U312,2)</f>
        <v>1.48</v>
      </c>
      <c r="W312" s="221"/>
      <c r="X312" s="221" t="s">
        <v>287</v>
      </c>
      <c r="Y312" s="212"/>
      <c r="Z312" s="212"/>
      <c r="AA312" s="212"/>
      <c r="AB312" s="212"/>
      <c r="AC312" s="212"/>
      <c r="AD312" s="212"/>
      <c r="AE312" s="212"/>
      <c r="AF312" s="212"/>
      <c r="AG312" s="212" t="s">
        <v>288</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5">
      <c r="A313" s="219"/>
      <c r="B313" s="220"/>
      <c r="C313" s="259" t="s">
        <v>612</v>
      </c>
      <c r="D313" s="248"/>
      <c r="E313" s="249">
        <v>10</v>
      </c>
      <c r="F313" s="221"/>
      <c r="G313" s="221"/>
      <c r="H313" s="221"/>
      <c r="I313" s="221"/>
      <c r="J313" s="221"/>
      <c r="K313" s="221"/>
      <c r="L313" s="221"/>
      <c r="M313" s="221"/>
      <c r="N313" s="221"/>
      <c r="O313" s="221"/>
      <c r="P313" s="221"/>
      <c r="Q313" s="221"/>
      <c r="R313" s="221"/>
      <c r="S313" s="221"/>
      <c r="T313" s="221"/>
      <c r="U313" s="221"/>
      <c r="V313" s="221"/>
      <c r="W313" s="221"/>
      <c r="X313" s="221"/>
      <c r="Y313" s="212"/>
      <c r="Z313" s="212"/>
      <c r="AA313" s="212"/>
      <c r="AB313" s="212"/>
      <c r="AC313" s="212"/>
      <c r="AD313" s="212"/>
      <c r="AE313" s="212"/>
      <c r="AF313" s="212"/>
      <c r="AG313" s="212" t="s">
        <v>292</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5">
      <c r="A314" s="229">
        <v>96</v>
      </c>
      <c r="B314" s="230" t="s">
        <v>613</v>
      </c>
      <c r="C314" s="241" t="s">
        <v>614</v>
      </c>
      <c r="D314" s="231" t="s">
        <v>295</v>
      </c>
      <c r="E314" s="232">
        <v>300</v>
      </c>
      <c r="F314" s="233"/>
      <c r="G314" s="234">
        <f>ROUND(E314*F314,2)</f>
        <v>0</v>
      </c>
      <c r="H314" s="233"/>
      <c r="I314" s="234">
        <f>ROUND(E314*H314,2)</f>
        <v>0</v>
      </c>
      <c r="J314" s="233"/>
      <c r="K314" s="234">
        <f>ROUND(E314*J314,2)</f>
        <v>0</v>
      </c>
      <c r="L314" s="234">
        <v>21</v>
      </c>
      <c r="M314" s="234">
        <f>G314*(1+L314/100)</f>
        <v>0</v>
      </c>
      <c r="N314" s="234">
        <v>0</v>
      </c>
      <c r="O314" s="234">
        <f>ROUND(E314*N314,2)</f>
        <v>0</v>
      </c>
      <c r="P314" s="234">
        <v>0</v>
      </c>
      <c r="Q314" s="234">
        <f>ROUND(E314*P314,2)</f>
        <v>0</v>
      </c>
      <c r="R314" s="234" t="s">
        <v>308</v>
      </c>
      <c r="S314" s="234" t="s">
        <v>227</v>
      </c>
      <c r="T314" s="235" t="s">
        <v>286</v>
      </c>
      <c r="U314" s="221">
        <v>0</v>
      </c>
      <c r="V314" s="221">
        <f>ROUND(E314*U314,2)</f>
        <v>0</v>
      </c>
      <c r="W314" s="221"/>
      <c r="X314" s="221" t="s">
        <v>287</v>
      </c>
      <c r="Y314" s="212"/>
      <c r="Z314" s="212"/>
      <c r="AA314" s="212"/>
      <c r="AB314" s="212"/>
      <c r="AC314" s="212"/>
      <c r="AD314" s="212"/>
      <c r="AE314" s="212"/>
      <c r="AF314" s="212"/>
      <c r="AG314" s="212" t="s">
        <v>288</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5">
      <c r="A315" s="219"/>
      <c r="B315" s="220"/>
      <c r="C315" s="259" t="s">
        <v>615</v>
      </c>
      <c r="D315" s="248"/>
      <c r="E315" s="249">
        <v>300</v>
      </c>
      <c r="F315" s="221"/>
      <c r="G315" s="221"/>
      <c r="H315" s="221"/>
      <c r="I315" s="221"/>
      <c r="J315" s="221"/>
      <c r="K315" s="221"/>
      <c r="L315" s="221"/>
      <c r="M315" s="221"/>
      <c r="N315" s="221"/>
      <c r="O315" s="221"/>
      <c r="P315" s="221"/>
      <c r="Q315" s="221"/>
      <c r="R315" s="221"/>
      <c r="S315" s="221"/>
      <c r="T315" s="221"/>
      <c r="U315" s="221"/>
      <c r="V315" s="221"/>
      <c r="W315" s="221"/>
      <c r="X315" s="221"/>
      <c r="Y315" s="212"/>
      <c r="Z315" s="212"/>
      <c r="AA315" s="212"/>
      <c r="AB315" s="212"/>
      <c r="AC315" s="212"/>
      <c r="AD315" s="212"/>
      <c r="AE315" s="212"/>
      <c r="AF315" s="212"/>
      <c r="AG315" s="212" t="s">
        <v>292</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5">
      <c r="A316" s="229">
        <v>97</v>
      </c>
      <c r="B316" s="230" t="s">
        <v>616</v>
      </c>
      <c r="C316" s="241" t="s">
        <v>617</v>
      </c>
      <c r="D316" s="231" t="s">
        <v>295</v>
      </c>
      <c r="E316" s="232">
        <v>10</v>
      </c>
      <c r="F316" s="233"/>
      <c r="G316" s="234">
        <f>ROUND(E316*F316,2)</f>
        <v>0</v>
      </c>
      <c r="H316" s="233"/>
      <c r="I316" s="234">
        <f>ROUND(E316*H316,2)</f>
        <v>0</v>
      </c>
      <c r="J316" s="233"/>
      <c r="K316" s="234">
        <f>ROUND(E316*J316,2)</f>
        <v>0</v>
      </c>
      <c r="L316" s="234">
        <v>21</v>
      </c>
      <c r="M316" s="234">
        <f>G316*(1+L316/100)</f>
        <v>0</v>
      </c>
      <c r="N316" s="234">
        <v>6.7000000000000004E-2</v>
      </c>
      <c r="O316" s="234">
        <f>ROUND(E316*N316,2)</f>
        <v>0.67</v>
      </c>
      <c r="P316" s="234">
        <v>6.7000000000000004E-2</v>
      </c>
      <c r="Q316" s="234">
        <f>ROUND(E316*P316,2)</f>
        <v>0.67</v>
      </c>
      <c r="R316" s="234" t="s">
        <v>308</v>
      </c>
      <c r="S316" s="234" t="s">
        <v>227</v>
      </c>
      <c r="T316" s="235" t="s">
        <v>286</v>
      </c>
      <c r="U316" s="221">
        <v>7.3599999999999999E-2</v>
      </c>
      <c r="V316" s="221">
        <f>ROUND(E316*U316,2)</f>
        <v>0.74</v>
      </c>
      <c r="W316" s="221"/>
      <c r="X316" s="221" t="s">
        <v>287</v>
      </c>
      <c r="Y316" s="212"/>
      <c r="Z316" s="212"/>
      <c r="AA316" s="212"/>
      <c r="AB316" s="212"/>
      <c r="AC316" s="212"/>
      <c r="AD316" s="212"/>
      <c r="AE316" s="212"/>
      <c r="AF316" s="212"/>
      <c r="AG316" s="212" t="s">
        <v>288</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5">
      <c r="A317" s="219"/>
      <c r="B317" s="220"/>
      <c r="C317" s="259" t="s">
        <v>612</v>
      </c>
      <c r="D317" s="248"/>
      <c r="E317" s="249">
        <v>10</v>
      </c>
      <c r="F317" s="221"/>
      <c r="G317" s="221"/>
      <c r="H317" s="221"/>
      <c r="I317" s="221"/>
      <c r="J317" s="221"/>
      <c r="K317" s="221"/>
      <c r="L317" s="221"/>
      <c r="M317" s="221"/>
      <c r="N317" s="221"/>
      <c r="O317" s="221"/>
      <c r="P317" s="221"/>
      <c r="Q317" s="221"/>
      <c r="R317" s="221"/>
      <c r="S317" s="221"/>
      <c r="T317" s="221"/>
      <c r="U317" s="221"/>
      <c r="V317" s="221"/>
      <c r="W317" s="221"/>
      <c r="X317" s="221"/>
      <c r="Y317" s="212"/>
      <c r="Z317" s="212"/>
      <c r="AA317" s="212"/>
      <c r="AB317" s="212"/>
      <c r="AC317" s="212"/>
      <c r="AD317" s="212"/>
      <c r="AE317" s="212"/>
      <c r="AF317" s="212"/>
      <c r="AG317" s="212" t="s">
        <v>292</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5">
      <c r="A318" s="229">
        <v>98</v>
      </c>
      <c r="B318" s="230" t="s">
        <v>618</v>
      </c>
      <c r="C318" s="241" t="s">
        <v>619</v>
      </c>
      <c r="D318" s="231" t="s">
        <v>468</v>
      </c>
      <c r="E318" s="232">
        <v>111.1</v>
      </c>
      <c r="F318" s="233"/>
      <c r="G318" s="234">
        <f>ROUND(E318*F318,2)</f>
        <v>0</v>
      </c>
      <c r="H318" s="233"/>
      <c r="I318" s="234">
        <f>ROUND(E318*H318,2)</f>
        <v>0</v>
      </c>
      <c r="J318" s="233"/>
      <c r="K318" s="234">
        <f>ROUND(E318*J318,2)</f>
        <v>0</v>
      </c>
      <c r="L318" s="234">
        <v>21</v>
      </c>
      <c r="M318" s="234">
        <f>G318*(1+L318/100)</f>
        <v>0</v>
      </c>
      <c r="N318" s="234">
        <v>0.188</v>
      </c>
      <c r="O318" s="234">
        <f>ROUND(E318*N318,2)</f>
        <v>20.89</v>
      </c>
      <c r="P318" s="234">
        <v>0</v>
      </c>
      <c r="Q318" s="234">
        <f>ROUND(E318*P318,2)</f>
        <v>0</v>
      </c>
      <c r="R318" s="234"/>
      <c r="S318" s="234" t="s">
        <v>487</v>
      </c>
      <c r="T318" s="235" t="s">
        <v>488</v>
      </c>
      <c r="U318" s="221">
        <v>0.27200000000000002</v>
      </c>
      <c r="V318" s="221">
        <f>ROUND(E318*U318,2)</f>
        <v>30.22</v>
      </c>
      <c r="W318" s="221"/>
      <c r="X318" s="221" t="s">
        <v>287</v>
      </c>
      <c r="Y318" s="212"/>
      <c r="Z318" s="212"/>
      <c r="AA318" s="212"/>
      <c r="AB318" s="212"/>
      <c r="AC318" s="212"/>
      <c r="AD318" s="212"/>
      <c r="AE318" s="212"/>
      <c r="AF318" s="212"/>
      <c r="AG318" s="212" t="s">
        <v>319</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5">
      <c r="A319" s="219"/>
      <c r="B319" s="220"/>
      <c r="C319" s="259" t="s">
        <v>620</v>
      </c>
      <c r="D319" s="248"/>
      <c r="E319" s="249">
        <v>93.4</v>
      </c>
      <c r="F319" s="221"/>
      <c r="G319" s="221"/>
      <c r="H319" s="221"/>
      <c r="I319" s="221"/>
      <c r="J319" s="221"/>
      <c r="K319" s="221"/>
      <c r="L319" s="221"/>
      <c r="M319" s="221"/>
      <c r="N319" s="221"/>
      <c r="O319" s="221"/>
      <c r="P319" s="221"/>
      <c r="Q319" s="221"/>
      <c r="R319" s="221"/>
      <c r="S319" s="221"/>
      <c r="T319" s="221"/>
      <c r="U319" s="221"/>
      <c r="V319" s="221"/>
      <c r="W319" s="221"/>
      <c r="X319" s="221"/>
      <c r="Y319" s="212"/>
      <c r="Z319" s="212"/>
      <c r="AA319" s="212"/>
      <c r="AB319" s="212"/>
      <c r="AC319" s="212"/>
      <c r="AD319" s="212"/>
      <c r="AE319" s="212"/>
      <c r="AF319" s="212"/>
      <c r="AG319" s="212" t="s">
        <v>292</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5">
      <c r="A320" s="219"/>
      <c r="B320" s="220"/>
      <c r="C320" s="259" t="s">
        <v>621</v>
      </c>
      <c r="D320" s="248"/>
      <c r="E320" s="249">
        <v>4</v>
      </c>
      <c r="F320" s="221"/>
      <c r="G320" s="221"/>
      <c r="H320" s="221"/>
      <c r="I320" s="221"/>
      <c r="J320" s="221"/>
      <c r="K320" s="221"/>
      <c r="L320" s="221"/>
      <c r="M320" s="221"/>
      <c r="N320" s="221"/>
      <c r="O320" s="221"/>
      <c r="P320" s="221"/>
      <c r="Q320" s="221"/>
      <c r="R320" s="221"/>
      <c r="S320" s="221"/>
      <c r="T320" s="221"/>
      <c r="U320" s="221"/>
      <c r="V320" s="221"/>
      <c r="W320" s="221"/>
      <c r="X320" s="221"/>
      <c r="Y320" s="212"/>
      <c r="Z320" s="212"/>
      <c r="AA320" s="212"/>
      <c r="AB320" s="212"/>
      <c r="AC320" s="212"/>
      <c r="AD320" s="212"/>
      <c r="AE320" s="212"/>
      <c r="AF320" s="212"/>
      <c r="AG320" s="212" t="s">
        <v>292</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5">
      <c r="A321" s="219"/>
      <c r="B321" s="220"/>
      <c r="C321" s="259" t="s">
        <v>622</v>
      </c>
      <c r="D321" s="248"/>
      <c r="E321" s="249">
        <v>13.7</v>
      </c>
      <c r="F321" s="221"/>
      <c r="G321" s="221"/>
      <c r="H321" s="221"/>
      <c r="I321" s="221"/>
      <c r="J321" s="221"/>
      <c r="K321" s="221"/>
      <c r="L321" s="221"/>
      <c r="M321" s="221"/>
      <c r="N321" s="221"/>
      <c r="O321" s="221"/>
      <c r="P321" s="221"/>
      <c r="Q321" s="221"/>
      <c r="R321" s="221"/>
      <c r="S321" s="221"/>
      <c r="T321" s="221"/>
      <c r="U321" s="221"/>
      <c r="V321" s="221"/>
      <c r="W321" s="221"/>
      <c r="X321" s="221"/>
      <c r="Y321" s="212"/>
      <c r="Z321" s="212"/>
      <c r="AA321" s="212"/>
      <c r="AB321" s="212"/>
      <c r="AC321" s="212"/>
      <c r="AD321" s="212"/>
      <c r="AE321" s="212"/>
      <c r="AF321" s="212"/>
      <c r="AG321" s="212" t="s">
        <v>292</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5">
      <c r="A322" s="229">
        <v>99</v>
      </c>
      <c r="B322" s="230" t="s">
        <v>623</v>
      </c>
      <c r="C322" s="241" t="s">
        <v>624</v>
      </c>
      <c r="D322" s="231" t="s">
        <v>468</v>
      </c>
      <c r="E322" s="232">
        <v>12.33</v>
      </c>
      <c r="F322" s="233"/>
      <c r="G322" s="234">
        <f>ROUND(E322*F322,2)</f>
        <v>0</v>
      </c>
      <c r="H322" s="233"/>
      <c r="I322" s="234">
        <f>ROUND(E322*H322,2)</f>
        <v>0</v>
      </c>
      <c r="J322" s="233"/>
      <c r="K322" s="234">
        <f>ROUND(E322*J322,2)</f>
        <v>0</v>
      </c>
      <c r="L322" s="234">
        <v>21</v>
      </c>
      <c r="M322" s="234">
        <f>G322*(1+L322/100)</f>
        <v>0</v>
      </c>
      <c r="N322" s="234">
        <v>0.32500000000000001</v>
      </c>
      <c r="O322" s="234">
        <f>ROUND(E322*N322,2)</f>
        <v>4.01</v>
      </c>
      <c r="P322" s="234">
        <v>0</v>
      </c>
      <c r="Q322" s="234">
        <f>ROUND(E322*P322,2)</f>
        <v>0</v>
      </c>
      <c r="R322" s="234"/>
      <c r="S322" s="234" t="s">
        <v>487</v>
      </c>
      <c r="T322" s="235" t="s">
        <v>488</v>
      </c>
      <c r="U322" s="221">
        <v>0.42399999999999999</v>
      </c>
      <c r="V322" s="221">
        <f>ROUND(E322*U322,2)</f>
        <v>5.23</v>
      </c>
      <c r="W322" s="221"/>
      <c r="X322" s="221" t="s">
        <v>287</v>
      </c>
      <c r="Y322" s="212"/>
      <c r="Z322" s="212"/>
      <c r="AA322" s="212"/>
      <c r="AB322" s="212"/>
      <c r="AC322" s="212"/>
      <c r="AD322" s="212"/>
      <c r="AE322" s="212"/>
      <c r="AF322" s="212"/>
      <c r="AG322" s="212" t="s">
        <v>319</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5">
      <c r="A323" s="219"/>
      <c r="B323" s="220"/>
      <c r="C323" s="259" t="s">
        <v>625</v>
      </c>
      <c r="D323" s="248"/>
      <c r="E323" s="249">
        <v>12.33</v>
      </c>
      <c r="F323" s="221"/>
      <c r="G323" s="221"/>
      <c r="H323" s="221"/>
      <c r="I323" s="221"/>
      <c r="J323" s="221"/>
      <c r="K323" s="221"/>
      <c r="L323" s="221"/>
      <c r="M323" s="221"/>
      <c r="N323" s="221"/>
      <c r="O323" s="221"/>
      <c r="P323" s="221"/>
      <c r="Q323" s="221"/>
      <c r="R323" s="221"/>
      <c r="S323" s="221"/>
      <c r="T323" s="221"/>
      <c r="U323" s="221"/>
      <c r="V323" s="221"/>
      <c r="W323" s="221"/>
      <c r="X323" s="221"/>
      <c r="Y323" s="212"/>
      <c r="Z323" s="212"/>
      <c r="AA323" s="212"/>
      <c r="AB323" s="212"/>
      <c r="AC323" s="212"/>
      <c r="AD323" s="212"/>
      <c r="AE323" s="212"/>
      <c r="AF323" s="212"/>
      <c r="AG323" s="212" t="s">
        <v>292</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0.399999999999999" outlineLevel="1" x14ac:dyDescent="0.25">
      <c r="A324" s="229">
        <v>100</v>
      </c>
      <c r="B324" s="230" t="s">
        <v>626</v>
      </c>
      <c r="C324" s="241" t="s">
        <v>627</v>
      </c>
      <c r="D324" s="231" t="s">
        <v>628</v>
      </c>
      <c r="E324" s="232">
        <v>1</v>
      </c>
      <c r="F324" s="233"/>
      <c r="G324" s="234">
        <f>ROUND(E324*F324,2)</f>
        <v>0</v>
      </c>
      <c r="H324" s="233"/>
      <c r="I324" s="234">
        <f>ROUND(E324*H324,2)</f>
        <v>0</v>
      </c>
      <c r="J324" s="233"/>
      <c r="K324" s="234">
        <f>ROUND(E324*J324,2)</f>
        <v>0</v>
      </c>
      <c r="L324" s="234">
        <v>21</v>
      </c>
      <c r="M324" s="234">
        <f>G324*(1+L324/100)</f>
        <v>0</v>
      </c>
      <c r="N324" s="234">
        <v>0.87749999999999995</v>
      </c>
      <c r="O324" s="234">
        <f>ROUND(E324*N324,2)</f>
        <v>0.88</v>
      </c>
      <c r="P324" s="234">
        <v>0</v>
      </c>
      <c r="Q324" s="234">
        <f>ROUND(E324*P324,2)</f>
        <v>0</v>
      </c>
      <c r="R324" s="234" t="s">
        <v>308</v>
      </c>
      <c r="S324" s="234" t="s">
        <v>227</v>
      </c>
      <c r="T324" s="235" t="s">
        <v>286</v>
      </c>
      <c r="U324" s="221">
        <v>1.716</v>
      </c>
      <c r="V324" s="221">
        <f>ROUND(E324*U324,2)</f>
        <v>1.72</v>
      </c>
      <c r="W324" s="221"/>
      <c r="X324" s="221" t="s">
        <v>287</v>
      </c>
      <c r="Y324" s="212"/>
      <c r="Z324" s="212"/>
      <c r="AA324" s="212"/>
      <c r="AB324" s="212"/>
      <c r="AC324" s="212"/>
      <c r="AD324" s="212"/>
      <c r="AE324" s="212"/>
      <c r="AF324" s="212"/>
      <c r="AG324" s="212" t="s">
        <v>319</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5">
      <c r="A325" s="219"/>
      <c r="B325" s="220"/>
      <c r="C325" s="259" t="s">
        <v>629</v>
      </c>
      <c r="D325" s="248"/>
      <c r="E325" s="249">
        <v>1</v>
      </c>
      <c r="F325" s="221"/>
      <c r="G325" s="221"/>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292</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5">
      <c r="A326" s="229">
        <v>101</v>
      </c>
      <c r="B326" s="230" t="s">
        <v>630</v>
      </c>
      <c r="C326" s="241" t="s">
        <v>631</v>
      </c>
      <c r="D326" s="231" t="s">
        <v>468</v>
      </c>
      <c r="E326" s="232">
        <v>30.9</v>
      </c>
      <c r="F326" s="233"/>
      <c r="G326" s="234">
        <f>ROUND(E326*F326,2)</f>
        <v>0</v>
      </c>
      <c r="H326" s="233"/>
      <c r="I326" s="234">
        <f>ROUND(E326*H326,2)</f>
        <v>0</v>
      </c>
      <c r="J326" s="233"/>
      <c r="K326" s="234">
        <f>ROUND(E326*J326,2)</f>
        <v>0</v>
      </c>
      <c r="L326" s="234">
        <v>21</v>
      </c>
      <c r="M326" s="234">
        <f>G326*(1+L326/100)</f>
        <v>0</v>
      </c>
      <c r="N326" s="234">
        <v>0</v>
      </c>
      <c r="O326" s="234">
        <f>ROUND(E326*N326,2)</f>
        <v>0</v>
      </c>
      <c r="P326" s="234">
        <v>0</v>
      </c>
      <c r="Q326" s="234">
        <f>ROUND(E326*P326,2)</f>
        <v>0</v>
      </c>
      <c r="R326" s="234" t="s">
        <v>308</v>
      </c>
      <c r="S326" s="234" t="s">
        <v>227</v>
      </c>
      <c r="T326" s="235" t="s">
        <v>286</v>
      </c>
      <c r="U326" s="221">
        <v>9.2999999999999999E-2</v>
      </c>
      <c r="V326" s="221">
        <f>ROUND(E326*U326,2)</f>
        <v>2.87</v>
      </c>
      <c r="W326" s="221"/>
      <c r="X326" s="221" t="s">
        <v>287</v>
      </c>
      <c r="Y326" s="212"/>
      <c r="Z326" s="212"/>
      <c r="AA326" s="212"/>
      <c r="AB326" s="212"/>
      <c r="AC326" s="212"/>
      <c r="AD326" s="212"/>
      <c r="AE326" s="212"/>
      <c r="AF326" s="212"/>
      <c r="AG326" s="212" t="s">
        <v>288</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5">
      <c r="A327" s="219"/>
      <c r="B327" s="220"/>
      <c r="C327" s="258" t="s">
        <v>632</v>
      </c>
      <c r="D327" s="250"/>
      <c r="E327" s="250"/>
      <c r="F327" s="250"/>
      <c r="G327" s="250"/>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290</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5">
      <c r="A328" s="219"/>
      <c r="B328" s="220"/>
      <c r="C328" s="259" t="s">
        <v>633</v>
      </c>
      <c r="D328" s="248"/>
      <c r="E328" s="249">
        <v>30.9</v>
      </c>
      <c r="F328" s="221"/>
      <c r="G328" s="221"/>
      <c r="H328" s="221"/>
      <c r="I328" s="221"/>
      <c r="J328" s="221"/>
      <c r="K328" s="221"/>
      <c r="L328" s="221"/>
      <c r="M328" s="221"/>
      <c r="N328" s="221"/>
      <c r="O328" s="221"/>
      <c r="P328" s="221"/>
      <c r="Q328" s="221"/>
      <c r="R328" s="221"/>
      <c r="S328" s="221"/>
      <c r="T328" s="221"/>
      <c r="U328" s="221"/>
      <c r="V328" s="221"/>
      <c r="W328" s="221"/>
      <c r="X328" s="221"/>
      <c r="Y328" s="212"/>
      <c r="Z328" s="212"/>
      <c r="AA328" s="212"/>
      <c r="AB328" s="212"/>
      <c r="AC328" s="212"/>
      <c r="AD328" s="212"/>
      <c r="AE328" s="212"/>
      <c r="AF328" s="212"/>
      <c r="AG328" s="212" t="s">
        <v>292</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5">
      <c r="A329" s="229">
        <v>102</v>
      </c>
      <c r="B329" s="230" t="s">
        <v>634</v>
      </c>
      <c r="C329" s="241" t="s">
        <v>635</v>
      </c>
      <c r="D329" s="231" t="s">
        <v>468</v>
      </c>
      <c r="E329" s="232">
        <v>30.9</v>
      </c>
      <c r="F329" s="233"/>
      <c r="G329" s="234">
        <f>ROUND(E329*F329,2)</f>
        <v>0</v>
      </c>
      <c r="H329" s="233"/>
      <c r="I329" s="234">
        <f>ROUND(E329*H329,2)</f>
        <v>0</v>
      </c>
      <c r="J329" s="233"/>
      <c r="K329" s="234">
        <f>ROUND(E329*J329,2)</f>
        <v>0</v>
      </c>
      <c r="L329" s="234">
        <v>21</v>
      </c>
      <c r="M329" s="234">
        <f>G329*(1+L329/100)</f>
        <v>0</v>
      </c>
      <c r="N329" s="234">
        <v>0</v>
      </c>
      <c r="O329" s="234">
        <f>ROUND(E329*N329,2)</f>
        <v>0</v>
      </c>
      <c r="P329" s="234">
        <v>0</v>
      </c>
      <c r="Q329" s="234">
        <f>ROUND(E329*P329,2)</f>
        <v>0</v>
      </c>
      <c r="R329" s="234" t="s">
        <v>308</v>
      </c>
      <c r="S329" s="234" t="s">
        <v>227</v>
      </c>
      <c r="T329" s="235" t="s">
        <v>286</v>
      </c>
      <c r="U329" s="221">
        <v>3.6999999999999998E-2</v>
      </c>
      <c r="V329" s="221">
        <f>ROUND(E329*U329,2)</f>
        <v>1.1399999999999999</v>
      </c>
      <c r="W329" s="221"/>
      <c r="X329" s="221" t="s">
        <v>287</v>
      </c>
      <c r="Y329" s="212"/>
      <c r="Z329" s="212"/>
      <c r="AA329" s="212"/>
      <c r="AB329" s="212"/>
      <c r="AC329" s="212"/>
      <c r="AD329" s="212"/>
      <c r="AE329" s="212"/>
      <c r="AF329" s="212"/>
      <c r="AG329" s="212" t="s">
        <v>288</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5">
      <c r="A330" s="219"/>
      <c r="B330" s="220"/>
      <c r="C330" s="258" t="s">
        <v>636</v>
      </c>
      <c r="D330" s="250"/>
      <c r="E330" s="250"/>
      <c r="F330" s="250"/>
      <c r="G330" s="250"/>
      <c r="H330" s="221"/>
      <c r="I330" s="221"/>
      <c r="J330" s="221"/>
      <c r="K330" s="221"/>
      <c r="L330" s="221"/>
      <c r="M330" s="221"/>
      <c r="N330" s="221"/>
      <c r="O330" s="221"/>
      <c r="P330" s="221"/>
      <c r="Q330" s="221"/>
      <c r="R330" s="221"/>
      <c r="S330" s="221"/>
      <c r="T330" s="221"/>
      <c r="U330" s="221"/>
      <c r="V330" s="221"/>
      <c r="W330" s="221"/>
      <c r="X330" s="221"/>
      <c r="Y330" s="212"/>
      <c r="Z330" s="212"/>
      <c r="AA330" s="212"/>
      <c r="AB330" s="212"/>
      <c r="AC330" s="212"/>
      <c r="AD330" s="212"/>
      <c r="AE330" s="212"/>
      <c r="AF330" s="212"/>
      <c r="AG330" s="212" t="s">
        <v>290</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5">
      <c r="A331" s="219"/>
      <c r="B331" s="220"/>
      <c r="C331" s="259" t="s">
        <v>633</v>
      </c>
      <c r="D331" s="248"/>
      <c r="E331" s="249">
        <v>30.9</v>
      </c>
      <c r="F331" s="221"/>
      <c r="G331" s="221"/>
      <c r="H331" s="221"/>
      <c r="I331" s="221"/>
      <c r="J331" s="221"/>
      <c r="K331" s="221"/>
      <c r="L331" s="221"/>
      <c r="M331" s="221"/>
      <c r="N331" s="221"/>
      <c r="O331" s="221"/>
      <c r="P331" s="221"/>
      <c r="Q331" s="221"/>
      <c r="R331" s="221"/>
      <c r="S331" s="221"/>
      <c r="T331" s="221"/>
      <c r="U331" s="221"/>
      <c r="V331" s="221"/>
      <c r="W331" s="221"/>
      <c r="X331" s="221"/>
      <c r="Y331" s="212"/>
      <c r="Z331" s="212"/>
      <c r="AA331" s="212"/>
      <c r="AB331" s="212"/>
      <c r="AC331" s="212"/>
      <c r="AD331" s="212"/>
      <c r="AE331" s="212"/>
      <c r="AF331" s="212"/>
      <c r="AG331" s="212" t="s">
        <v>292</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5">
      <c r="A332" s="229">
        <v>103</v>
      </c>
      <c r="B332" s="230" t="s">
        <v>637</v>
      </c>
      <c r="C332" s="241" t="s">
        <v>638</v>
      </c>
      <c r="D332" s="231" t="s">
        <v>639</v>
      </c>
      <c r="E332" s="232">
        <v>29.8</v>
      </c>
      <c r="F332" s="233"/>
      <c r="G332" s="234">
        <f>ROUND(E332*F332,2)</f>
        <v>0</v>
      </c>
      <c r="H332" s="233"/>
      <c r="I332" s="234">
        <f>ROUND(E332*H332,2)</f>
        <v>0</v>
      </c>
      <c r="J332" s="233"/>
      <c r="K332" s="234">
        <f>ROUND(E332*J332,2)</f>
        <v>0</v>
      </c>
      <c r="L332" s="234">
        <v>21</v>
      </c>
      <c r="M332" s="234">
        <f>G332*(1+L332/100)</f>
        <v>0</v>
      </c>
      <c r="N332" s="234">
        <v>0</v>
      </c>
      <c r="O332" s="234">
        <f>ROUND(E332*N332,2)</f>
        <v>0</v>
      </c>
      <c r="P332" s="234">
        <v>0</v>
      </c>
      <c r="Q332" s="234">
        <f>ROUND(E332*P332,2)</f>
        <v>0</v>
      </c>
      <c r="R332" s="234"/>
      <c r="S332" s="234" t="s">
        <v>227</v>
      </c>
      <c r="T332" s="235" t="s">
        <v>640</v>
      </c>
      <c r="U332" s="221">
        <v>0</v>
      </c>
      <c r="V332" s="221">
        <f>ROUND(E332*U332,2)</f>
        <v>0</v>
      </c>
      <c r="W332" s="221"/>
      <c r="X332" s="221" t="s">
        <v>641</v>
      </c>
      <c r="Y332" s="212"/>
      <c r="Z332" s="212"/>
      <c r="AA332" s="212"/>
      <c r="AB332" s="212"/>
      <c r="AC332" s="212"/>
      <c r="AD332" s="212"/>
      <c r="AE332" s="212"/>
      <c r="AF332" s="212"/>
      <c r="AG332" s="212" t="s">
        <v>642</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5">
      <c r="A333" s="219"/>
      <c r="B333" s="220"/>
      <c r="C333" s="259" t="s">
        <v>643</v>
      </c>
      <c r="D333" s="248"/>
      <c r="E333" s="249">
        <v>29.8</v>
      </c>
      <c r="F333" s="221"/>
      <c r="G333" s="221"/>
      <c r="H333" s="221"/>
      <c r="I333" s="221"/>
      <c r="J333" s="221"/>
      <c r="K333" s="221"/>
      <c r="L333" s="221"/>
      <c r="M333" s="221"/>
      <c r="N333" s="221"/>
      <c r="O333" s="221"/>
      <c r="P333" s="221"/>
      <c r="Q333" s="221"/>
      <c r="R333" s="221"/>
      <c r="S333" s="221"/>
      <c r="T333" s="221"/>
      <c r="U333" s="221"/>
      <c r="V333" s="221"/>
      <c r="W333" s="221"/>
      <c r="X333" s="221"/>
      <c r="Y333" s="212"/>
      <c r="Z333" s="212"/>
      <c r="AA333" s="212"/>
      <c r="AB333" s="212"/>
      <c r="AC333" s="212"/>
      <c r="AD333" s="212"/>
      <c r="AE333" s="212"/>
      <c r="AF333" s="212"/>
      <c r="AG333" s="212" t="s">
        <v>292</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5">
      <c r="A334" s="229">
        <v>104</v>
      </c>
      <c r="B334" s="230" t="s">
        <v>644</v>
      </c>
      <c r="C334" s="241" t="s">
        <v>645</v>
      </c>
      <c r="D334" s="231" t="s">
        <v>639</v>
      </c>
      <c r="E334" s="232">
        <v>15</v>
      </c>
      <c r="F334" s="233"/>
      <c r="G334" s="234">
        <f>ROUND(E334*F334,2)</f>
        <v>0</v>
      </c>
      <c r="H334" s="233"/>
      <c r="I334" s="234">
        <f>ROUND(E334*H334,2)</f>
        <v>0</v>
      </c>
      <c r="J334" s="233"/>
      <c r="K334" s="234">
        <f>ROUND(E334*J334,2)</f>
        <v>0</v>
      </c>
      <c r="L334" s="234">
        <v>21</v>
      </c>
      <c r="M334" s="234">
        <f>G334*(1+L334/100)</f>
        <v>0</v>
      </c>
      <c r="N334" s="234">
        <v>0</v>
      </c>
      <c r="O334" s="234">
        <f>ROUND(E334*N334,2)</f>
        <v>0</v>
      </c>
      <c r="P334" s="234">
        <v>0</v>
      </c>
      <c r="Q334" s="234">
        <f>ROUND(E334*P334,2)</f>
        <v>0</v>
      </c>
      <c r="R334" s="234"/>
      <c r="S334" s="234" t="s">
        <v>227</v>
      </c>
      <c r="T334" s="235" t="s">
        <v>640</v>
      </c>
      <c r="U334" s="221">
        <v>0</v>
      </c>
      <c r="V334" s="221">
        <f>ROUND(E334*U334,2)</f>
        <v>0</v>
      </c>
      <c r="W334" s="221"/>
      <c r="X334" s="221" t="s">
        <v>641</v>
      </c>
      <c r="Y334" s="212"/>
      <c r="Z334" s="212"/>
      <c r="AA334" s="212"/>
      <c r="AB334" s="212"/>
      <c r="AC334" s="212"/>
      <c r="AD334" s="212"/>
      <c r="AE334" s="212"/>
      <c r="AF334" s="212"/>
      <c r="AG334" s="212" t="s">
        <v>642</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5">
      <c r="A335" s="219"/>
      <c r="B335" s="220"/>
      <c r="C335" s="259" t="s">
        <v>646</v>
      </c>
      <c r="D335" s="248"/>
      <c r="E335" s="249">
        <v>15</v>
      </c>
      <c r="F335" s="221"/>
      <c r="G335" s="221"/>
      <c r="H335" s="221"/>
      <c r="I335" s="221"/>
      <c r="J335" s="221"/>
      <c r="K335" s="221"/>
      <c r="L335" s="221"/>
      <c r="M335" s="221"/>
      <c r="N335" s="221"/>
      <c r="O335" s="221"/>
      <c r="P335" s="221"/>
      <c r="Q335" s="221"/>
      <c r="R335" s="221"/>
      <c r="S335" s="221"/>
      <c r="T335" s="221"/>
      <c r="U335" s="221"/>
      <c r="V335" s="221"/>
      <c r="W335" s="221"/>
      <c r="X335" s="221"/>
      <c r="Y335" s="212"/>
      <c r="Z335" s="212"/>
      <c r="AA335" s="212"/>
      <c r="AB335" s="212"/>
      <c r="AC335" s="212"/>
      <c r="AD335" s="212"/>
      <c r="AE335" s="212"/>
      <c r="AF335" s="212"/>
      <c r="AG335" s="212" t="s">
        <v>292</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5">
      <c r="A336" s="229">
        <v>105</v>
      </c>
      <c r="B336" s="230" t="s">
        <v>647</v>
      </c>
      <c r="C336" s="241" t="s">
        <v>648</v>
      </c>
      <c r="D336" s="231" t="s">
        <v>649</v>
      </c>
      <c r="E336" s="232">
        <v>2</v>
      </c>
      <c r="F336" s="233"/>
      <c r="G336" s="234">
        <f>ROUND(E336*F336,2)</f>
        <v>0</v>
      </c>
      <c r="H336" s="233"/>
      <c r="I336" s="234">
        <f>ROUND(E336*H336,2)</f>
        <v>0</v>
      </c>
      <c r="J336" s="233"/>
      <c r="K336" s="234">
        <f>ROUND(E336*J336,2)</f>
        <v>0</v>
      </c>
      <c r="L336" s="234">
        <v>21</v>
      </c>
      <c r="M336" s="234">
        <f>G336*(1+L336/100)</f>
        <v>0</v>
      </c>
      <c r="N336" s="234">
        <v>0</v>
      </c>
      <c r="O336" s="234">
        <f>ROUND(E336*N336,2)</f>
        <v>0</v>
      </c>
      <c r="P336" s="234">
        <v>0</v>
      </c>
      <c r="Q336" s="234">
        <f>ROUND(E336*P336,2)</f>
        <v>0</v>
      </c>
      <c r="R336" s="234"/>
      <c r="S336" s="234" t="s">
        <v>227</v>
      </c>
      <c r="T336" s="235" t="s">
        <v>640</v>
      </c>
      <c r="U336" s="221">
        <v>0</v>
      </c>
      <c r="V336" s="221">
        <f>ROUND(E336*U336,2)</f>
        <v>0</v>
      </c>
      <c r="W336" s="221"/>
      <c r="X336" s="221" t="s">
        <v>641</v>
      </c>
      <c r="Y336" s="212"/>
      <c r="Z336" s="212"/>
      <c r="AA336" s="212"/>
      <c r="AB336" s="212"/>
      <c r="AC336" s="212"/>
      <c r="AD336" s="212"/>
      <c r="AE336" s="212"/>
      <c r="AF336" s="212"/>
      <c r="AG336" s="212" t="s">
        <v>642</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5">
      <c r="A337" s="219"/>
      <c r="B337" s="220"/>
      <c r="C337" s="259" t="s">
        <v>650</v>
      </c>
      <c r="D337" s="248"/>
      <c r="E337" s="249">
        <v>2</v>
      </c>
      <c r="F337" s="221"/>
      <c r="G337" s="221"/>
      <c r="H337" s="221"/>
      <c r="I337" s="221"/>
      <c r="J337" s="221"/>
      <c r="K337" s="221"/>
      <c r="L337" s="221"/>
      <c r="M337" s="221"/>
      <c r="N337" s="221"/>
      <c r="O337" s="221"/>
      <c r="P337" s="221"/>
      <c r="Q337" s="221"/>
      <c r="R337" s="221"/>
      <c r="S337" s="221"/>
      <c r="T337" s="221"/>
      <c r="U337" s="221"/>
      <c r="V337" s="221"/>
      <c r="W337" s="221"/>
      <c r="X337" s="221"/>
      <c r="Y337" s="212"/>
      <c r="Z337" s="212"/>
      <c r="AA337" s="212"/>
      <c r="AB337" s="212"/>
      <c r="AC337" s="212"/>
      <c r="AD337" s="212"/>
      <c r="AE337" s="212"/>
      <c r="AF337" s="212"/>
      <c r="AG337" s="212" t="s">
        <v>292</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ht="20.399999999999999" outlineLevel="1" x14ac:dyDescent="0.25">
      <c r="A338" s="229">
        <v>106</v>
      </c>
      <c r="B338" s="230" t="s">
        <v>651</v>
      </c>
      <c r="C338" s="241" t="s">
        <v>652</v>
      </c>
      <c r="D338" s="231" t="s">
        <v>295</v>
      </c>
      <c r="E338" s="232">
        <v>1</v>
      </c>
      <c r="F338" s="233"/>
      <c r="G338" s="234">
        <f>ROUND(E338*F338,2)</f>
        <v>0</v>
      </c>
      <c r="H338" s="233"/>
      <c r="I338" s="234">
        <f>ROUND(E338*H338,2)</f>
        <v>0</v>
      </c>
      <c r="J338" s="233"/>
      <c r="K338" s="234">
        <f>ROUND(E338*J338,2)</f>
        <v>0</v>
      </c>
      <c r="L338" s="234">
        <v>21</v>
      </c>
      <c r="M338" s="234">
        <f>G338*(1+L338/100)</f>
        <v>0</v>
      </c>
      <c r="N338" s="234">
        <v>5.1000000000000004E-3</v>
      </c>
      <c r="O338" s="234">
        <f>ROUND(E338*N338,2)</f>
        <v>0.01</v>
      </c>
      <c r="P338" s="234">
        <v>0</v>
      </c>
      <c r="Q338" s="234">
        <f>ROUND(E338*P338,2)</f>
        <v>0</v>
      </c>
      <c r="R338" s="234" t="s">
        <v>417</v>
      </c>
      <c r="S338" s="234" t="s">
        <v>227</v>
      </c>
      <c r="T338" s="235" t="s">
        <v>286</v>
      </c>
      <c r="U338" s="221">
        <v>0</v>
      </c>
      <c r="V338" s="221">
        <f>ROUND(E338*U338,2)</f>
        <v>0</v>
      </c>
      <c r="W338" s="221"/>
      <c r="X338" s="221" t="s">
        <v>418</v>
      </c>
      <c r="Y338" s="212"/>
      <c r="Z338" s="212"/>
      <c r="AA338" s="212"/>
      <c r="AB338" s="212"/>
      <c r="AC338" s="212"/>
      <c r="AD338" s="212"/>
      <c r="AE338" s="212"/>
      <c r="AF338" s="212"/>
      <c r="AG338" s="212" t="s">
        <v>455</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5">
      <c r="A339" s="219"/>
      <c r="B339" s="220"/>
      <c r="C339" s="259" t="s">
        <v>653</v>
      </c>
      <c r="D339" s="248"/>
      <c r="E339" s="249"/>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292</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5">
      <c r="A340" s="219"/>
      <c r="B340" s="220"/>
      <c r="C340" s="259" t="s">
        <v>654</v>
      </c>
      <c r="D340" s="248"/>
      <c r="E340" s="249">
        <v>1</v>
      </c>
      <c r="F340" s="221"/>
      <c r="G340" s="221"/>
      <c r="H340" s="221"/>
      <c r="I340" s="221"/>
      <c r="J340" s="221"/>
      <c r="K340" s="221"/>
      <c r="L340" s="221"/>
      <c r="M340" s="221"/>
      <c r="N340" s="221"/>
      <c r="O340" s="221"/>
      <c r="P340" s="221"/>
      <c r="Q340" s="221"/>
      <c r="R340" s="221"/>
      <c r="S340" s="221"/>
      <c r="T340" s="221"/>
      <c r="U340" s="221"/>
      <c r="V340" s="221"/>
      <c r="W340" s="221"/>
      <c r="X340" s="221"/>
      <c r="Y340" s="212"/>
      <c r="Z340" s="212"/>
      <c r="AA340" s="212"/>
      <c r="AB340" s="212"/>
      <c r="AC340" s="212"/>
      <c r="AD340" s="212"/>
      <c r="AE340" s="212"/>
      <c r="AF340" s="212"/>
      <c r="AG340" s="212" t="s">
        <v>292</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0.399999999999999" outlineLevel="1" x14ac:dyDescent="0.25">
      <c r="A341" s="229">
        <v>107</v>
      </c>
      <c r="B341" s="230" t="s">
        <v>655</v>
      </c>
      <c r="C341" s="241" t="s">
        <v>656</v>
      </c>
      <c r="D341" s="231" t="s">
        <v>295</v>
      </c>
      <c r="E341" s="232">
        <v>2</v>
      </c>
      <c r="F341" s="233"/>
      <c r="G341" s="234">
        <f>ROUND(E341*F341,2)</f>
        <v>0</v>
      </c>
      <c r="H341" s="233"/>
      <c r="I341" s="234">
        <f>ROUND(E341*H341,2)</f>
        <v>0</v>
      </c>
      <c r="J341" s="233"/>
      <c r="K341" s="234">
        <f>ROUND(E341*J341,2)</f>
        <v>0</v>
      </c>
      <c r="L341" s="234">
        <v>21</v>
      </c>
      <c r="M341" s="234">
        <f>G341*(1+L341/100)</f>
        <v>0</v>
      </c>
      <c r="N341" s="234">
        <v>5.1000000000000004E-3</v>
      </c>
      <c r="O341" s="234">
        <f>ROUND(E341*N341,2)</f>
        <v>0.01</v>
      </c>
      <c r="P341" s="234">
        <v>0</v>
      </c>
      <c r="Q341" s="234">
        <f>ROUND(E341*P341,2)</f>
        <v>0</v>
      </c>
      <c r="R341" s="234" t="s">
        <v>417</v>
      </c>
      <c r="S341" s="234" t="s">
        <v>227</v>
      </c>
      <c r="T341" s="235" t="s">
        <v>286</v>
      </c>
      <c r="U341" s="221">
        <v>0</v>
      </c>
      <c r="V341" s="221">
        <f>ROUND(E341*U341,2)</f>
        <v>0</v>
      </c>
      <c r="W341" s="221"/>
      <c r="X341" s="221" t="s">
        <v>418</v>
      </c>
      <c r="Y341" s="212"/>
      <c r="Z341" s="212"/>
      <c r="AA341" s="212"/>
      <c r="AB341" s="212"/>
      <c r="AC341" s="212"/>
      <c r="AD341" s="212"/>
      <c r="AE341" s="212"/>
      <c r="AF341" s="212"/>
      <c r="AG341" s="212" t="s">
        <v>455</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5">
      <c r="A342" s="219"/>
      <c r="B342" s="220"/>
      <c r="C342" s="259" t="s">
        <v>653</v>
      </c>
      <c r="D342" s="248"/>
      <c r="E342" s="249"/>
      <c r="F342" s="221"/>
      <c r="G342" s="221"/>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292</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5">
      <c r="A343" s="219"/>
      <c r="B343" s="220"/>
      <c r="C343" s="259" t="s">
        <v>657</v>
      </c>
      <c r="D343" s="248"/>
      <c r="E343" s="249">
        <v>1</v>
      </c>
      <c r="F343" s="221"/>
      <c r="G343" s="221"/>
      <c r="H343" s="221"/>
      <c r="I343" s="221"/>
      <c r="J343" s="221"/>
      <c r="K343" s="221"/>
      <c r="L343" s="221"/>
      <c r="M343" s="221"/>
      <c r="N343" s="221"/>
      <c r="O343" s="221"/>
      <c r="P343" s="221"/>
      <c r="Q343" s="221"/>
      <c r="R343" s="221"/>
      <c r="S343" s="221"/>
      <c r="T343" s="221"/>
      <c r="U343" s="221"/>
      <c r="V343" s="221"/>
      <c r="W343" s="221"/>
      <c r="X343" s="221"/>
      <c r="Y343" s="212"/>
      <c r="Z343" s="212"/>
      <c r="AA343" s="212"/>
      <c r="AB343" s="212"/>
      <c r="AC343" s="212"/>
      <c r="AD343" s="212"/>
      <c r="AE343" s="212"/>
      <c r="AF343" s="212"/>
      <c r="AG343" s="212" t="s">
        <v>292</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5">
      <c r="A344" s="219"/>
      <c r="B344" s="220"/>
      <c r="C344" s="259" t="s">
        <v>658</v>
      </c>
      <c r="D344" s="248"/>
      <c r="E344" s="249">
        <v>1</v>
      </c>
      <c r="F344" s="221"/>
      <c r="G344" s="221"/>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292</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20.399999999999999" outlineLevel="1" x14ac:dyDescent="0.25">
      <c r="A345" s="229">
        <v>108</v>
      </c>
      <c r="B345" s="230" t="s">
        <v>659</v>
      </c>
      <c r="C345" s="241" t="s">
        <v>660</v>
      </c>
      <c r="D345" s="231" t="s">
        <v>295</v>
      </c>
      <c r="E345" s="232">
        <v>1</v>
      </c>
      <c r="F345" s="233"/>
      <c r="G345" s="234">
        <f>ROUND(E345*F345,2)</f>
        <v>0</v>
      </c>
      <c r="H345" s="233"/>
      <c r="I345" s="234">
        <f>ROUND(E345*H345,2)</f>
        <v>0</v>
      </c>
      <c r="J345" s="233"/>
      <c r="K345" s="234">
        <f>ROUND(E345*J345,2)</f>
        <v>0</v>
      </c>
      <c r="L345" s="234">
        <v>21</v>
      </c>
      <c r="M345" s="234">
        <f>G345*(1+L345/100)</f>
        <v>0</v>
      </c>
      <c r="N345" s="234">
        <v>5.1000000000000004E-3</v>
      </c>
      <c r="O345" s="234">
        <f>ROUND(E345*N345,2)</f>
        <v>0.01</v>
      </c>
      <c r="P345" s="234">
        <v>0</v>
      </c>
      <c r="Q345" s="234">
        <f>ROUND(E345*P345,2)</f>
        <v>0</v>
      </c>
      <c r="R345" s="234" t="s">
        <v>417</v>
      </c>
      <c r="S345" s="234" t="s">
        <v>227</v>
      </c>
      <c r="T345" s="235" t="s">
        <v>286</v>
      </c>
      <c r="U345" s="221">
        <v>0</v>
      </c>
      <c r="V345" s="221">
        <f>ROUND(E345*U345,2)</f>
        <v>0</v>
      </c>
      <c r="W345" s="221"/>
      <c r="X345" s="221" t="s">
        <v>418</v>
      </c>
      <c r="Y345" s="212"/>
      <c r="Z345" s="212"/>
      <c r="AA345" s="212"/>
      <c r="AB345" s="212"/>
      <c r="AC345" s="212"/>
      <c r="AD345" s="212"/>
      <c r="AE345" s="212"/>
      <c r="AF345" s="212"/>
      <c r="AG345" s="212" t="s">
        <v>455</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5">
      <c r="A346" s="219"/>
      <c r="B346" s="220"/>
      <c r="C346" s="259" t="s">
        <v>653</v>
      </c>
      <c r="D346" s="248"/>
      <c r="E346" s="249"/>
      <c r="F346" s="221"/>
      <c r="G346" s="221"/>
      <c r="H346" s="221"/>
      <c r="I346" s="221"/>
      <c r="J346" s="221"/>
      <c r="K346" s="221"/>
      <c r="L346" s="221"/>
      <c r="M346" s="221"/>
      <c r="N346" s="221"/>
      <c r="O346" s="221"/>
      <c r="P346" s="221"/>
      <c r="Q346" s="221"/>
      <c r="R346" s="221"/>
      <c r="S346" s="221"/>
      <c r="T346" s="221"/>
      <c r="U346" s="221"/>
      <c r="V346" s="221"/>
      <c r="W346" s="221"/>
      <c r="X346" s="221"/>
      <c r="Y346" s="212"/>
      <c r="Z346" s="212"/>
      <c r="AA346" s="212"/>
      <c r="AB346" s="212"/>
      <c r="AC346" s="212"/>
      <c r="AD346" s="212"/>
      <c r="AE346" s="212"/>
      <c r="AF346" s="212"/>
      <c r="AG346" s="212" t="s">
        <v>292</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5">
      <c r="A347" s="219"/>
      <c r="B347" s="220"/>
      <c r="C347" s="259" t="s">
        <v>661</v>
      </c>
      <c r="D347" s="248"/>
      <c r="E347" s="249">
        <v>1</v>
      </c>
      <c r="F347" s="221"/>
      <c r="G347" s="221"/>
      <c r="H347" s="221"/>
      <c r="I347" s="221"/>
      <c r="J347" s="221"/>
      <c r="K347" s="221"/>
      <c r="L347" s="221"/>
      <c r="M347" s="221"/>
      <c r="N347" s="221"/>
      <c r="O347" s="221"/>
      <c r="P347" s="221"/>
      <c r="Q347" s="221"/>
      <c r="R347" s="221"/>
      <c r="S347" s="221"/>
      <c r="T347" s="221"/>
      <c r="U347" s="221"/>
      <c r="V347" s="221"/>
      <c r="W347" s="221"/>
      <c r="X347" s="221"/>
      <c r="Y347" s="212"/>
      <c r="Z347" s="212"/>
      <c r="AA347" s="212"/>
      <c r="AB347" s="212"/>
      <c r="AC347" s="212"/>
      <c r="AD347" s="212"/>
      <c r="AE347" s="212"/>
      <c r="AF347" s="212"/>
      <c r="AG347" s="212" t="s">
        <v>292</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5">
      <c r="A348" s="229">
        <v>109</v>
      </c>
      <c r="B348" s="230" t="s">
        <v>662</v>
      </c>
      <c r="C348" s="241" t="s">
        <v>663</v>
      </c>
      <c r="D348" s="231" t="s">
        <v>295</v>
      </c>
      <c r="E348" s="232">
        <v>1</v>
      </c>
      <c r="F348" s="233"/>
      <c r="G348" s="234">
        <f>ROUND(E348*F348,2)</f>
        <v>0</v>
      </c>
      <c r="H348" s="233"/>
      <c r="I348" s="234">
        <f>ROUND(E348*H348,2)</f>
        <v>0</v>
      </c>
      <c r="J348" s="233"/>
      <c r="K348" s="234">
        <f>ROUND(E348*J348,2)</f>
        <v>0</v>
      </c>
      <c r="L348" s="234">
        <v>21</v>
      </c>
      <c r="M348" s="234">
        <f>G348*(1+L348/100)</f>
        <v>0</v>
      </c>
      <c r="N348" s="234">
        <v>5.1000000000000004E-3</v>
      </c>
      <c r="O348" s="234">
        <f>ROUND(E348*N348,2)</f>
        <v>0.01</v>
      </c>
      <c r="P348" s="234">
        <v>0</v>
      </c>
      <c r="Q348" s="234">
        <f>ROUND(E348*P348,2)</f>
        <v>0</v>
      </c>
      <c r="R348" s="234"/>
      <c r="S348" s="234" t="s">
        <v>487</v>
      </c>
      <c r="T348" s="235" t="s">
        <v>488</v>
      </c>
      <c r="U348" s="221">
        <v>0</v>
      </c>
      <c r="V348" s="221">
        <f>ROUND(E348*U348,2)</f>
        <v>0</v>
      </c>
      <c r="W348" s="221"/>
      <c r="X348" s="221" t="s">
        <v>418</v>
      </c>
      <c r="Y348" s="212"/>
      <c r="Z348" s="212"/>
      <c r="AA348" s="212"/>
      <c r="AB348" s="212"/>
      <c r="AC348" s="212"/>
      <c r="AD348" s="212"/>
      <c r="AE348" s="212"/>
      <c r="AF348" s="212"/>
      <c r="AG348" s="212" t="s">
        <v>455</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5">
      <c r="A349" s="219"/>
      <c r="B349" s="220"/>
      <c r="C349" s="259" t="s">
        <v>653</v>
      </c>
      <c r="D349" s="248"/>
      <c r="E349" s="249"/>
      <c r="F349" s="221"/>
      <c r="G349" s="221"/>
      <c r="H349" s="221"/>
      <c r="I349" s="221"/>
      <c r="J349" s="221"/>
      <c r="K349" s="221"/>
      <c r="L349" s="221"/>
      <c r="M349" s="221"/>
      <c r="N349" s="221"/>
      <c r="O349" s="221"/>
      <c r="P349" s="221"/>
      <c r="Q349" s="221"/>
      <c r="R349" s="221"/>
      <c r="S349" s="221"/>
      <c r="T349" s="221"/>
      <c r="U349" s="221"/>
      <c r="V349" s="221"/>
      <c r="W349" s="221"/>
      <c r="X349" s="221"/>
      <c r="Y349" s="212"/>
      <c r="Z349" s="212"/>
      <c r="AA349" s="212"/>
      <c r="AB349" s="212"/>
      <c r="AC349" s="212"/>
      <c r="AD349" s="212"/>
      <c r="AE349" s="212"/>
      <c r="AF349" s="212"/>
      <c r="AG349" s="212" t="s">
        <v>292</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5">
      <c r="A350" s="219"/>
      <c r="B350" s="220"/>
      <c r="C350" s="259" t="s">
        <v>664</v>
      </c>
      <c r="D350" s="248"/>
      <c r="E350" s="249">
        <v>1</v>
      </c>
      <c r="F350" s="221"/>
      <c r="G350" s="221"/>
      <c r="H350" s="221"/>
      <c r="I350" s="221"/>
      <c r="J350" s="221"/>
      <c r="K350" s="221"/>
      <c r="L350" s="221"/>
      <c r="M350" s="221"/>
      <c r="N350" s="221"/>
      <c r="O350" s="221"/>
      <c r="P350" s="221"/>
      <c r="Q350" s="221"/>
      <c r="R350" s="221"/>
      <c r="S350" s="221"/>
      <c r="T350" s="221"/>
      <c r="U350" s="221"/>
      <c r="V350" s="221"/>
      <c r="W350" s="221"/>
      <c r="X350" s="221"/>
      <c r="Y350" s="212"/>
      <c r="Z350" s="212"/>
      <c r="AA350" s="212"/>
      <c r="AB350" s="212"/>
      <c r="AC350" s="212"/>
      <c r="AD350" s="212"/>
      <c r="AE350" s="212"/>
      <c r="AF350" s="212"/>
      <c r="AG350" s="212" t="s">
        <v>292</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5">
      <c r="A351" s="229">
        <v>110</v>
      </c>
      <c r="B351" s="230" t="s">
        <v>665</v>
      </c>
      <c r="C351" s="241" t="s">
        <v>666</v>
      </c>
      <c r="D351" s="231" t="s">
        <v>295</v>
      </c>
      <c r="E351" s="232">
        <v>4</v>
      </c>
      <c r="F351" s="233"/>
      <c r="G351" s="234">
        <f>ROUND(E351*F351,2)</f>
        <v>0</v>
      </c>
      <c r="H351" s="233"/>
      <c r="I351" s="234">
        <f>ROUND(E351*H351,2)</f>
        <v>0</v>
      </c>
      <c r="J351" s="233"/>
      <c r="K351" s="234">
        <f>ROUND(E351*J351,2)</f>
        <v>0</v>
      </c>
      <c r="L351" s="234">
        <v>21</v>
      </c>
      <c r="M351" s="234">
        <f>G351*(1+L351/100)</f>
        <v>0</v>
      </c>
      <c r="N351" s="234">
        <v>0</v>
      </c>
      <c r="O351" s="234">
        <f>ROUND(E351*N351,2)</f>
        <v>0</v>
      </c>
      <c r="P351" s="234">
        <v>0</v>
      </c>
      <c r="Q351" s="234">
        <f>ROUND(E351*P351,2)</f>
        <v>0</v>
      </c>
      <c r="R351" s="234" t="s">
        <v>417</v>
      </c>
      <c r="S351" s="234" t="s">
        <v>227</v>
      </c>
      <c r="T351" s="235" t="s">
        <v>286</v>
      </c>
      <c r="U351" s="221">
        <v>0</v>
      </c>
      <c r="V351" s="221">
        <f>ROUND(E351*U351,2)</f>
        <v>0</v>
      </c>
      <c r="W351" s="221"/>
      <c r="X351" s="221" t="s">
        <v>418</v>
      </c>
      <c r="Y351" s="212"/>
      <c r="Z351" s="212"/>
      <c r="AA351" s="212"/>
      <c r="AB351" s="212"/>
      <c r="AC351" s="212"/>
      <c r="AD351" s="212"/>
      <c r="AE351" s="212"/>
      <c r="AF351" s="212"/>
      <c r="AG351" s="212" t="s">
        <v>455</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5">
      <c r="A352" s="219"/>
      <c r="B352" s="220"/>
      <c r="C352" s="259" t="s">
        <v>606</v>
      </c>
      <c r="D352" s="248"/>
      <c r="E352" s="249">
        <v>4</v>
      </c>
      <c r="F352" s="221"/>
      <c r="G352" s="221"/>
      <c r="H352" s="221"/>
      <c r="I352" s="221"/>
      <c r="J352" s="221"/>
      <c r="K352" s="221"/>
      <c r="L352" s="221"/>
      <c r="M352" s="221"/>
      <c r="N352" s="221"/>
      <c r="O352" s="221"/>
      <c r="P352" s="221"/>
      <c r="Q352" s="221"/>
      <c r="R352" s="221"/>
      <c r="S352" s="221"/>
      <c r="T352" s="221"/>
      <c r="U352" s="221"/>
      <c r="V352" s="221"/>
      <c r="W352" s="221"/>
      <c r="X352" s="221"/>
      <c r="Y352" s="212"/>
      <c r="Z352" s="212"/>
      <c r="AA352" s="212"/>
      <c r="AB352" s="212"/>
      <c r="AC352" s="212"/>
      <c r="AD352" s="212"/>
      <c r="AE352" s="212"/>
      <c r="AF352" s="212"/>
      <c r="AG352" s="212" t="s">
        <v>292</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ht="20.399999999999999" outlineLevel="1" x14ac:dyDescent="0.25">
      <c r="A353" s="229">
        <v>111</v>
      </c>
      <c r="B353" s="230" t="s">
        <v>667</v>
      </c>
      <c r="C353" s="241" t="s">
        <v>668</v>
      </c>
      <c r="D353" s="231" t="s">
        <v>295</v>
      </c>
      <c r="E353" s="232">
        <v>8</v>
      </c>
      <c r="F353" s="233"/>
      <c r="G353" s="234">
        <f>ROUND(E353*F353,2)</f>
        <v>0</v>
      </c>
      <c r="H353" s="233"/>
      <c r="I353" s="234">
        <f>ROUND(E353*H353,2)</f>
        <v>0</v>
      </c>
      <c r="J353" s="233"/>
      <c r="K353" s="234">
        <f>ROUND(E353*J353,2)</f>
        <v>0</v>
      </c>
      <c r="L353" s="234">
        <v>21</v>
      </c>
      <c r="M353" s="234">
        <f>G353*(1+L353/100)</f>
        <v>0</v>
      </c>
      <c r="N353" s="234">
        <v>0</v>
      </c>
      <c r="O353" s="234">
        <f>ROUND(E353*N353,2)</f>
        <v>0</v>
      </c>
      <c r="P353" s="234">
        <v>0</v>
      </c>
      <c r="Q353" s="234">
        <f>ROUND(E353*P353,2)</f>
        <v>0</v>
      </c>
      <c r="R353" s="234" t="s">
        <v>417</v>
      </c>
      <c r="S353" s="234" t="s">
        <v>227</v>
      </c>
      <c r="T353" s="235" t="s">
        <v>286</v>
      </c>
      <c r="U353" s="221">
        <v>0</v>
      </c>
      <c r="V353" s="221">
        <f>ROUND(E353*U353,2)</f>
        <v>0</v>
      </c>
      <c r="W353" s="221"/>
      <c r="X353" s="221" t="s">
        <v>418</v>
      </c>
      <c r="Y353" s="212"/>
      <c r="Z353" s="212"/>
      <c r="AA353" s="212"/>
      <c r="AB353" s="212"/>
      <c r="AC353" s="212"/>
      <c r="AD353" s="212"/>
      <c r="AE353" s="212"/>
      <c r="AF353" s="212"/>
      <c r="AG353" s="212" t="s">
        <v>455</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5">
      <c r="A354" s="219"/>
      <c r="B354" s="220"/>
      <c r="C354" s="259" t="s">
        <v>669</v>
      </c>
      <c r="D354" s="248"/>
      <c r="E354" s="249">
        <v>8</v>
      </c>
      <c r="F354" s="221"/>
      <c r="G354" s="221"/>
      <c r="H354" s="221"/>
      <c r="I354" s="221"/>
      <c r="J354" s="221"/>
      <c r="K354" s="221"/>
      <c r="L354" s="221"/>
      <c r="M354" s="221"/>
      <c r="N354" s="221"/>
      <c r="O354" s="221"/>
      <c r="P354" s="221"/>
      <c r="Q354" s="221"/>
      <c r="R354" s="221"/>
      <c r="S354" s="221"/>
      <c r="T354" s="221"/>
      <c r="U354" s="221"/>
      <c r="V354" s="221"/>
      <c r="W354" s="221"/>
      <c r="X354" s="221"/>
      <c r="Y354" s="212"/>
      <c r="Z354" s="212"/>
      <c r="AA354" s="212"/>
      <c r="AB354" s="212"/>
      <c r="AC354" s="212"/>
      <c r="AD354" s="212"/>
      <c r="AE354" s="212"/>
      <c r="AF354" s="212"/>
      <c r="AG354" s="212" t="s">
        <v>292</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5">
      <c r="A355" s="229">
        <v>112</v>
      </c>
      <c r="B355" s="230" t="s">
        <v>670</v>
      </c>
      <c r="C355" s="241" t="s">
        <v>671</v>
      </c>
      <c r="D355" s="231" t="s">
        <v>295</v>
      </c>
      <c r="E355" s="232">
        <v>13.837</v>
      </c>
      <c r="F355" s="233"/>
      <c r="G355" s="234">
        <f>ROUND(E355*F355,2)</f>
        <v>0</v>
      </c>
      <c r="H355" s="233"/>
      <c r="I355" s="234">
        <f>ROUND(E355*H355,2)</f>
        <v>0</v>
      </c>
      <c r="J355" s="233"/>
      <c r="K355" s="234">
        <f>ROUND(E355*J355,2)</f>
        <v>0</v>
      </c>
      <c r="L355" s="234">
        <v>21</v>
      </c>
      <c r="M355" s="234">
        <f>G355*(1+L355/100)</f>
        <v>0</v>
      </c>
      <c r="N355" s="234">
        <v>0.06</v>
      </c>
      <c r="O355" s="234">
        <f>ROUND(E355*N355,2)</f>
        <v>0.83</v>
      </c>
      <c r="P355" s="234">
        <v>0</v>
      </c>
      <c r="Q355" s="234">
        <f>ROUND(E355*P355,2)</f>
        <v>0</v>
      </c>
      <c r="R355" s="234" t="s">
        <v>417</v>
      </c>
      <c r="S355" s="234" t="s">
        <v>227</v>
      </c>
      <c r="T355" s="235" t="s">
        <v>286</v>
      </c>
      <c r="U355" s="221">
        <v>0</v>
      </c>
      <c r="V355" s="221">
        <f>ROUND(E355*U355,2)</f>
        <v>0</v>
      </c>
      <c r="W355" s="221"/>
      <c r="X355" s="221" t="s">
        <v>418</v>
      </c>
      <c r="Y355" s="212"/>
      <c r="Z355" s="212"/>
      <c r="AA355" s="212"/>
      <c r="AB355" s="212"/>
      <c r="AC355" s="212"/>
      <c r="AD355" s="212"/>
      <c r="AE355" s="212"/>
      <c r="AF355" s="212"/>
      <c r="AG355" s="212" t="s">
        <v>455</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5">
      <c r="A356" s="219"/>
      <c r="B356" s="220"/>
      <c r="C356" s="259" t="s">
        <v>672</v>
      </c>
      <c r="D356" s="248"/>
      <c r="E356" s="249">
        <v>13.837</v>
      </c>
      <c r="F356" s="221"/>
      <c r="G356" s="221"/>
      <c r="H356" s="221"/>
      <c r="I356" s="221"/>
      <c r="J356" s="221"/>
      <c r="K356" s="221"/>
      <c r="L356" s="221"/>
      <c r="M356" s="221"/>
      <c r="N356" s="221"/>
      <c r="O356" s="221"/>
      <c r="P356" s="221"/>
      <c r="Q356" s="221"/>
      <c r="R356" s="221"/>
      <c r="S356" s="221"/>
      <c r="T356" s="221"/>
      <c r="U356" s="221"/>
      <c r="V356" s="221"/>
      <c r="W356" s="221"/>
      <c r="X356" s="221"/>
      <c r="Y356" s="212"/>
      <c r="Z356" s="212"/>
      <c r="AA356" s="212"/>
      <c r="AB356" s="212"/>
      <c r="AC356" s="212"/>
      <c r="AD356" s="212"/>
      <c r="AE356" s="212"/>
      <c r="AF356" s="212"/>
      <c r="AG356" s="212" t="s">
        <v>292</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5">
      <c r="A357" s="229">
        <v>113</v>
      </c>
      <c r="B357" s="230" t="s">
        <v>673</v>
      </c>
      <c r="C357" s="241" t="s">
        <v>674</v>
      </c>
      <c r="D357" s="231" t="s">
        <v>295</v>
      </c>
      <c r="E357" s="232">
        <v>94.334000000000003</v>
      </c>
      <c r="F357" s="233"/>
      <c r="G357" s="234">
        <f>ROUND(E357*F357,2)</f>
        <v>0</v>
      </c>
      <c r="H357" s="233"/>
      <c r="I357" s="234">
        <f>ROUND(E357*H357,2)</f>
        <v>0</v>
      </c>
      <c r="J357" s="233"/>
      <c r="K357" s="234">
        <f>ROUND(E357*J357,2)</f>
        <v>0</v>
      </c>
      <c r="L357" s="234">
        <v>21</v>
      </c>
      <c r="M357" s="234">
        <f>G357*(1+L357/100)</f>
        <v>0</v>
      </c>
      <c r="N357" s="234">
        <v>8.2100000000000006E-2</v>
      </c>
      <c r="O357" s="234">
        <f>ROUND(E357*N357,2)</f>
        <v>7.74</v>
      </c>
      <c r="P357" s="234">
        <v>0</v>
      </c>
      <c r="Q357" s="234">
        <f>ROUND(E357*P357,2)</f>
        <v>0</v>
      </c>
      <c r="R357" s="234" t="s">
        <v>417</v>
      </c>
      <c r="S357" s="234" t="s">
        <v>227</v>
      </c>
      <c r="T357" s="235" t="s">
        <v>286</v>
      </c>
      <c r="U357" s="221">
        <v>0</v>
      </c>
      <c r="V357" s="221">
        <f>ROUND(E357*U357,2)</f>
        <v>0</v>
      </c>
      <c r="W357" s="221"/>
      <c r="X357" s="221" t="s">
        <v>418</v>
      </c>
      <c r="Y357" s="212"/>
      <c r="Z357" s="212"/>
      <c r="AA357" s="212"/>
      <c r="AB357" s="212"/>
      <c r="AC357" s="212"/>
      <c r="AD357" s="212"/>
      <c r="AE357" s="212"/>
      <c r="AF357" s="212"/>
      <c r="AG357" s="212" t="s">
        <v>455</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5">
      <c r="A358" s="219"/>
      <c r="B358" s="220"/>
      <c r="C358" s="259" t="s">
        <v>675</v>
      </c>
      <c r="D358" s="248"/>
      <c r="E358" s="249">
        <v>94.334000000000003</v>
      </c>
      <c r="F358" s="221"/>
      <c r="G358" s="221"/>
      <c r="H358" s="221"/>
      <c r="I358" s="221"/>
      <c r="J358" s="221"/>
      <c r="K358" s="221"/>
      <c r="L358" s="221"/>
      <c r="M358" s="221"/>
      <c r="N358" s="221"/>
      <c r="O358" s="221"/>
      <c r="P358" s="221"/>
      <c r="Q358" s="221"/>
      <c r="R358" s="221"/>
      <c r="S358" s="221"/>
      <c r="T358" s="221"/>
      <c r="U358" s="221"/>
      <c r="V358" s="221"/>
      <c r="W358" s="221"/>
      <c r="X358" s="221"/>
      <c r="Y358" s="212"/>
      <c r="Z358" s="212"/>
      <c r="AA358" s="212"/>
      <c r="AB358" s="212"/>
      <c r="AC358" s="212"/>
      <c r="AD358" s="212"/>
      <c r="AE358" s="212"/>
      <c r="AF358" s="212"/>
      <c r="AG358" s="212" t="s">
        <v>292</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ht="20.399999999999999" outlineLevel="1" x14ac:dyDescent="0.25">
      <c r="A359" s="229">
        <v>114</v>
      </c>
      <c r="B359" s="230" t="s">
        <v>676</v>
      </c>
      <c r="C359" s="241" t="s">
        <v>677</v>
      </c>
      <c r="D359" s="231" t="s">
        <v>295</v>
      </c>
      <c r="E359" s="232">
        <v>4.04</v>
      </c>
      <c r="F359" s="233"/>
      <c r="G359" s="234">
        <f>ROUND(E359*F359,2)</f>
        <v>0</v>
      </c>
      <c r="H359" s="233"/>
      <c r="I359" s="234">
        <f>ROUND(E359*H359,2)</f>
        <v>0</v>
      </c>
      <c r="J359" s="233"/>
      <c r="K359" s="234">
        <f>ROUND(E359*J359,2)</f>
        <v>0</v>
      </c>
      <c r="L359" s="234">
        <v>21</v>
      </c>
      <c r="M359" s="234">
        <f>G359*(1+L359/100)</f>
        <v>0</v>
      </c>
      <c r="N359" s="234">
        <v>4.8300000000000003E-2</v>
      </c>
      <c r="O359" s="234">
        <f>ROUND(E359*N359,2)</f>
        <v>0.2</v>
      </c>
      <c r="P359" s="234">
        <v>0</v>
      </c>
      <c r="Q359" s="234">
        <f>ROUND(E359*P359,2)</f>
        <v>0</v>
      </c>
      <c r="R359" s="234" t="s">
        <v>417</v>
      </c>
      <c r="S359" s="234" t="s">
        <v>227</v>
      </c>
      <c r="T359" s="235" t="s">
        <v>286</v>
      </c>
      <c r="U359" s="221">
        <v>0</v>
      </c>
      <c r="V359" s="221">
        <f>ROUND(E359*U359,2)</f>
        <v>0</v>
      </c>
      <c r="W359" s="221"/>
      <c r="X359" s="221" t="s">
        <v>418</v>
      </c>
      <c r="Y359" s="212"/>
      <c r="Z359" s="212"/>
      <c r="AA359" s="212"/>
      <c r="AB359" s="212"/>
      <c r="AC359" s="212"/>
      <c r="AD359" s="212"/>
      <c r="AE359" s="212"/>
      <c r="AF359" s="212"/>
      <c r="AG359" s="212" t="s">
        <v>455</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5">
      <c r="A360" s="219"/>
      <c r="B360" s="220"/>
      <c r="C360" s="259" t="s">
        <v>678</v>
      </c>
      <c r="D360" s="248"/>
      <c r="E360" s="249">
        <v>4.04</v>
      </c>
      <c r="F360" s="221"/>
      <c r="G360" s="221"/>
      <c r="H360" s="221"/>
      <c r="I360" s="221"/>
      <c r="J360" s="221"/>
      <c r="K360" s="221"/>
      <c r="L360" s="221"/>
      <c r="M360" s="221"/>
      <c r="N360" s="221"/>
      <c r="O360" s="221"/>
      <c r="P360" s="221"/>
      <c r="Q360" s="221"/>
      <c r="R360" s="221"/>
      <c r="S360" s="221"/>
      <c r="T360" s="221"/>
      <c r="U360" s="221"/>
      <c r="V360" s="221"/>
      <c r="W360" s="221"/>
      <c r="X360" s="221"/>
      <c r="Y360" s="212"/>
      <c r="Z360" s="212"/>
      <c r="AA360" s="212"/>
      <c r="AB360" s="212"/>
      <c r="AC360" s="212"/>
      <c r="AD360" s="212"/>
      <c r="AE360" s="212"/>
      <c r="AF360" s="212"/>
      <c r="AG360" s="212" t="s">
        <v>292</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0.399999999999999" outlineLevel="1" x14ac:dyDescent="0.25">
      <c r="A361" s="229">
        <v>115</v>
      </c>
      <c r="B361" s="230" t="s">
        <v>679</v>
      </c>
      <c r="C361" s="241" t="s">
        <v>680</v>
      </c>
      <c r="D361" s="231" t="s">
        <v>295</v>
      </c>
      <c r="E361" s="232">
        <v>1.01</v>
      </c>
      <c r="F361" s="233"/>
      <c r="G361" s="234">
        <f>ROUND(E361*F361,2)</f>
        <v>0</v>
      </c>
      <c r="H361" s="233"/>
      <c r="I361" s="234">
        <f>ROUND(E361*H361,2)</f>
        <v>0</v>
      </c>
      <c r="J361" s="233"/>
      <c r="K361" s="234">
        <f>ROUND(E361*J361,2)</f>
        <v>0</v>
      </c>
      <c r="L361" s="234">
        <v>21</v>
      </c>
      <c r="M361" s="234">
        <f>G361*(1+L361/100)</f>
        <v>0</v>
      </c>
      <c r="N361" s="234">
        <v>0.1</v>
      </c>
      <c r="O361" s="234">
        <f>ROUND(E361*N361,2)</f>
        <v>0.1</v>
      </c>
      <c r="P361" s="234">
        <v>0</v>
      </c>
      <c r="Q361" s="234">
        <f>ROUND(E361*P361,2)</f>
        <v>0</v>
      </c>
      <c r="R361" s="234" t="s">
        <v>417</v>
      </c>
      <c r="S361" s="234" t="s">
        <v>227</v>
      </c>
      <c r="T361" s="235" t="s">
        <v>286</v>
      </c>
      <c r="U361" s="221">
        <v>0</v>
      </c>
      <c r="V361" s="221">
        <f>ROUND(E361*U361,2)</f>
        <v>0</v>
      </c>
      <c r="W361" s="221"/>
      <c r="X361" s="221" t="s">
        <v>418</v>
      </c>
      <c r="Y361" s="212"/>
      <c r="Z361" s="212"/>
      <c r="AA361" s="212"/>
      <c r="AB361" s="212"/>
      <c r="AC361" s="212"/>
      <c r="AD361" s="212"/>
      <c r="AE361" s="212"/>
      <c r="AF361" s="212"/>
      <c r="AG361" s="212" t="s">
        <v>455</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5">
      <c r="A362" s="219"/>
      <c r="B362" s="220"/>
      <c r="C362" s="259" t="s">
        <v>681</v>
      </c>
      <c r="D362" s="248"/>
      <c r="E362" s="249">
        <v>1.01</v>
      </c>
      <c r="F362" s="221"/>
      <c r="G362" s="221"/>
      <c r="H362" s="221"/>
      <c r="I362" s="221"/>
      <c r="J362" s="221"/>
      <c r="K362" s="221"/>
      <c r="L362" s="221"/>
      <c r="M362" s="221"/>
      <c r="N362" s="221"/>
      <c r="O362" s="221"/>
      <c r="P362" s="221"/>
      <c r="Q362" s="221"/>
      <c r="R362" s="221"/>
      <c r="S362" s="221"/>
      <c r="T362" s="221"/>
      <c r="U362" s="221"/>
      <c r="V362" s="221"/>
      <c r="W362" s="221"/>
      <c r="X362" s="221"/>
      <c r="Y362" s="212"/>
      <c r="Z362" s="212"/>
      <c r="AA362" s="212"/>
      <c r="AB362" s="212"/>
      <c r="AC362" s="212"/>
      <c r="AD362" s="212"/>
      <c r="AE362" s="212"/>
      <c r="AF362" s="212"/>
      <c r="AG362" s="212" t="s">
        <v>292</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20.399999999999999" outlineLevel="1" x14ac:dyDescent="0.25">
      <c r="A363" s="229">
        <v>116</v>
      </c>
      <c r="B363" s="230" t="s">
        <v>682</v>
      </c>
      <c r="C363" s="241" t="s">
        <v>683</v>
      </c>
      <c r="D363" s="231" t="s">
        <v>295</v>
      </c>
      <c r="E363" s="232">
        <v>1.01</v>
      </c>
      <c r="F363" s="233"/>
      <c r="G363" s="234">
        <f>ROUND(E363*F363,2)</f>
        <v>0</v>
      </c>
      <c r="H363" s="233"/>
      <c r="I363" s="234">
        <f>ROUND(E363*H363,2)</f>
        <v>0</v>
      </c>
      <c r="J363" s="233"/>
      <c r="K363" s="234">
        <f>ROUND(E363*J363,2)</f>
        <v>0</v>
      </c>
      <c r="L363" s="234">
        <v>21</v>
      </c>
      <c r="M363" s="234">
        <f>G363*(1+L363/100)</f>
        <v>0</v>
      </c>
      <c r="N363" s="234">
        <v>0.1</v>
      </c>
      <c r="O363" s="234">
        <f>ROUND(E363*N363,2)</f>
        <v>0.1</v>
      </c>
      <c r="P363" s="234">
        <v>0</v>
      </c>
      <c r="Q363" s="234">
        <f>ROUND(E363*P363,2)</f>
        <v>0</v>
      </c>
      <c r="R363" s="234" t="s">
        <v>417</v>
      </c>
      <c r="S363" s="234" t="s">
        <v>227</v>
      </c>
      <c r="T363" s="235" t="s">
        <v>286</v>
      </c>
      <c r="U363" s="221">
        <v>0</v>
      </c>
      <c r="V363" s="221">
        <f>ROUND(E363*U363,2)</f>
        <v>0</v>
      </c>
      <c r="W363" s="221"/>
      <c r="X363" s="221" t="s">
        <v>418</v>
      </c>
      <c r="Y363" s="212"/>
      <c r="Z363" s="212"/>
      <c r="AA363" s="212"/>
      <c r="AB363" s="212"/>
      <c r="AC363" s="212"/>
      <c r="AD363" s="212"/>
      <c r="AE363" s="212"/>
      <c r="AF363" s="212"/>
      <c r="AG363" s="212" t="s">
        <v>455</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5">
      <c r="A364" s="219"/>
      <c r="B364" s="220"/>
      <c r="C364" s="259" t="s">
        <v>681</v>
      </c>
      <c r="D364" s="248"/>
      <c r="E364" s="249">
        <v>1.01</v>
      </c>
      <c r="F364" s="221"/>
      <c r="G364" s="221"/>
      <c r="H364" s="221"/>
      <c r="I364" s="221"/>
      <c r="J364" s="221"/>
      <c r="K364" s="221"/>
      <c r="L364" s="221"/>
      <c r="M364" s="221"/>
      <c r="N364" s="221"/>
      <c r="O364" s="221"/>
      <c r="P364" s="221"/>
      <c r="Q364" s="221"/>
      <c r="R364" s="221"/>
      <c r="S364" s="221"/>
      <c r="T364" s="221"/>
      <c r="U364" s="221"/>
      <c r="V364" s="221"/>
      <c r="W364" s="221"/>
      <c r="X364" s="221"/>
      <c r="Y364" s="212"/>
      <c r="Z364" s="212"/>
      <c r="AA364" s="212"/>
      <c r="AB364" s="212"/>
      <c r="AC364" s="212"/>
      <c r="AD364" s="212"/>
      <c r="AE364" s="212"/>
      <c r="AF364" s="212"/>
      <c r="AG364" s="212" t="s">
        <v>292</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0.399999999999999" outlineLevel="1" x14ac:dyDescent="0.25">
      <c r="A365" s="229">
        <v>117</v>
      </c>
      <c r="B365" s="230" t="s">
        <v>684</v>
      </c>
      <c r="C365" s="241" t="s">
        <v>685</v>
      </c>
      <c r="D365" s="231" t="s">
        <v>295</v>
      </c>
      <c r="E365" s="232">
        <v>1.01</v>
      </c>
      <c r="F365" s="233"/>
      <c r="G365" s="234">
        <f>ROUND(E365*F365,2)</f>
        <v>0</v>
      </c>
      <c r="H365" s="233"/>
      <c r="I365" s="234">
        <f>ROUND(E365*H365,2)</f>
        <v>0</v>
      </c>
      <c r="J365" s="233"/>
      <c r="K365" s="234">
        <f>ROUND(E365*J365,2)</f>
        <v>0</v>
      </c>
      <c r="L365" s="234">
        <v>21</v>
      </c>
      <c r="M365" s="234">
        <f>G365*(1+L365/100)</f>
        <v>0</v>
      </c>
      <c r="N365" s="234">
        <v>0.28999999999999998</v>
      </c>
      <c r="O365" s="234">
        <f>ROUND(E365*N365,2)</f>
        <v>0.28999999999999998</v>
      </c>
      <c r="P365" s="234">
        <v>0</v>
      </c>
      <c r="Q365" s="234">
        <f>ROUND(E365*P365,2)</f>
        <v>0</v>
      </c>
      <c r="R365" s="234" t="s">
        <v>417</v>
      </c>
      <c r="S365" s="234" t="s">
        <v>227</v>
      </c>
      <c r="T365" s="235" t="s">
        <v>286</v>
      </c>
      <c r="U365" s="221">
        <v>0</v>
      </c>
      <c r="V365" s="221">
        <f>ROUND(E365*U365,2)</f>
        <v>0</v>
      </c>
      <c r="W365" s="221"/>
      <c r="X365" s="221" t="s">
        <v>418</v>
      </c>
      <c r="Y365" s="212"/>
      <c r="Z365" s="212"/>
      <c r="AA365" s="212"/>
      <c r="AB365" s="212"/>
      <c r="AC365" s="212"/>
      <c r="AD365" s="212"/>
      <c r="AE365" s="212"/>
      <c r="AF365" s="212"/>
      <c r="AG365" s="212" t="s">
        <v>455</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5">
      <c r="A366" s="219"/>
      <c r="B366" s="220"/>
      <c r="C366" s="259" t="s">
        <v>681</v>
      </c>
      <c r="D366" s="248"/>
      <c r="E366" s="249">
        <v>1.01</v>
      </c>
      <c r="F366" s="221"/>
      <c r="G366" s="221"/>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292</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ht="20.399999999999999" outlineLevel="1" x14ac:dyDescent="0.25">
      <c r="A367" s="229">
        <v>118</v>
      </c>
      <c r="B367" s="230" t="s">
        <v>686</v>
      </c>
      <c r="C367" s="241" t="s">
        <v>687</v>
      </c>
      <c r="D367" s="231" t="s">
        <v>295</v>
      </c>
      <c r="E367" s="232">
        <v>1.01</v>
      </c>
      <c r="F367" s="233"/>
      <c r="G367" s="234">
        <f>ROUND(E367*F367,2)</f>
        <v>0</v>
      </c>
      <c r="H367" s="233"/>
      <c r="I367" s="234">
        <f>ROUND(E367*H367,2)</f>
        <v>0</v>
      </c>
      <c r="J367" s="233"/>
      <c r="K367" s="234">
        <f>ROUND(E367*J367,2)</f>
        <v>0</v>
      </c>
      <c r="L367" s="234">
        <v>21</v>
      </c>
      <c r="M367" s="234">
        <f>G367*(1+L367/100)</f>
        <v>0</v>
      </c>
      <c r="N367" s="234">
        <v>0.28999999999999998</v>
      </c>
      <c r="O367" s="234">
        <f>ROUND(E367*N367,2)</f>
        <v>0.28999999999999998</v>
      </c>
      <c r="P367" s="234">
        <v>0</v>
      </c>
      <c r="Q367" s="234">
        <f>ROUND(E367*P367,2)</f>
        <v>0</v>
      </c>
      <c r="R367" s="234" t="s">
        <v>417</v>
      </c>
      <c r="S367" s="234" t="s">
        <v>227</v>
      </c>
      <c r="T367" s="235" t="s">
        <v>286</v>
      </c>
      <c r="U367" s="221">
        <v>0</v>
      </c>
      <c r="V367" s="221">
        <f>ROUND(E367*U367,2)</f>
        <v>0</v>
      </c>
      <c r="W367" s="221"/>
      <c r="X367" s="221" t="s">
        <v>418</v>
      </c>
      <c r="Y367" s="212"/>
      <c r="Z367" s="212"/>
      <c r="AA367" s="212"/>
      <c r="AB367" s="212"/>
      <c r="AC367" s="212"/>
      <c r="AD367" s="212"/>
      <c r="AE367" s="212"/>
      <c r="AF367" s="212"/>
      <c r="AG367" s="212" t="s">
        <v>455</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5">
      <c r="A368" s="219"/>
      <c r="B368" s="220"/>
      <c r="C368" s="259" t="s">
        <v>681</v>
      </c>
      <c r="D368" s="248"/>
      <c r="E368" s="249">
        <v>1.01</v>
      </c>
      <c r="F368" s="221"/>
      <c r="G368" s="221"/>
      <c r="H368" s="221"/>
      <c r="I368" s="221"/>
      <c r="J368" s="221"/>
      <c r="K368" s="221"/>
      <c r="L368" s="221"/>
      <c r="M368" s="221"/>
      <c r="N368" s="221"/>
      <c r="O368" s="221"/>
      <c r="P368" s="221"/>
      <c r="Q368" s="221"/>
      <c r="R368" s="221"/>
      <c r="S368" s="221"/>
      <c r="T368" s="221"/>
      <c r="U368" s="221"/>
      <c r="V368" s="221"/>
      <c r="W368" s="221"/>
      <c r="X368" s="221"/>
      <c r="Y368" s="212"/>
      <c r="Z368" s="212"/>
      <c r="AA368" s="212"/>
      <c r="AB368" s="212"/>
      <c r="AC368" s="212"/>
      <c r="AD368" s="212"/>
      <c r="AE368" s="212"/>
      <c r="AF368" s="212"/>
      <c r="AG368" s="212" t="s">
        <v>292</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20.399999999999999" outlineLevel="1" x14ac:dyDescent="0.25">
      <c r="A369" s="229">
        <v>119</v>
      </c>
      <c r="B369" s="230" t="s">
        <v>688</v>
      </c>
      <c r="C369" s="241" t="s">
        <v>689</v>
      </c>
      <c r="D369" s="231" t="s">
        <v>295</v>
      </c>
      <c r="E369" s="232">
        <v>12.4533</v>
      </c>
      <c r="F369" s="233"/>
      <c r="G369" s="234">
        <f>ROUND(E369*F369,2)</f>
        <v>0</v>
      </c>
      <c r="H369" s="233"/>
      <c r="I369" s="234">
        <f>ROUND(E369*H369,2)</f>
        <v>0</v>
      </c>
      <c r="J369" s="233"/>
      <c r="K369" s="234">
        <f>ROUND(E369*J369,2)</f>
        <v>0</v>
      </c>
      <c r="L369" s="234">
        <v>21</v>
      </c>
      <c r="M369" s="234">
        <f>G369*(1+L369/100)</f>
        <v>0</v>
      </c>
      <c r="N369" s="234">
        <v>0.3</v>
      </c>
      <c r="O369" s="234">
        <f>ROUND(E369*N369,2)</f>
        <v>3.74</v>
      </c>
      <c r="P369" s="234">
        <v>0</v>
      </c>
      <c r="Q369" s="234">
        <f>ROUND(E369*P369,2)</f>
        <v>0</v>
      </c>
      <c r="R369" s="234" t="s">
        <v>417</v>
      </c>
      <c r="S369" s="234" t="s">
        <v>227</v>
      </c>
      <c r="T369" s="235" t="s">
        <v>286</v>
      </c>
      <c r="U369" s="221">
        <v>0</v>
      </c>
      <c r="V369" s="221">
        <f>ROUND(E369*U369,2)</f>
        <v>0</v>
      </c>
      <c r="W369" s="221"/>
      <c r="X369" s="221" t="s">
        <v>418</v>
      </c>
      <c r="Y369" s="212"/>
      <c r="Z369" s="212"/>
      <c r="AA369" s="212"/>
      <c r="AB369" s="212"/>
      <c r="AC369" s="212"/>
      <c r="AD369" s="212"/>
      <c r="AE369" s="212"/>
      <c r="AF369" s="212"/>
      <c r="AG369" s="212" t="s">
        <v>455</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5">
      <c r="A370" s="219"/>
      <c r="B370" s="220"/>
      <c r="C370" s="259" t="s">
        <v>690</v>
      </c>
      <c r="D370" s="248"/>
      <c r="E370" s="249">
        <v>12.4533</v>
      </c>
      <c r="F370" s="221"/>
      <c r="G370" s="221"/>
      <c r="H370" s="221"/>
      <c r="I370" s="221"/>
      <c r="J370" s="221"/>
      <c r="K370" s="221"/>
      <c r="L370" s="221"/>
      <c r="M370" s="221"/>
      <c r="N370" s="221"/>
      <c r="O370" s="221"/>
      <c r="P370" s="221"/>
      <c r="Q370" s="221"/>
      <c r="R370" s="221"/>
      <c r="S370" s="221"/>
      <c r="T370" s="221"/>
      <c r="U370" s="221"/>
      <c r="V370" s="221"/>
      <c r="W370" s="221"/>
      <c r="X370" s="221"/>
      <c r="Y370" s="212"/>
      <c r="Z370" s="212"/>
      <c r="AA370" s="212"/>
      <c r="AB370" s="212"/>
      <c r="AC370" s="212"/>
      <c r="AD370" s="212"/>
      <c r="AE370" s="212"/>
      <c r="AF370" s="212"/>
      <c r="AG370" s="212" t="s">
        <v>292</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x14ac:dyDescent="0.25">
      <c r="A371" s="223" t="s">
        <v>222</v>
      </c>
      <c r="B371" s="224" t="s">
        <v>160</v>
      </c>
      <c r="C371" s="240" t="s">
        <v>161</v>
      </c>
      <c r="D371" s="225"/>
      <c r="E371" s="226"/>
      <c r="F371" s="227"/>
      <c r="G371" s="227">
        <f>SUMIF(AG372:AG379,"&lt;&gt;NOR",G372:G379)</f>
        <v>0</v>
      </c>
      <c r="H371" s="227"/>
      <c r="I371" s="227">
        <f>SUM(I372:I379)</f>
        <v>0</v>
      </c>
      <c r="J371" s="227"/>
      <c r="K371" s="227">
        <f>SUM(K372:K379)</f>
        <v>0</v>
      </c>
      <c r="L371" s="227"/>
      <c r="M371" s="227">
        <f>SUM(M372:M379)</f>
        <v>0</v>
      </c>
      <c r="N371" s="227"/>
      <c r="O371" s="227">
        <f>SUM(O372:O379)</f>
        <v>0</v>
      </c>
      <c r="P371" s="227"/>
      <c r="Q371" s="227">
        <f>SUM(Q372:Q379)</f>
        <v>0</v>
      </c>
      <c r="R371" s="227"/>
      <c r="S371" s="227"/>
      <c r="T371" s="228"/>
      <c r="U371" s="222"/>
      <c r="V371" s="222">
        <f>SUM(V372:V379)</f>
        <v>0.49</v>
      </c>
      <c r="W371" s="222"/>
      <c r="X371" s="222"/>
      <c r="AG371" t="s">
        <v>223</v>
      </c>
    </row>
    <row r="372" spans="1:60" outlineLevel="1" x14ac:dyDescent="0.25">
      <c r="A372" s="229">
        <v>120</v>
      </c>
      <c r="B372" s="230" t="s">
        <v>691</v>
      </c>
      <c r="C372" s="241" t="s">
        <v>692</v>
      </c>
      <c r="D372" s="231" t="s">
        <v>284</v>
      </c>
      <c r="E372" s="232">
        <v>2.4300000000000002</v>
      </c>
      <c r="F372" s="233"/>
      <c r="G372" s="234">
        <f>ROUND(E372*F372,2)</f>
        <v>0</v>
      </c>
      <c r="H372" s="233"/>
      <c r="I372" s="234">
        <f>ROUND(E372*H372,2)</f>
        <v>0</v>
      </c>
      <c r="J372" s="233"/>
      <c r="K372" s="234">
        <f>ROUND(E372*J372,2)</f>
        <v>0</v>
      </c>
      <c r="L372" s="234">
        <v>21</v>
      </c>
      <c r="M372" s="234">
        <f>G372*(1+L372/100)</f>
        <v>0</v>
      </c>
      <c r="N372" s="234">
        <v>0</v>
      </c>
      <c r="O372" s="234">
        <f>ROUND(E372*N372,2)</f>
        <v>0</v>
      </c>
      <c r="P372" s="234">
        <v>0</v>
      </c>
      <c r="Q372" s="234">
        <f>ROUND(E372*P372,2)</f>
        <v>0</v>
      </c>
      <c r="R372" s="234"/>
      <c r="S372" s="234" t="s">
        <v>487</v>
      </c>
      <c r="T372" s="235" t="s">
        <v>488</v>
      </c>
      <c r="U372" s="221">
        <v>0.2</v>
      </c>
      <c r="V372" s="221">
        <f>ROUND(E372*U372,2)</f>
        <v>0.49</v>
      </c>
      <c r="W372" s="221"/>
      <c r="X372" s="221" t="s">
        <v>287</v>
      </c>
      <c r="Y372" s="212"/>
      <c r="Z372" s="212"/>
      <c r="AA372" s="212"/>
      <c r="AB372" s="212"/>
      <c r="AC372" s="212"/>
      <c r="AD372" s="212"/>
      <c r="AE372" s="212"/>
      <c r="AF372" s="212"/>
      <c r="AG372" s="212" t="s">
        <v>288</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5">
      <c r="A373" s="219"/>
      <c r="B373" s="220"/>
      <c r="C373" s="259" t="s">
        <v>693</v>
      </c>
      <c r="D373" s="248"/>
      <c r="E373" s="249">
        <v>2.4300000000000002</v>
      </c>
      <c r="F373" s="221"/>
      <c r="G373" s="221"/>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292</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5">
      <c r="A374" s="251">
        <v>121</v>
      </c>
      <c r="B374" s="252" t="s">
        <v>694</v>
      </c>
      <c r="C374" s="260" t="s">
        <v>695</v>
      </c>
      <c r="D374" s="253" t="s">
        <v>295</v>
      </c>
      <c r="E374" s="254">
        <v>1</v>
      </c>
      <c r="F374" s="255"/>
      <c r="G374" s="256">
        <f>ROUND(E374*F374,2)</f>
        <v>0</v>
      </c>
      <c r="H374" s="255"/>
      <c r="I374" s="256">
        <f>ROUND(E374*H374,2)</f>
        <v>0</v>
      </c>
      <c r="J374" s="255"/>
      <c r="K374" s="256">
        <f>ROUND(E374*J374,2)</f>
        <v>0</v>
      </c>
      <c r="L374" s="256">
        <v>21</v>
      </c>
      <c r="M374" s="256">
        <f>G374*(1+L374/100)</f>
        <v>0</v>
      </c>
      <c r="N374" s="256">
        <v>0</v>
      </c>
      <c r="O374" s="256">
        <f>ROUND(E374*N374,2)</f>
        <v>0</v>
      </c>
      <c r="P374" s="256">
        <v>0</v>
      </c>
      <c r="Q374" s="256">
        <f>ROUND(E374*P374,2)</f>
        <v>0</v>
      </c>
      <c r="R374" s="256"/>
      <c r="S374" s="256" t="s">
        <v>487</v>
      </c>
      <c r="T374" s="257" t="s">
        <v>228</v>
      </c>
      <c r="U374" s="221">
        <v>0</v>
      </c>
      <c r="V374" s="221">
        <f>ROUND(E374*U374,2)</f>
        <v>0</v>
      </c>
      <c r="W374" s="221"/>
      <c r="X374" s="221" t="s">
        <v>287</v>
      </c>
      <c r="Y374" s="212"/>
      <c r="Z374" s="212"/>
      <c r="AA374" s="212"/>
      <c r="AB374" s="212"/>
      <c r="AC374" s="212"/>
      <c r="AD374" s="212"/>
      <c r="AE374" s="212"/>
      <c r="AF374" s="212"/>
      <c r="AG374" s="212" t="s">
        <v>288</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5">
      <c r="A375" s="251">
        <v>122</v>
      </c>
      <c r="B375" s="252" t="s">
        <v>696</v>
      </c>
      <c r="C375" s="260" t="s">
        <v>697</v>
      </c>
      <c r="D375" s="253" t="s">
        <v>295</v>
      </c>
      <c r="E375" s="254">
        <v>1</v>
      </c>
      <c r="F375" s="255"/>
      <c r="G375" s="256">
        <f>ROUND(E375*F375,2)</f>
        <v>0</v>
      </c>
      <c r="H375" s="255"/>
      <c r="I375" s="256">
        <f>ROUND(E375*H375,2)</f>
        <v>0</v>
      </c>
      <c r="J375" s="255"/>
      <c r="K375" s="256">
        <f>ROUND(E375*J375,2)</f>
        <v>0</v>
      </c>
      <c r="L375" s="256">
        <v>21</v>
      </c>
      <c r="M375" s="256">
        <f>G375*(1+L375/100)</f>
        <v>0</v>
      </c>
      <c r="N375" s="256">
        <v>0</v>
      </c>
      <c r="O375" s="256">
        <f>ROUND(E375*N375,2)</f>
        <v>0</v>
      </c>
      <c r="P375" s="256">
        <v>0</v>
      </c>
      <c r="Q375" s="256">
        <f>ROUND(E375*P375,2)</f>
        <v>0</v>
      </c>
      <c r="R375" s="256"/>
      <c r="S375" s="256" t="s">
        <v>487</v>
      </c>
      <c r="T375" s="257" t="s">
        <v>228</v>
      </c>
      <c r="U375" s="221">
        <v>0</v>
      </c>
      <c r="V375" s="221">
        <f>ROUND(E375*U375,2)</f>
        <v>0</v>
      </c>
      <c r="W375" s="221"/>
      <c r="X375" s="221" t="s">
        <v>287</v>
      </c>
      <c r="Y375" s="212"/>
      <c r="Z375" s="212"/>
      <c r="AA375" s="212"/>
      <c r="AB375" s="212"/>
      <c r="AC375" s="212"/>
      <c r="AD375" s="212"/>
      <c r="AE375" s="212"/>
      <c r="AF375" s="212"/>
      <c r="AG375" s="212" t="s">
        <v>288</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5">
      <c r="A376" s="229">
        <v>123</v>
      </c>
      <c r="B376" s="230" t="s">
        <v>698</v>
      </c>
      <c r="C376" s="241" t="s">
        <v>699</v>
      </c>
      <c r="D376" s="231" t="s">
        <v>468</v>
      </c>
      <c r="E376" s="232">
        <v>16.2</v>
      </c>
      <c r="F376" s="233"/>
      <c r="G376" s="234">
        <f>ROUND(E376*F376,2)</f>
        <v>0</v>
      </c>
      <c r="H376" s="233"/>
      <c r="I376" s="234">
        <f>ROUND(E376*H376,2)</f>
        <v>0</v>
      </c>
      <c r="J376" s="233"/>
      <c r="K376" s="234">
        <f>ROUND(E376*J376,2)</f>
        <v>0</v>
      </c>
      <c r="L376" s="234">
        <v>21</v>
      </c>
      <c r="M376" s="234">
        <f>G376*(1+L376/100)</f>
        <v>0</v>
      </c>
      <c r="N376" s="234">
        <v>0</v>
      </c>
      <c r="O376" s="234">
        <f>ROUND(E376*N376,2)</f>
        <v>0</v>
      </c>
      <c r="P376" s="234">
        <v>0</v>
      </c>
      <c r="Q376" s="234">
        <f>ROUND(E376*P376,2)</f>
        <v>0</v>
      </c>
      <c r="R376" s="234"/>
      <c r="S376" s="234" t="s">
        <v>487</v>
      </c>
      <c r="T376" s="235" t="s">
        <v>228</v>
      </c>
      <c r="U376" s="221">
        <v>0</v>
      </c>
      <c r="V376" s="221">
        <f>ROUND(E376*U376,2)</f>
        <v>0</v>
      </c>
      <c r="W376" s="221"/>
      <c r="X376" s="221" t="s">
        <v>287</v>
      </c>
      <c r="Y376" s="212"/>
      <c r="Z376" s="212"/>
      <c r="AA376" s="212"/>
      <c r="AB376" s="212"/>
      <c r="AC376" s="212"/>
      <c r="AD376" s="212"/>
      <c r="AE376" s="212"/>
      <c r="AF376" s="212"/>
      <c r="AG376" s="212" t="s">
        <v>288</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5">
      <c r="A377" s="219"/>
      <c r="B377" s="220"/>
      <c r="C377" s="259" t="s">
        <v>700</v>
      </c>
      <c r="D377" s="248"/>
      <c r="E377" s="249">
        <v>16.2</v>
      </c>
      <c r="F377" s="221"/>
      <c r="G377" s="221"/>
      <c r="H377" s="221"/>
      <c r="I377" s="221"/>
      <c r="J377" s="221"/>
      <c r="K377" s="221"/>
      <c r="L377" s="221"/>
      <c r="M377" s="221"/>
      <c r="N377" s="221"/>
      <c r="O377" s="221"/>
      <c r="P377" s="221"/>
      <c r="Q377" s="221"/>
      <c r="R377" s="221"/>
      <c r="S377" s="221"/>
      <c r="T377" s="221"/>
      <c r="U377" s="221"/>
      <c r="V377" s="221"/>
      <c r="W377" s="221"/>
      <c r="X377" s="221"/>
      <c r="Y377" s="212"/>
      <c r="Z377" s="212"/>
      <c r="AA377" s="212"/>
      <c r="AB377" s="212"/>
      <c r="AC377" s="212"/>
      <c r="AD377" s="212"/>
      <c r="AE377" s="212"/>
      <c r="AF377" s="212"/>
      <c r="AG377" s="212" t="s">
        <v>292</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ht="20.399999999999999" outlineLevel="1" x14ac:dyDescent="0.25">
      <c r="A378" s="229">
        <v>124</v>
      </c>
      <c r="B378" s="230" t="s">
        <v>701</v>
      </c>
      <c r="C378" s="241" t="s">
        <v>702</v>
      </c>
      <c r="D378" s="231" t="s">
        <v>284</v>
      </c>
      <c r="E378" s="232">
        <v>2.5514999999999999</v>
      </c>
      <c r="F378" s="233"/>
      <c r="G378" s="234">
        <f>ROUND(E378*F378,2)</f>
        <v>0</v>
      </c>
      <c r="H378" s="233"/>
      <c r="I378" s="234">
        <f>ROUND(E378*H378,2)</f>
        <v>0</v>
      </c>
      <c r="J378" s="233"/>
      <c r="K378" s="234">
        <f>ROUND(E378*J378,2)</f>
        <v>0</v>
      </c>
      <c r="L378" s="234">
        <v>21</v>
      </c>
      <c r="M378" s="234">
        <f>G378*(1+L378/100)</f>
        <v>0</v>
      </c>
      <c r="N378" s="234">
        <v>2.9999999999999997E-4</v>
      </c>
      <c r="O378" s="234">
        <f>ROUND(E378*N378,2)</f>
        <v>0</v>
      </c>
      <c r="P378" s="234">
        <v>0</v>
      </c>
      <c r="Q378" s="234">
        <f>ROUND(E378*P378,2)</f>
        <v>0</v>
      </c>
      <c r="R378" s="234" t="s">
        <v>417</v>
      </c>
      <c r="S378" s="234" t="s">
        <v>227</v>
      </c>
      <c r="T378" s="235" t="s">
        <v>286</v>
      </c>
      <c r="U378" s="221">
        <v>0</v>
      </c>
      <c r="V378" s="221">
        <f>ROUND(E378*U378,2)</f>
        <v>0</v>
      </c>
      <c r="W378" s="221"/>
      <c r="X378" s="221" t="s">
        <v>418</v>
      </c>
      <c r="Y378" s="212"/>
      <c r="Z378" s="212"/>
      <c r="AA378" s="212"/>
      <c r="AB378" s="212"/>
      <c r="AC378" s="212"/>
      <c r="AD378" s="212"/>
      <c r="AE378" s="212"/>
      <c r="AF378" s="212"/>
      <c r="AG378" s="212" t="s">
        <v>419</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5">
      <c r="A379" s="219"/>
      <c r="B379" s="220"/>
      <c r="C379" s="259" t="s">
        <v>703</v>
      </c>
      <c r="D379" s="248"/>
      <c r="E379" s="249">
        <v>2.5514999999999999</v>
      </c>
      <c r="F379" s="221"/>
      <c r="G379" s="221"/>
      <c r="H379" s="221"/>
      <c r="I379" s="221"/>
      <c r="J379" s="221"/>
      <c r="K379" s="221"/>
      <c r="L379" s="221"/>
      <c r="M379" s="221"/>
      <c r="N379" s="221"/>
      <c r="O379" s="221"/>
      <c r="P379" s="221"/>
      <c r="Q379" s="221"/>
      <c r="R379" s="221"/>
      <c r="S379" s="221"/>
      <c r="T379" s="221"/>
      <c r="U379" s="221"/>
      <c r="V379" s="221"/>
      <c r="W379" s="221"/>
      <c r="X379" s="221"/>
      <c r="Y379" s="212"/>
      <c r="Z379" s="212"/>
      <c r="AA379" s="212"/>
      <c r="AB379" s="212"/>
      <c r="AC379" s="212"/>
      <c r="AD379" s="212"/>
      <c r="AE379" s="212"/>
      <c r="AF379" s="212"/>
      <c r="AG379" s="212" t="s">
        <v>292</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x14ac:dyDescent="0.25">
      <c r="A380" s="223" t="s">
        <v>222</v>
      </c>
      <c r="B380" s="224" t="s">
        <v>162</v>
      </c>
      <c r="C380" s="240" t="s">
        <v>163</v>
      </c>
      <c r="D380" s="225"/>
      <c r="E380" s="226"/>
      <c r="F380" s="227"/>
      <c r="G380" s="227">
        <f>SUMIF(AG381:AG386,"&lt;&gt;NOR",G381:G386)</f>
        <v>0</v>
      </c>
      <c r="H380" s="227"/>
      <c r="I380" s="227">
        <f>SUM(I381:I386)</f>
        <v>0</v>
      </c>
      <c r="J380" s="227"/>
      <c r="K380" s="227">
        <f>SUM(K381:K386)</f>
        <v>0</v>
      </c>
      <c r="L380" s="227"/>
      <c r="M380" s="227">
        <f>SUM(M381:M386)</f>
        <v>0</v>
      </c>
      <c r="N380" s="227"/>
      <c r="O380" s="227">
        <f>SUM(O381:O386)</f>
        <v>0</v>
      </c>
      <c r="P380" s="227"/>
      <c r="Q380" s="227">
        <f>SUM(Q381:Q386)</f>
        <v>0.75</v>
      </c>
      <c r="R380" s="227"/>
      <c r="S380" s="227"/>
      <c r="T380" s="228"/>
      <c r="U380" s="222"/>
      <c r="V380" s="222">
        <f>SUM(V381:V386)</f>
        <v>10.75</v>
      </c>
      <c r="W380" s="222"/>
      <c r="X380" s="222"/>
      <c r="AG380" t="s">
        <v>223</v>
      </c>
    </row>
    <row r="381" spans="1:60" ht="20.399999999999999" outlineLevel="1" x14ac:dyDescent="0.25">
      <c r="A381" s="229">
        <v>125</v>
      </c>
      <c r="B381" s="230" t="s">
        <v>704</v>
      </c>
      <c r="C381" s="241" t="s">
        <v>705</v>
      </c>
      <c r="D381" s="231" t="s">
        <v>468</v>
      </c>
      <c r="E381" s="232">
        <v>12</v>
      </c>
      <c r="F381" s="233"/>
      <c r="G381" s="234">
        <f>ROUND(E381*F381,2)</f>
        <v>0</v>
      </c>
      <c r="H381" s="233"/>
      <c r="I381" s="234">
        <f>ROUND(E381*H381,2)</f>
        <v>0</v>
      </c>
      <c r="J381" s="233"/>
      <c r="K381" s="234">
        <f>ROUND(E381*J381,2)</f>
        <v>0</v>
      </c>
      <c r="L381" s="234">
        <v>21</v>
      </c>
      <c r="M381" s="234">
        <f>G381*(1+L381/100)</f>
        <v>0</v>
      </c>
      <c r="N381" s="234">
        <v>9.0000000000000006E-5</v>
      </c>
      <c r="O381" s="234">
        <f>ROUND(E381*N381,2)</f>
        <v>0</v>
      </c>
      <c r="P381" s="234">
        <v>4.2000000000000003E-2</v>
      </c>
      <c r="Q381" s="234">
        <f>ROUND(E381*P381,2)</f>
        <v>0.5</v>
      </c>
      <c r="R381" s="234" t="s">
        <v>308</v>
      </c>
      <c r="S381" s="234" t="s">
        <v>227</v>
      </c>
      <c r="T381" s="235" t="s">
        <v>286</v>
      </c>
      <c r="U381" s="221">
        <v>0.749</v>
      </c>
      <c r="V381" s="221">
        <f>ROUND(E381*U381,2)</f>
        <v>8.99</v>
      </c>
      <c r="W381" s="221"/>
      <c r="X381" s="221" t="s">
        <v>287</v>
      </c>
      <c r="Y381" s="212"/>
      <c r="Z381" s="212"/>
      <c r="AA381" s="212"/>
      <c r="AB381" s="212"/>
      <c r="AC381" s="212"/>
      <c r="AD381" s="212"/>
      <c r="AE381" s="212"/>
      <c r="AF381" s="212"/>
      <c r="AG381" s="212" t="s">
        <v>288</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ht="21" outlineLevel="1" x14ac:dyDescent="0.25">
      <c r="A382" s="219"/>
      <c r="B382" s="220"/>
      <c r="C382" s="258" t="s">
        <v>706</v>
      </c>
      <c r="D382" s="250"/>
      <c r="E382" s="250"/>
      <c r="F382" s="250"/>
      <c r="G382" s="250"/>
      <c r="H382" s="221"/>
      <c r="I382" s="221"/>
      <c r="J382" s="221"/>
      <c r="K382" s="221"/>
      <c r="L382" s="221"/>
      <c r="M382" s="221"/>
      <c r="N382" s="221"/>
      <c r="O382" s="221"/>
      <c r="P382" s="221"/>
      <c r="Q382" s="221"/>
      <c r="R382" s="221"/>
      <c r="S382" s="221"/>
      <c r="T382" s="221"/>
      <c r="U382" s="221"/>
      <c r="V382" s="221"/>
      <c r="W382" s="221"/>
      <c r="X382" s="221"/>
      <c r="Y382" s="212"/>
      <c r="Z382" s="212"/>
      <c r="AA382" s="212"/>
      <c r="AB382" s="212"/>
      <c r="AC382" s="212"/>
      <c r="AD382" s="212"/>
      <c r="AE382" s="212"/>
      <c r="AF382" s="212"/>
      <c r="AG382" s="212" t="s">
        <v>290</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36" t="str">
        <f>C382</f>
        <v>s jednou pásnicí s přemístěním hmot na skládku na vzdálenost do 10 m nebo s naložením na dopravní prostředek, se zásypem jam po odstraněných sloupcích a jeho zhutněním</v>
      </c>
      <c r="BB382" s="212"/>
      <c r="BC382" s="212"/>
      <c r="BD382" s="212"/>
      <c r="BE382" s="212"/>
      <c r="BF382" s="212"/>
      <c r="BG382" s="212"/>
      <c r="BH382" s="212"/>
    </row>
    <row r="383" spans="1:60" outlineLevel="1" x14ac:dyDescent="0.25">
      <c r="A383" s="219"/>
      <c r="B383" s="220"/>
      <c r="C383" s="259" t="s">
        <v>707</v>
      </c>
      <c r="D383" s="248"/>
      <c r="E383" s="249">
        <v>12</v>
      </c>
      <c r="F383" s="221"/>
      <c r="G383" s="221"/>
      <c r="H383" s="221"/>
      <c r="I383" s="221"/>
      <c r="J383" s="221"/>
      <c r="K383" s="221"/>
      <c r="L383" s="221"/>
      <c r="M383" s="221"/>
      <c r="N383" s="221"/>
      <c r="O383" s="221"/>
      <c r="P383" s="221"/>
      <c r="Q383" s="221"/>
      <c r="R383" s="221"/>
      <c r="S383" s="221"/>
      <c r="T383" s="221"/>
      <c r="U383" s="221"/>
      <c r="V383" s="221"/>
      <c r="W383" s="221"/>
      <c r="X383" s="221"/>
      <c r="Y383" s="212"/>
      <c r="Z383" s="212"/>
      <c r="AA383" s="212"/>
      <c r="AB383" s="212"/>
      <c r="AC383" s="212"/>
      <c r="AD383" s="212"/>
      <c r="AE383" s="212"/>
      <c r="AF383" s="212"/>
      <c r="AG383" s="212" t="s">
        <v>292</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0.399999999999999" outlineLevel="1" x14ac:dyDescent="0.25">
      <c r="A384" s="229">
        <v>126</v>
      </c>
      <c r="B384" s="230" t="s">
        <v>708</v>
      </c>
      <c r="C384" s="241" t="s">
        <v>709</v>
      </c>
      <c r="D384" s="231" t="s">
        <v>295</v>
      </c>
      <c r="E384" s="232">
        <v>3</v>
      </c>
      <c r="F384" s="233"/>
      <c r="G384" s="234">
        <f>ROUND(E384*F384,2)</f>
        <v>0</v>
      </c>
      <c r="H384" s="233"/>
      <c r="I384" s="234">
        <f>ROUND(E384*H384,2)</f>
        <v>0</v>
      </c>
      <c r="J384" s="233"/>
      <c r="K384" s="234">
        <f>ROUND(E384*J384,2)</f>
        <v>0</v>
      </c>
      <c r="L384" s="234">
        <v>21</v>
      </c>
      <c r="M384" s="234">
        <f>G384*(1+L384/100)</f>
        <v>0</v>
      </c>
      <c r="N384" s="234">
        <v>0</v>
      </c>
      <c r="O384" s="234">
        <f>ROUND(E384*N384,2)</f>
        <v>0</v>
      </c>
      <c r="P384" s="234">
        <v>8.2000000000000003E-2</v>
      </c>
      <c r="Q384" s="234">
        <f>ROUND(E384*P384,2)</f>
        <v>0.25</v>
      </c>
      <c r="R384" s="234" t="s">
        <v>308</v>
      </c>
      <c r="S384" s="234" t="s">
        <v>227</v>
      </c>
      <c r="T384" s="235" t="s">
        <v>286</v>
      </c>
      <c r="U384" s="221">
        <v>0.58799999999999997</v>
      </c>
      <c r="V384" s="221">
        <f>ROUND(E384*U384,2)</f>
        <v>1.76</v>
      </c>
      <c r="W384" s="221"/>
      <c r="X384" s="221" t="s">
        <v>287</v>
      </c>
      <c r="Y384" s="212"/>
      <c r="Z384" s="212"/>
      <c r="AA384" s="212"/>
      <c r="AB384" s="212"/>
      <c r="AC384" s="212"/>
      <c r="AD384" s="212"/>
      <c r="AE384" s="212"/>
      <c r="AF384" s="212"/>
      <c r="AG384" s="212" t="s">
        <v>288</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5">
      <c r="A385" s="219"/>
      <c r="B385" s="220"/>
      <c r="C385" s="258" t="s">
        <v>710</v>
      </c>
      <c r="D385" s="250"/>
      <c r="E385" s="250"/>
      <c r="F385" s="250"/>
      <c r="G385" s="250"/>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290</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36" t="str">
        <f>C385</f>
        <v>s uložením hmot na skládku na vzdálenost do 3 m nebo s naložením na dopravní prostředek, se zásypem jam a jeho zhutněním</v>
      </c>
      <c r="BB385" s="212"/>
      <c r="BC385" s="212"/>
      <c r="BD385" s="212"/>
      <c r="BE385" s="212"/>
      <c r="BF385" s="212"/>
      <c r="BG385" s="212"/>
      <c r="BH385" s="212"/>
    </row>
    <row r="386" spans="1:60" outlineLevel="1" x14ac:dyDescent="0.25">
      <c r="A386" s="219"/>
      <c r="B386" s="220"/>
      <c r="C386" s="259" t="s">
        <v>711</v>
      </c>
      <c r="D386" s="248"/>
      <c r="E386" s="249">
        <v>3</v>
      </c>
      <c r="F386" s="221"/>
      <c r="G386" s="221"/>
      <c r="H386" s="221"/>
      <c r="I386" s="221"/>
      <c r="J386" s="221"/>
      <c r="K386" s="221"/>
      <c r="L386" s="221"/>
      <c r="M386" s="221"/>
      <c r="N386" s="221"/>
      <c r="O386" s="221"/>
      <c r="P386" s="221"/>
      <c r="Q386" s="221"/>
      <c r="R386" s="221"/>
      <c r="S386" s="221"/>
      <c r="T386" s="221"/>
      <c r="U386" s="221"/>
      <c r="V386" s="221"/>
      <c r="W386" s="221"/>
      <c r="X386" s="221"/>
      <c r="Y386" s="212"/>
      <c r="Z386" s="212"/>
      <c r="AA386" s="212"/>
      <c r="AB386" s="212"/>
      <c r="AC386" s="212"/>
      <c r="AD386" s="212"/>
      <c r="AE386" s="212"/>
      <c r="AF386" s="212"/>
      <c r="AG386" s="212" t="s">
        <v>292</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x14ac:dyDescent="0.25">
      <c r="A387" s="223" t="s">
        <v>222</v>
      </c>
      <c r="B387" s="224" t="s">
        <v>164</v>
      </c>
      <c r="C387" s="240" t="s">
        <v>165</v>
      </c>
      <c r="D387" s="225"/>
      <c r="E387" s="226"/>
      <c r="F387" s="227"/>
      <c r="G387" s="227">
        <f>SUMIF(AG388:AG389,"&lt;&gt;NOR",G388:G389)</f>
        <v>0</v>
      </c>
      <c r="H387" s="227"/>
      <c r="I387" s="227">
        <f>SUM(I388:I389)</f>
        <v>0</v>
      </c>
      <c r="J387" s="227"/>
      <c r="K387" s="227">
        <f>SUM(K388:K389)</f>
        <v>0</v>
      </c>
      <c r="L387" s="227"/>
      <c r="M387" s="227">
        <f>SUM(M388:M389)</f>
        <v>0</v>
      </c>
      <c r="N387" s="227"/>
      <c r="O387" s="227">
        <f>SUM(O388:O389)</f>
        <v>0</v>
      </c>
      <c r="P387" s="227"/>
      <c r="Q387" s="227">
        <f>SUM(Q388:Q389)</f>
        <v>0</v>
      </c>
      <c r="R387" s="227"/>
      <c r="S387" s="227"/>
      <c r="T387" s="228"/>
      <c r="U387" s="222"/>
      <c r="V387" s="222">
        <f>SUM(V388:V389)</f>
        <v>22.74</v>
      </c>
      <c r="W387" s="222"/>
      <c r="X387" s="222"/>
      <c r="AG387" t="s">
        <v>223</v>
      </c>
    </row>
    <row r="388" spans="1:60" outlineLevel="1" x14ac:dyDescent="0.25">
      <c r="A388" s="229">
        <v>127</v>
      </c>
      <c r="B388" s="230" t="s">
        <v>712</v>
      </c>
      <c r="C388" s="241" t="s">
        <v>713</v>
      </c>
      <c r="D388" s="231" t="s">
        <v>416</v>
      </c>
      <c r="E388" s="232">
        <v>1420.9497200000001</v>
      </c>
      <c r="F388" s="233"/>
      <c r="G388" s="234">
        <f>ROUND(E388*F388,2)</f>
        <v>0</v>
      </c>
      <c r="H388" s="233"/>
      <c r="I388" s="234">
        <f>ROUND(E388*H388,2)</f>
        <v>0</v>
      </c>
      <c r="J388" s="233"/>
      <c r="K388" s="234">
        <f>ROUND(E388*J388,2)</f>
        <v>0</v>
      </c>
      <c r="L388" s="234">
        <v>21</v>
      </c>
      <c r="M388" s="234">
        <f>G388*(1+L388/100)</f>
        <v>0</v>
      </c>
      <c r="N388" s="234">
        <v>0</v>
      </c>
      <c r="O388" s="234">
        <f>ROUND(E388*N388,2)</f>
        <v>0</v>
      </c>
      <c r="P388" s="234">
        <v>0</v>
      </c>
      <c r="Q388" s="234">
        <f>ROUND(E388*P388,2)</f>
        <v>0</v>
      </c>
      <c r="R388" s="234" t="s">
        <v>308</v>
      </c>
      <c r="S388" s="234" t="s">
        <v>227</v>
      </c>
      <c r="T388" s="235" t="s">
        <v>286</v>
      </c>
      <c r="U388" s="221">
        <v>1.6E-2</v>
      </c>
      <c r="V388" s="221">
        <f>ROUND(E388*U388,2)</f>
        <v>22.74</v>
      </c>
      <c r="W388" s="221"/>
      <c r="X388" s="221" t="s">
        <v>714</v>
      </c>
      <c r="Y388" s="212"/>
      <c r="Z388" s="212"/>
      <c r="AA388" s="212"/>
      <c r="AB388" s="212"/>
      <c r="AC388" s="212"/>
      <c r="AD388" s="212"/>
      <c r="AE388" s="212"/>
      <c r="AF388" s="212"/>
      <c r="AG388" s="212" t="s">
        <v>715</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5">
      <c r="A389" s="219"/>
      <c r="B389" s="220"/>
      <c r="C389" s="258" t="s">
        <v>716</v>
      </c>
      <c r="D389" s="250"/>
      <c r="E389" s="250"/>
      <c r="F389" s="250"/>
      <c r="G389" s="250"/>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290</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x14ac:dyDescent="0.25">
      <c r="A390" s="223" t="s">
        <v>222</v>
      </c>
      <c r="B390" s="224" t="s">
        <v>168</v>
      </c>
      <c r="C390" s="240" t="s">
        <v>169</v>
      </c>
      <c r="D390" s="225"/>
      <c r="E390" s="226"/>
      <c r="F390" s="227"/>
      <c r="G390" s="227">
        <f>SUMIF(AG391:AG394,"&lt;&gt;NOR",G391:G394)</f>
        <v>0</v>
      </c>
      <c r="H390" s="227"/>
      <c r="I390" s="227">
        <f>SUM(I391:I394)</f>
        <v>0</v>
      </c>
      <c r="J390" s="227"/>
      <c r="K390" s="227">
        <f>SUM(K391:K394)</f>
        <v>0</v>
      </c>
      <c r="L390" s="227"/>
      <c r="M390" s="227">
        <f>SUM(M391:M394)</f>
        <v>0</v>
      </c>
      <c r="N390" s="227"/>
      <c r="O390" s="227">
        <f>SUM(O391:O394)</f>
        <v>0.16</v>
      </c>
      <c r="P390" s="227"/>
      <c r="Q390" s="227">
        <f>SUM(Q391:Q394)</f>
        <v>0</v>
      </c>
      <c r="R390" s="227"/>
      <c r="S390" s="227"/>
      <c r="T390" s="228"/>
      <c r="U390" s="222"/>
      <c r="V390" s="222">
        <f>SUM(V391:V394)</f>
        <v>8.26</v>
      </c>
      <c r="W390" s="222"/>
      <c r="X390" s="222"/>
      <c r="AG390" t="s">
        <v>223</v>
      </c>
    </row>
    <row r="391" spans="1:60" ht="30.6" outlineLevel="1" x14ac:dyDescent="0.25">
      <c r="A391" s="229">
        <v>128</v>
      </c>
      <c r="B391" s="230" t="s">
        <v>717</v>
      </c>
      <c r="C391" s="241" t="s">
        <v>718</v>
      </c>
      <c r="D391" s="231" t="s">
        <v>284</v>
      </c>
      <c r="E391" s="232">
        <v>151.32</v>
      </c>
      <c r="F391" s="233"/>
      <c r="G391" s="234">
        <f>ROUND(E391*F391,2)</f>
        <v>0</v>
      </c>
      <c r="H391" s="233"/>
      <c r="I391" s="234">
        <f>ROUND(E391*H391,2)</f>
        <v>0</v>
      </c>
      <c r="J391" s="233"/>
      <c r="K391" s="234">
        <f>ROUND(E391*J391,2)</f>
        <v>0</v>
      </c>
      <c r="L391" s="234">
        <v>21</v>
      </c>
      <c r="M391" s="234">
        <f>G391*(1+L391/100)</f>
        <v>0</v>
      </c>
      <c r="N391" s="234">
        <v>1.0300000000000001E-3</v>
      </c>
      <c r="O391" s="234">
        <f>ROUND(E391*N391,2)</f>
        <v>0.16</v>
      </c>
      <c r="P391" s="234">
        <v>0</v>
      </c>
      <c r="Q391" s="234">
        <f>ROUND(E391*P391,2)</f>
        <v>0</v>
      </c>
      <c r="R391" s="234" t="s">
        <v>719</v>
      </c>
      <c r="S391" s="234" t="s">
        <v>227</v>
      </c>
      <c r="T391" s="235" t="s">
        <v>286</v>
      </c>
      <c r="U391" s="221">
        <v>5.2999999999999999E-2</v>
      </c>
      <c r="V391" s="221">
        <f>ROUND(E391*U391,2)</f>
        <v>8.02</v>
      </c>
      <c r="W391" s="221"/>
      <c r="X391" s="221" t="s">
        <v>287</v>
      </c>
      <c r="Y391" s="212"/>
      <c r="Z391" s="212"/>
      <c r="AA391" s="212"/>
      <c r="AB391" s="212"/>
      <c r="AC391" s="212"/>
      <c r="AD391" s="212"/>
      <c r="AE391" s="212"/>
      <c r="AF391" s="212"/>
      <c r="AG391" s="212" t="s">
        <v>288</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5">
      <c r="A392" s="219"/>
      <c r="B392" s="220"/>
      <c r="C392" s="259" t="s">
        <v>720</v>
      </c>
      <c r="D392" s="248"/>
      <c r="E392" s="249">
        <v>151.32</v>
      </c>
      <c r="F392" s="221"/>
      <c r="G392" s="221"/>
      <c r="H392" s="221"/>
      <c r="I392" s="221"/>
      <c r="J392" s="221"/>
      <c r="K392" s="221"/>
      <c r="L392" s="221"/>
      <c r="M392" s="221"/>
      <c r="N392" s="221"/>
      <c r="O392" s="221"/>
      <c r="P392" s="221"/>
      <c r="Q392" s="221"/>
      <c r="R392" s="221"/>
      <c r="S392" s="221"/>
      <c r="T392" s="221"/>
      <c r="U392" s="221"/>
      <c r="V392" s="221"/>
      <c r="W392" s="221"/>
      <c r="X392" s="221"/>
      <c r="Y392" s="212"/>
      <c r="Z392" s="212"/>
      <c r="AA392" s="212"/>
      <c r="AB392" s="212"/>
      <c r="AC392" s="212"/>
      <c r="AD392" s="212"/>
      <c r="AE392" s="212"/>
      <c r="AF392" s="212"/>
      <c r="AG392" s="212" t="s">
        <v>292</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5">
      <c r="A393" s="229">
        <v>129</v>
      </c>
      <c r="B393" s="230" t="s">
        <v>721</v>
      </c>
      <c r="C393" s="241" t="s">
        <v>722</v>
      </c>
      <c r="D393" s="231" t="s">
        <v>416</v>
      </c>
      <c r="E393" s="232">
        <v>0.15586</v>
      </c>
      <c r="F393" s="233"/>
      <c r="G393" s="234">
        <f>ROUND(E393*F393,2)</f>
        <v>0</v>
      </c>
      <c r="H393" s="233"/>
      <c r="I393" s="234">
        <f>ROUND(E393*H393,2)</f>
        <v>0</v>
      </c>
      <c r="J393" s="233"/>
      <c r="K393" s="234">
        <f>ROUND(E393*J393,2)</f>
        <v>0</v>
      </c>
      <c r="L393" s="234">
        <v>21</v>
      </c>
      <c r="M393" s="234">
        <f>G393*(1+L393/100)</f>
        <v>0</v>
      </c>
      <c r="N393" s="234">
        <v>0</v>
      </c>
      <c r="O393" s="234">
        <f>ROUND(E393*N393,2)</f>
        <v>0</v>
      </c>
      <c r="P393" s="234">
        <v>0</v>
      </c>
      <c r="Q393" s="234">
        <f>ROUND(E393*P393,2)</f>
        <v>0</v>
      </c>
      <c r="R393" s="234" t="s">
        <v>719</v>
      </c>
      <c r="S393" s="234" t="s">
        <v>227</v>
      </c>
      <c r="T393" s="235" t="s">
        <v>286</v>
      </c>
      <c r="U393" s="221">
        <v>1.5669999999999999</v>
      </c>
      <c r="V393" s="221">
        <f>ROUND(E393*U393,2)</f>
        <v>0.24</v>
      </c>
      <c r="W393" s="221"/>
      <c r="X393" s="221" t="s">
        <v>714</v>
      </c>
      <c r="Y393" s="212"/>
      <c r="Z393" s="212"/>
      <c r="AA393" s="212"/>
      <c r="AB393" s="212"/>
      <c r="AC393" s="212"/>
      <c r="AD393" s="212"/>
      <c r="AE393" s="212"/>
      <c r="AF393" s="212"/>
      <c r="AG393" s="212" t="s">
        <v>715</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5">
      <c r="A394" s="219"/>
      <c r="B394" s="220"/>
      <c r="C394" s="258" t="s">
        <v>723</v>
      </c>
      <c r="D394" s="250"/>
      <c r="E394" s="250"/>
      <c r="F394" s="250"/>
      <c r="G394" s="250"/>
      <c r="H394" s="221"/>
      <c r="I394" s="221"/>
      <c r="J394" s="221"/>
      <c r="K394" s="221"/>
      <c r="L394" s="221"/>
      <c r="M394" s="221"/>
      <c r="N394" s="221"/>
      <c r="O394" s="221"/>
      <c r="P394" s="221"/>
      <c r="Q394" s="221"/>
      <c r="R394" s="221"/>
      <c r="S394" s="221"/>
      <c r="T394" s="221"/>
      <c r="U394" s="221"/>
      <c r="V394" s="221"/>
      <c r="W394" s="221"/>
      <c r="X394" s="221"/>
      <c r="Y394" s="212"/>
      <c r="Z394" s="212"/>
      <c r="AA394" s="212"/>
      <c r="AB394" s="212"/>
      <c r="AC394" s="212"/>
      <c r="AD394" s="212"/>
      <c r="AE394" s="212"/>
      <c r="AF394" s="212"/>
      <c r="AG394" s="212" t="s">
        <v>290</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x14ac:dyDescent="0.25">
      <c r="A395" s="223" t="s">
        <v>222</v>
      </c>
      <c r="B395" s="224" t="s">
        <v>182</v>
      </c>
      <c r="C395" s="240" t="s">
        <v>183</v>
      </c>
      <c r="D395" s="225"/>
      <c r="E395" s="226"/>
      <c r="F395" s="227"/>
      <c r="G395" s="227">
        <f>SUMIF(AG396:AG401,"&lt;&gt;NOR",G396:G401)</f>
        <v>0</v>
      </c>
      <c r="H395" s="227"/>
      <c r="I395" s="227">
        <f>SUM(I396:I401)</f>
        <v>0</v>
      </c>
      <c r="J395" s="227"/>
      <c r="K395" s="227">
        <f>SUM(K396:K401)</f>
        <v>0</v>
      </c>
      <c r="L395" s="227"/>
      <c r="M395" s="227">
        <f>SUM(M396:M401)</f>
        <v>0</v>
      </c>
      <c r="N395" s="227"/>
      <c r="O395" s="227">
        <f>SUM(O396:O401)</f>
        <v>0.03</v>
      </c>
      <c r="P395" s="227"/>
      <c r="Q395" s="227">
        <f>SUM(Q396:Q401)</f>
        <v>0</v>
      </c>
      <c r="R395" s="227"/>
      <c r="S395" s="227"/>
      <c r="T395" s="228"/>
      <c r="U395" s="222"/>
      <c r="V395" s="222">
        <f>SUM(V396:V401)</f>
        <v>6.66</v>
      </c>
      <c r="W395" s="222"/>
      <c r="X395" s="222"/>
      <c r="AG395" t="s">
        <v>223</v>
      </c>
    </row>
    <row r="396" spans="1:60" outlineLevel="1" x14ac:dyDescent="0.25">
      <c r="A396" s="229">
        <v>130</v>
      </c>
      <c r="B396" s="230" t="s">
        <v>724</v>
      </c>
      <c r="C396" s="241" t="s">
        <v>725</v>
      </c>
      <c r="D396" s="231" t="s">
        <v>468</v>
      </c>
      <c r="E396" s="232">
        <v>36</v>
      </c>
      <c r="F396" s="233"/>
      <c r="G396" s="234">
        <f>ROUND(E396*F396,2)</f>
        <v>0</v>
      </c>
      <c r="H396" s="233"/>
      <c r="I396" s="234">
        <f>ROUND(E396*H396,2)</f>
        <v>0</v>
      </c>
      <c r="J396" s="233"/>
      <c r="K396" s="234">
        <f>ROUND(E396*J396,2)</f>
        <v>0</v>
      </c>
      <c r="L396" s="234">
        <v>21</v>
      </c>
      <c r="M396" s="234">
        <f>G396*(1+L396/100)</f>
        <v>0</v>
      </c>
      <c r="N396" s="234">
        <v>0</v>
      </c>
      <c r="O396" s="234">
        <f>ROUND(E396*N396,2)</f>
        <v>0</v>
      </c>
      <c r="P396" s="234">
        <v>0</v>
      </c>
      <c r="Q396" s="234">
        <f>ROUND(E396*P396,2)</f>
        <v>0</v>
      </c>
      <c r="R396" s="234"/>
      <c r="S396" s="234" t="s">
        <v>227</v>
      </c>
      <c r="T396" s="235" t="s">
        <v>286</v>
      </c>
      <c r="U396" s="221">
        <v>0.185</v>
      </c>
      <c r="V396" s="221">
        <f>ROUND(E396*U396,2)</f>
        <v>6.66</v>
      </c>
      <c r="W396" s="221"/>
      <c r="X396" s="221" t="s">
        <v>287</v>
      </c>
      <c r="Y396" s="212"/>
      <c r="Z396" s="212"/>
      <c r="AA396" s="212"/>
      <c r="AB396" s="212"/>
      <c r="AC396" s="212"/>
      <c r="AD396" s="212"/>
      <c r="AE396" s="212"/>
      <c r="AF396" s="212"/>
      <c r="AG396" s="212" t="s">
        <v>288</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5">
      <c r="A397" s="219"/>
      <c r="B397" s="220"/>
      <c r="C397" s="259" t="s">
        <v>726</v>
      </c>
      <c r="D397" s="248"/>
      <c r="E397" s="249">
        <v>18</v>
      </c>
      <c r="F397" s="221"/>
      <c r="G397" s="221"/>
      <c r="H397" s="221"/>
      <c r="I397" s="221"/>
      <c r="J397" s="221"/>
      <c r="K397" s="221"/>
      <c r="L397" s="221"/>
      <c r="M397" s="221"/>
      <c r="N397" s="221"/>
      <c r="O397" s="221"/>
      <c r="P397" s="221"/>
      <c r="Q397" s="221"/>
      <c r="R397" s="221"/>
      <c r="S397" s="221"/>
      <c r="T397" s="221"/>
      <c r="U397" s="221"/>
      <c r="V397" s="221"/>
      <c r="W397" s="221"/>
      <c r="X397" s="221"/>
      <c r="Y397" s="212"/>
      <c r="Z397" s="212"/>
      <c r="AA397" s="212"/>
      <c r="AB397" s="212"/>
      <c r="AC397" s="212"/>
      <c r="AD397" s="212"/>
      <c r="AE397" s="212"/>
      <c r="AF397" s="212"/>
      <c r="AG397" s="212" t="s">
        <v>292</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5">
      <c r="A398" s="219"/>
      <c r="B398" s="220"/>
      <c r="C398" s="259" t="s">
        <v>727</v>
      </c>
      <c r="D398" s="248"/>
      <c r="E398" s="249">
        <v>18</v>
      </c>
      <c r="F398" s="221"/>
      <c r="G398" s="221"/>
      <c r="H398" s="221"/>
      <c r="I398" s="221"/>
      <c r="J398" s="221"/>
      <c r="K398" s="221"/>
      <c r="L398" s="221"/>
      <c r="M398" s="221"/>
      <c r="N398" s="221"/>
      <c r="O398" s="221"/>
      <c r="P398" s="221"/>
      <c r="Q398" s="221"/>
      <c r="R398" s="221"/>
      <c r="S398" s="221"/>
      <c r="T398" s="221"/>
      <c r="U398" s="221"/>
      <c r="V398" s="221"/>
      <c r="W398" s="221"/>
      <c r="X398" s="221"/>
      <c r="Y398" s="212"/>
      <c r="Z398" s="212"/>
      <c r="AA398" s="212"/>
      <c r="AB398" s="212"/>
      <c r="AC398" s="212"/>
      <c r="AD398" s="212"/>
      <c r="AE398" s="212"/>
      <c r="AF398" s="212"/>
      <c r="AG398" s="212" t="s">
        <v>292</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ht="40.799999999999997" outlineLevel="1" x14ac:dyDescent="0.25">
      <c r="A399" s="229">
        <v>131</v>
      </c>
      <c r="B399" s="230" t="s">
        <v>728</v>
      </c>
      <c r="C399" s="241" t="s">
        <v>729</v>
      </c>
      <c r="D399" s="231" t="s">
        <v>468</v>
      </c>
      <c r="E399" s="232">
        <v>36.54</v>
      </c>
      <c r="F399" s="233"/>
      <c r="G399" s="234">
        <f>ROUND(E399*F399,2)</f>
        <v>0</v>
      </c>
      <c r="H399" s="233"/>
      <c r="I399" s="234">
        <f>ROUND(E399*H399,2)</f>
        <v>0</v>
      </c>
      <c r="J399" s="233"/>
      <c r="K399" s="234">
        <f>ROUND(E399*J399,2)</f>
        <v>0</v>
      </c>
      <c r="L399" s="234">
        <v>21</v>
      </c>
      <c r="M399" s="234">
        <f>G399*(1+L399/100)</f>
        <v>0</v>
      </c>
      <c r="N399" s="234">
        <v>6.8999999999999997E-4</v>
      </c>
      <c r="O399" s="234">
        <f>ROUND(E399*N399,2)</f>
        <v>0.03</v>
      </c>
      <c r="P399" s="234">
        <v>0</v>
      </c>
      <c r="Q399" s="234">
        <f>ROUND(E399*P399,2)</f>
        <v>0</v>
      </c>
      <c r="R399" s="234" t="s">
        <v>417</v>
      </c>
      <c r="S399" s="234" t="s">
        <v>227</v>
      </c>
      <c r="T399" s="235" t="s">
        <v>286</v>
      </c>
      <c r="U399" s="221">
        <v>0</v>
      </c>
      <c r="V399" s="221">
        <f>ROUND(E399*U399,2)</f>
        <v>0</v>
      </c>
      <c r="W399" s="221"/>
      <c r="X399" s="221" t="s">
        <v>418</v>
      </c>
      <c r="Y399" s="212"/>
      <c r="Z399" s="212"/>
      <c r="AA399" s="212"/>
      <c r="AB399" s="212"/>
      <c r="AC399" s="212"/>
      <c r="AD399" s="212"/>
      <c r="AE399" s="212"/>
      <c r="AF399" s="212"/>
      <c r="AG399" s="212" t="s">
        <v>419</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5">
      <c r="A400" s="219"/>
      <c r="B400" s="220"/>
      <c r="C400" s="259" t="s">
        <v>730</v>
      </c>
      <c r="D400" s="248"/>
      <c r="E400" s="249">
        <v>18.27</v>
      </c>
      <c r="F400" s="221"/>
      <c r="G400" s="221"/>
      <c r="H400" s="221"/>
      <c r="I400" s="221"/>
      <c r="J400" s="221"/>
      <c r="K400" s="221"/>
      <c r="L400" s="221"/>
      <c r="M400" s="221"/>
      <c r="N400" s="221"/>
      <c r="O400" s="221"/>
      <c r="P400" s="221"/>
      <c r="Q400" s="221"/>
      <c r="R400" s="221"/>
      <c r="S400" s="221"/>
      <c r="T400" s="221"/>
      <c r="U400" s="221"/>
      <c r="V400" s="221"/>
      <c r="W400" s="221"/>
      <c r="X400" s="221"/>
      <c r="Y400" s="212"/>
      <c r="Z400" s="212"/>
      <c r="AA400" s="212"/>
      <c r="AB400" s="212"/>
      <c r="AC400" s="212"/>
      <c r="AD400" s="212"/>
      <c r="AE400" s="212"/>
      <c r="AF400" s="212"/>
      <c r="AG400" s="212" t="s">
        <v>292</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5">
      <c r="A401" s="219"/>
      <c r="B401" s="220"/>
      <c r="C401" s="259" t="s">
        <v>731</v>
      </c>
      <c r="D401" s="248"/>
      <c r="E401" s="249">
        <v>18.27</v>
      </c>
      <c r="F401" s="221"/>
      <c r="G401" s="221"/>
      <c r="H401" s="221"/>
      <c r="I401" s="221"/>
      <c r="J401" s="221"/>
      <c r="K401" s="221"/>
      <c r="L401" s="221"/>
      <c r="M401" s="221"/>
      <c r="N401" s="221"/>
      <c r="O401" s="221"/>
      <c r="P401" s="221"/>
      <c r="Q401" s="221"/>
      <c r="R401" s="221"/>
      <c r="S401" s="221"/>
      <c r="T401" s="221"/>
      <c r="U401" s="221"/>
      <c r="V401" s="221"/>
      <c r="W401" s="221"/>
      <c r="X401" s="221"/>
      <c r="Y401" s="212"/>
      <c r="Z401" s="212"/>
      <c r="AA401" s="212"/>
      <c r="AB401" s="212"/>
      <c r="AC401" s="212"/>
      <c r="AD401" s="212"/>
      <c r="AE401" s="212"/>
      <c r="AF401" s="212"/>
      <c r="AG401" s="212" t="s">
        <v>292</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x14ac:dyDescent="0.25">
      <c r="A402" s="223" t="s">
        <v>222</v>
      </c>
      <c r="B402" s="224" t="s">
        <v>184</v>
      </c>
      <c r="C402" s="240" t="s">
        <v>185</v>
      </c>
      <c r="D402" s="225"/>
      <c r="E402" s="226"/>
      <c r="F402" s="227"/>
      <c r="G402" s="227">
        <f>SUMIF(AG403:AG420,"&lt;&gt;NOR",G403:G420)</f>
        <v>0</v>
      </c>
      <c r="H402" s="227"/>
      <c r="I402" s="227">
        <f>SUM(I403:I420)</f>
        <v>0</v>
      </c>
      <c r="J402" s="227"/>
      <c r="K402" s="227">
        <f>SUM(K403:K420)</f>
        <v>0</v>
      </c>
      <c r="L402" s="227"/>
      <c r="M402" s="227">
        <f>SUM(M403:M420)</f>
        <v>0</v>
      </c>
      <c r="N402" s="227"/>
      <c r="O402" s="227">
        <f>SUM(O403:O420)</f>
        <v>4.91</v>
      </c>
      <c r="P402" s="227"/>
      <c r="Q402" s="227">
        <f>SUM(Q403:Q420)</f>
        <v>0</v>
      </c>
      <c r="R402" s="227"/>
      <c r="S402" s="227"/>
      <c r="T402" s="228"/>
      <c r="U402" s="222"/>
      <c r="V402" s="222">
        <f>SUM(V403:V420)</f>
        <v>13.25</v>
      </c>
      <c r="W402" s="222"/>
      <c r="X402" s="222"/>
      <c r="AG402" t="s">
        <v>223</v>
      </c>
    </row>
    <row r="403" spans="1:60" outlineLevel="1" x14ac:dyDescent="0.25">
      <c r="A403" s="229">
        <v>132</v>
      </c>
      <c r="B403" s="230" t="s">
        <v>401</v>
      </c>
      <c r="C403" s="241" t="s">
        <v>402</v>
      </c>
      <c r="D403" s="231" t="s">
        <v>314</v>
      </c>
      <c r="E403" s="232">
        <v>1.26</v>
      </c>
      <c r="F403" s="233"/>
      <c r="G403" s="234">
        <f>ROUND(E403*F403,2)</f>
        <v>0</v>
      </c>
      <c r="H403" s="233"/>
      <c r="I403" s="234">
        <f>ROUND(E403*H403,2)</f>
        <v>0</v>
      </c>
      <c r="J403" s="233"/>
      <c r="K403" s="234">
        <f>ROUND(E403*J403,2)</f>
        <v>0</v>
      </c>
      <c r="L403" s="234">
        <v>21</v>
      </c>
      <c r="M403" s="234">
        <f>G403*(1+L403/100)</f>
        <v>0</v>
      </c>
      <c r="N403" s="234">
        <v>0</v>
      </c>
      <c r="O403" s="234">
        <f>ROUND(E403*N403,2)</f>
        <v>0</v>
      </c>
      <c r="P403" s="234">
        <v>0</v>
      </c>
      <c r="Q403" s="234">
        <f>ROUND(E403*P403,2)</f>
        <v>0</v>
      </c>
      <c r="R403" s="234" t="s">
        <v>285</v>
      </c>
      <c r="S403" s="234" t="s">
        <v>227</v>
      </c>
      <c r="T403" s="235" t="s">
        <v>286</v>
      </c>
      <c r="U403" s="221">
        <v>0</v>
      </c>
      <c r="V403" s="221">
        <f>ROUND(E403*U403,2)</f>
        <v>0</v>
      </c>
      <c r="W403" s="221"/>
      <c r="X403" s="221" t="s">
        <v>287</v>
      </c>
      <c r="Y403" s="212"/>
      <c r="Z403" s="212"/>
      <c r="AA403" s="212"/>
      <c r="AB403" s="212"/>
      <c r="AC403" s="212"/>
      <c r="AD403" s="212"/>
      <c r="AE403" s="212"/>
      <c r="AF403" s="212"/>
      <c r="AG403" s="212" t="s">
        <v>288</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5">
      <c r="A404" s="219"/>
      <c r="B404" s="220"/>
      <c r="C404" s="259" t="s">
        <v>732</v>
      </c>
      <c r="D404" s="248"/>
      <c r="E404" s="249">
        <v>1.26</v>
      </c>
      <c r="F404" s="221"/>
      <c r="G404" s="221"/>
      <c r="H404" s="221"/>
      <c r="I404" s="221"/>
      <c r="J404" s="221"/>
      <c r="K404" s="221"/>
      <c r="L404" s="221"/>
      <c r="M404" s="221"/>
      <c r="N404" s="221"/>
      <c r="O404" s="221"/>
      <c r="P404" s="221"/>
      <c r="Q404" s="221"/>
      <c r="R404" s="221"/>
      <c r="S404" s="221"/>
      <c r="T404" s="221"/>
      <c r="U404" s="221"/>
      <c r="V404" s="221"/>
      <c r="W404" s="221"/>
      <c r="X404" s="221"/>
      <c r="Y404" s="212"/>
      <c r="Z404" s="212"/>
      <c r="AA404" s="212"/>
      <c r="AB404" s="212"/>
      <c r="AC404" s="212"/>
      <c r="AD404" s="212"/>
      <c r="AE404" s="212"/>
      <c r="AF404" s="212"/>
      <c r="AG404" s="212" t="s">
        <v>292</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5">
      <c r="A405" s="229">
        <v>133</v>
      </c>
      <c r="B405" s="230" t="s">
        <v>733</v>
      </c>
      <c r="C405" s="241" t="s">
        <v>734</v>
      </c>
      <c r="D405" s="231" t="s">
        <v>468</v>
      </c>
      <c r="E405" s="232">
        <v>18</v>
      </c>
      <c r="F405" s="233"/>
      <c r="G405" s="234">
        <f>ROUND(E405*F405,2)</f>
        <v>0</v>
      </c>
      <c r="H405" s="233"/>
      <c r="I405" s="234">
        <f>ROUND(E405*H405,2)</f>
        <v>0</v>
      </c>
      <c r="J405" s="233"/>
      <c r="K405" s="234">
        <f>ROUND(E405*J405,2)</f>
        <v>0</v>
      </c>
      <c r="L405" s="234">
        <v>21</v>
      </c>
      <c r="M405" s="234">
        <f>G405*(1+L405/100)</f>
        <v>0</v>
      </c>
      <c r="N405" s="234">
        <v>0</v>
      </c>
      <c r="O405" s="234">
        <f>ROUND(E405*N405,2)</f>
        <v>0</v>
      </c>
      <c r="P405" s="234">
        <v>0</v>
      </c>
      <c r="Q405" s="234">
        <f>ROUND(E405*P405,2)</f>
        <v>0</v>
      </c>
      <c r="R405" s="234"/>
      <c r="S405" s="234" t="s">
        <v>227</v>
      </c>
      <c r="T405" s="235" t="s">
        <v>286</v>
      </c>
      <c r="U405" s="221">
        <v>8.4699999999999998E-2</v>
      </c>
      <c r="V405" s="221">
        <f>ROUND(E405*U405,2)</f>
        <v>1.52</v>
      </c>
      <c r="W405" s="221"/>
      <c r="X405" s="221" t="s">
        <v>287</v>
      </c>
      <c r="Y405" s="212"/>
      <c r="Z405" s="212"/>
      <c r="AA405" s="212"/>
      <c r="AB405" s="212"/>
      <c r="AC405" s="212"/>
      <c r="AD405" s="212"/>
      <c r="AE405" s="212"/>
      <c r="AF405" s="212"/>
      <c r="AG405" s="212" t="s">
        <v>288</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5">
      <c r="A406" s="219"/>
      <c r="B406" s="220"/>
      <c r="C406" s="259" t="s">
        <v>726</v>
      </c>
      <c r="D406" s="248"/>
      <c r="E406" s="249">
        <v>18</v>
      </c>
      <c r="F406" s="221"/>
      <c r="G406" s="221"/>
      <c r="H406" s="221"/>
      <c r="I406" s="221"/>
      <c r="J406" s="221"/>
      <c r="K406" s="221"/>
      <c r="L406" s="221"/>
      <c r="M406" s="221"/>
      <c r="N406" s="221"/>
      <c r="O406" s="221"/>
      <c r="P406" s="221"/>
      <c r="Q406" s="221"/>
      <c r="R406" s="221"/>
      <c r="S406" s="221"/>
      <c r="T406" s="221"/>
      <c r="U406" s="221"/>
      <c r="V406" s="221"/>
      <c r="W406" s="221"/>
      <c r="X406" s="221"/>
      <c r="Y406" s="212"/>
      <c r="Z406" s="212"/>
      <c r="AA406" s="212"/>
      <c r="AB406" s="212"/>
      <c r="AC406" s="212"/>
      <c r="AD406" s="212"/>
      <c r="AE406" s="212"/>
      <c r="AF406" s="212"/>
      <c r="AG406" s="212" t="s">
        <v>292</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5">
      <c r="A407" s="229">
        <v>134</v>
      </c>
      <c r="B407" s="230" t="s">
        <v>735</v>
      </c>
      <c r="C407" s="241" t="s">
        <v>736</v>
      </c>
      <c r="D407" s="231" t="s">
        <v>468</v>
      </c>
      <c r="E407" s="232">
        <v>18</v>
      </c>
      <c r="F407" s="233"/>
      <c r="G407" s="234">
        <f>ROUND(E407*F407,2)</f>
        <v>0</v>
      </c>
      <c r="H407" s="233"/>
      <c r="I407" s="234">
        <f>ROUND(E407*H407,2)</f>
        <v>0</v>
      </c>
      <c r="J407" s="233"/>
      <c r="K407" s="234">
        <f>ROUND(E407*J407,2)</f>
        <v>0</v>
      </c>
      <c r="L407" s="234">
        <v>21</v>
      </c>
      <c r="M407" s="234">
        <f>G407*(1+L407/100)</f>
        <v>0</v>
      </c>
      <c r="N407" s="234">
        <v>6.9999999999999994E-5</v>
      </c>
      <c r="O407" s="234">
        <f>ROUND(E407*N407,2)</f>
        <v>0</v>
      </c>
      <c r="P407" s="234">
        <v>0</v>
      </c>
      <c r="Q407" s="234">
        <f>ROUND(E407*P407,2)</f>
        <v>0</v>
      </c>
      <c r="R407" s="234"/>
      <c r="S407" s="234" t="s">
        <v>227</v>
      </c>
      <c r="T407" s="235" t="s">
        <v>286</v>
      </c>
      <c r="U407" s="221">
        <v>0.36599999999999999</v>
      </c>
      <c r="V407" s="221">
        <f>ROUND(E407*U407,2)</f>
        <v>6.59</v>
      </c>
      <c r="W407" s="221"/>
      <c r="X407" s="221" t="s">
        <v>287</v>
      </c>
      <c r="Y407" s="212"/>
      <c r="Z407" s="212"/>
      <c r="AA407" s="212"/>
      <c r="AB407" s="212"/>
      <c r="AC407" s="212"/>
      <c r="AD407" s="212"/>
      <c r="AE407" s="212"/>
      <c r="AF407" s="212"/>
      <c r="AG407" s="212" t="s">
        <v>288</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5">
      <c r="A408" s="219"/>
      <c r="B408" s="220"/>
      <c r="C408" s="259" t="s">
        <v>726</v>
      </c>
      <c r="D408" s="248"/>
      <c r="E408" s="249">
        <v>18</v>
      </c>
      <c r="F408" s="221"/>
      <c r="G408" s="221"/>
      <c r="H408" s="221"/>
      <c r="I408" s="221"/>
      <c r="J408" s="221"/>
      <c r="K408" s="221"/>
      <c r="L408" s="221"/>
      <c r="M408" s="221"/>
      <c r="N408" s="221"/>
      <c r="O408" s="221"/>
      <c r="P408" s="221"/>
      <c r="Q408" s="221"/>
      <c r="R408" s="221"/>
      <c r="S408" s="221"/>
      <c r="T408" s="221"/>
      <c r="U408" s="221"/>
      <c r="V408" s="221"/>
      <c r="W408" s="221"/>
      <c r="X408" s="221"/>
      <c r="Y408" s="212"/>
      <c r="Z408" s="212"/>
      <c r="AA408" s="212"/>
      <c r="AB408" s="212"/>
      <c r="AC408" s="212"/>
      <c r="AD408" s="212"/>
      <c r="AE408" s="212"/>
      <c r="AF408" s="212"/>
      <c r="AG408" s="212" t="s">
        <v>292</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5">
      <c r="A409" s="229">
        <v>135</v>
      </c>
      <c r="B409" s="230" t="s">
        <v>737</v>
      </c>
      <c r="C409" s="241" t="s">
        <v>738</v>
      </c>
      <c r="D409" s="231" t="s">
        <v>468</v>
      </c>
      <c r="E409" s="232">
        <v>18</v>
      </c>
      <c r="F409" s="233"/>
      <c r="G409" s="234">
        <f>ROUND(E409*F409,2)</f>
        <v>0</v>
      </c>
      <c r="H409" s="233"/>
      <c r="I409" s="234">
        <f>ROUND(E409*H409,2)</f>
        <v>0</v>
      </c>
      <c r="J409" s="233"/>
      <c r="K409" s="234">
        <f>ROUND(E409*J409,2)</f>
        <v>0</v>
      </c>
      <c r="L409" s="234">
        <v>21</v>
      </c>
      <c r="M409" s="234">
        <f>G409*(1+L409/100)</f>
        <v>0</v>
      </c>
      <c r="N409" s="234">
        <v>0.27300000000000002</v>
      </c>
      <c r="O409" s="234">
        <f>ROUND(E409*N409,2)</f>
        <v>4.91</v>
      </c>
      <c r="P409" s="234">
        <v>0</v>
      </c>
      <c r="Q409" s="234">
        <f>ROUND(E409*P409,2)</f>
        <v>0</v>
      </c>
      <c r="R409" s="234"/>
      <c r="S409" s="234" t="s">
        <v>227</v>
      </c>
      <c r="T409" s="235" t="s">
        <v>286</v>
      </c>
      <c r="U409" s="221">
        <v>0.111</v>
      </c>
      <c r="V409" s="221">
        <f>ROUND(E409*U409,2)</f>
        <v>2</v>
      </c>
      <c r="W409" s="221"/>
      <c r="X409" s="221" t="s">
        <v>287</v>
      </c>
      <c r="Y409" s="212"/>
      <c r="Z409" s="212"/>
      <c r="AA409" s="212"/>
      <c r="AB409" s="212"/>
      <c r="AC409" s="212"/>
      <c r="AD409" s="212"/>
      <c r="AE409" s="212"/>
      <c r="AF409" s="212"/>
      <c r="AG409" s="212" t="s">
        <v>288</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5">
      <c r="A410" s="219"/>
      <c r="B410" s="220"/>
      <c r="C410" s="259" t="s">
        <v>726</v>
      </c>
      <c r="D410" s="248"/>
      <c r="E410" s="249">
        <v>18</v>
      </c>
      <c r="F410" s="221"/>
      <c r="G410" s="221"/>
      <c r="H410" s="221"/>
      <c r="I410" s="221"/>
      <c r="J410" s="221"/>
      <c r="K410" s="221"/>
      <c r="L410" s="221"/>
      <c r="M410" s="221"/>
      <c r="N410" s="221"/>
      <c r="O410" s="221"/>
      <c r="P410" s="221"/>
      <c r="Q410" s="221"/>
      <c r="R410" s="221"/>
      <c r="S410" s="221"/>
      <c r="T410" s="221"/>
      <c r="U410" s="221"/>
      <c r="V410" s="221"/>
      <c r="W410" s="221"/>
      <c r="X410" s="221"/>
      <c r="Y410" s="212"/>
      <c r="Z410" s="212"/>
      <c r="AA410" s="212"/>
      <c r="AB410" s="212"/>
      <c r="AC410" s="212"/>
      <c r="AD410" s="212"/>
      <c r="AE410" s="212"/>
      <c r="AF410" s="212"/>
      <c r="AG410" s="212" t="s">
        <v>292</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5">
      <c r="A411" s="229">
        <v>136</v>
      </c>
      <c r="B411" s="230" t="s">
        <v>739</v>
      </c>
      <c r="C411" s="241" t="s">
        <v>740</v>
      </c>
      <c r="D411" s="231" t="s">
        <v>468</v>
      </c>
      <c r="E411" s="232">
        <v>18</v>
      </c>
      <c r="F411" s="233"/>
      <c r="G411" s="234">
        <f>ROUND(E411*F411,2)</f>
        <v>0</v>
      </c>
      <c r="H411" s="233"/>
      <c r="I411" s="234">
        <f>ROUND(E411*H411,2)</f>
        <v>0</v>
      </c>
      <c r="J411" s="233"/>
      <c r="K411" s="234">
        <f>ROUND(E411*J411,2)</f>
        <v>0</v>
      </c>
      <c r="L411" s="234">
        <v>21</v>
      </c>
      <c r="M411" s="234">
        <f>G411*(1+L411/100)</f>
        <v>0</v>
      </c>
      <c r="N411" s="234">
        <v>6.0000000000000002E-5</v>
      </c>
      <c r="O411" s="234">
        <f>ROUND(E411*N411,2)</f>
        <v>0</v>
      </c>
      <c r="P411" s="234">
        <v>0</v>
      </c>
      <c r="Q411" s="234">
        <f>ROUND(E411*P411,2)</f>
        <v>0</v>
      </c>
      <c r="R411" s="234"/>
      <c r="S411" s="234" t="s">
        <v>227</v>
      </c>
      <c r="T411" s="235" t="s">
        <v>286</v>
      </c>
      <c r="U411" s="221">
        <v>2.5999999999999999E-2</v>
      </c>
      <c r="V411" s="221">
        <f>ROUND(E411*U411,2)</f>
        <v>0.47</v>
      </c>
      <c r="W411" s="221"/>
      <c r="X411" s="221" t="s">
        <v>287</v>
      </c>
      <c r="Y411" s="212"/>
      <c r="Z411" s="212"/>
      <c r="AA411" s="212"/>
      <c r="AB411" s="212"/>
      <c r="AC411" s="212"/>
      <c r="AD411" s="212"/>
      <c r="AE411" s="212"/>
      <c r="AF411" s="212"/>
      <c r="AG411" s="212" t="s">
        <v>288</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5">
      <c r="A412" s="219"/>
      <c r="B412" s="220"/>
      <c r="C412" s="259" t="s">
        <v>726</v>
      </c>
      <c r="D412" s="248"/>
      <c r="E412" s="249">
        <v>18</v>
      </c>
      <c r="F412" s="221"/>
      <c r="G412" s="221"/>
      <c r="H412" s="221"/>
      <c r="I412" s="221"/>
      <c r="J412" s="221"/>
      <c r="K412" s="221"/>
      <c r="L412" s="221"/>
      <c r="M412" s="221"/>
      <c r="N412" s="221"/>
      <c r="O412" s="221"/>
      <c r="P412" s="221"/>
      <c r="Q412" s="221"/>
      <c r="R412" s="221"/>
      <c r="S412" s="221"/>
      <c r="T412" s="221"/>
      <c r="U412" s="221"/>
      <c r="V412" s="221"/>
      <c r="W412" s="221"/>
      <c r="X412" s="221"/>
      <c r="Y412" s="212"/>
      <c r="Z412" s="212"/>
      <c r="AA412" s="212"/>
      <c r="AB412" s="212"/>
      <c r="AC412" s="212"/>
      <c r="AD412" s="212"/>
      <c r="AE412" s="212"/>
      <c r="AF412" s="212"/>
      <c r="AG412" s="212" t="s">
        <v>292</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5">
      <c r="A413" s="229">
        <v>137</v>
      </c>
      <c r="B413" s="230" t="s">
        <v>741</v>
      </c>
      <c r="C413" s="241" t="s">
        <v>742</v>
      </c>
      <c r="D413" s="231" t="s">
        <v>468</v>
      </c>
      <c r="E413" s="232">
        <v>0.6</v>
      </c>
      <c r="F413" s="233"/>
      <c r="G413" s="234">
        <f>ROUND(E413*F413,2)</f>
        <v>0</v>
      </c>
      <c r="H413" s="233"/>
      <c r="I413" s="234">
        <f>ROUND(E413*H413,2)</f>
        <v>0</v>
      </c>
      <c r="J413" s="233"/>
      <c r="K413" s="234">
        <f>ROUND(E413*J413,2)</f>
        <v>0</v>
      </c>
      <c r="L413" s="234">
        <v>21</v>
      </c>
      <c r="M413" s="234">
        <f>G413*(1+L413/100)</f>
        <v>0</v>
      </c>
      <c r="N413" s="234">
        <v>4.4600000000000004E-3</v>
      </c>
      <c r="O413" s="234">
        <f>ROUND(E413*N413,2)</f>
        <v>0</v>
      </c>
      <c r="P413" s="234">
        <v>0</v>
      </c>
      <c r="Q413" s="234">
        <f>ROUND(E413*P413,2)</f>
        <v>0</v>
      </c>
      <c r="R413" s="234"/>
      <c r="S413" s="234" t="s">
        <v>227</v>
      </c>
      <c r="T413" s="235" t="s">
        <v>286</v>
      </c>
      <c r="U413" s="221">
        <v>8.5999999999999993E-2</v>
      </c>
      <c r="V413" s="221">
        <f>ROUND(E413*U413,2)</f>
        <v>0.05</v>
      </c>
      <c r="W413" s="221"/>
      <c r="X413" s="221" t="s">
        <v>287</v>
      </c>
      <c r="Y413" s="212"/>
      <c r="Z413" s="212"/>
      <c r="AA413" s="212"/>
      <c r="AB413" s="212"/>
      <c r="AC413" s="212"/>
      <c r="AD413" s="212"/>
      <c r="AE413" s="212"/>
      <c r="AF413" s="212"/>
      <c r="AG413" s="212" t="s">
        <v>288</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5">
      <c r="A414" s="219"/>
      <c r="B414" s="220"/>
      <c r="C414" s="259" t="s">
        <v>743</v>
      </c>
      <c r="D414" s="248"/>
      <c r="E414" s="249">
        <v>0.6</v>
      </c>
      <c r="F414" s="221"/>
      <c r="G414" s="221"/>
      <c r="H414" s="221"/>
      <c r="I414" s="221"/>
      <c r="J414" s="221"/>
      <c r="K414" s="221"/>
      <c r="L414" s="221"/>
      <c r="M414" s="221"/>
      <c r="N414" s="221"/>
      <c r="O414" s="221"/>
      <c r="P414" s="221"/>
      <c r="Q414" s="221"/>
      <c r="R414" s="221"/>
      <c r="S414" s="221"/>
      <c r="T414" s="221"/>
      <c r="U414" s="221"/>
      <c r="V414" s="221"/>
      <c r="W414" s="221"/>
      <c r="X414" s="221"/>
      <c r="Y414" s="212"/>
      <c r="Z414" s="212"/>
      <c r="AA414" s="212"/>
      <c r="AB414" s="212"/>
      <c r="AC414" s="212"/>
      <c r="AD414" s="212"/>
      <c r="AE414" s="212"/>
      <c r="AF414" s="212"/>
      <c r="AG414" s="212" t="s">
        <v>292</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5">
      <c r="A415" s="229">
        <v>138</v>
      </c>
      <c r="B415" s="230" t="s">
        <v>744</v>
      </c>
      <c r="C415" s="241" t="s">
        <v>745</v>
      </c>
      <c r="D415" s="231" t="s">
        <v>468</v>
      </c>
      <c r="E415" s="232">
        <v>18</v>
      </c>
      <c r="F415" s="233"/>
      <c r="G415" s="234">
        <f>ROUND(E415*F415,2)</f>
        <v>0</v>
      </c>
      <c r="H415" s="233"/>
      <c r="I415" s="234">
        <f>ROUND(E415*H415,2)</f>
        <v>0</v>
      </c>
      <c r="J415" s="233"/>
      <c r="K415" s="234">
        <f>ROUND(E415*J415,2)</f>
        <v>0</v>
      </c>
      <c r="L415" s="234">
        <v>21</v>
      </c>
      <c r="M415" s="234">
        <f>G415*(1+L415/100)</f>
        <v>0</v>
      </c>
      <c r="N415" s="234">
        <v>0</v>
      </c>
      <c r="O415" s="234">
        <f>ROUND(E415*N415,2)</f>
        <v>0</v>
      </c>
      <c r="P415" s="234">
        <v>0</v>
      </c>
      <c r="Q415" s="234">
        <f>ROUND(E415*P415,2)</f>
        <v>0</v>
      </c>
      <c r="R415" s="234"/>
      <c r="S415" s="234" t="s">
        <v>227</v>
      </c>
      <c r="T415" s="235" t="s">
        <v>286</v>
      </c>
      <c r="U415" s="221">
        <v>9.9000000000000005E-2</v>
      </c>
      <c r="V415" s="221">
        <f>ROUND(E415*U415,2)</f>
        <v>1.78</v>
      </c>
      <c r="W415" s="221"/>
      <c r="X415" s="221" t="s">
        <v>287</v>
      </c>
      <c r="Y415" s="212"/>
      <c r="Z415" s="212"/>
      <c r="AA415" s="212"/>
      <c r="AB415" s="212"/>
      <c r="AC415" s="212"/>
      <c r="AD415" s="212"/>
      <c r="AE415" s="212"/>
      <c r="AF415" s="212"/>
      <c r="AG415" s="212" t="s">
        <v>288</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5">
      <c r="A416" s="219"/>
      <c r="B416" s="220"/>
      <c r="C416" s="259" t="s">
        <v>726</v>
      </c>
      <c r="D416" s="248"/>
      <c r="E416" s="249">
        <v>18</v>
      </c>
      <c r="F416" s="221"/>
      <c r="G416" s="221"/>
      <c r="H416" s="221"/>
      <c r="I416" s="221"/>
      <c r="J416" s="221"/>
      <c r="K416" s="221"/>
      <c r="L416" s="221"/>
      <c r="M416" s="221"/>
      <c r="N416" s="221"/>
      <c r="O416" s="221"/>
      <c r="P416" s="221"/>
      <c r="Q416" s="221"/>
      <c r="R416" s="221"/>
      <c r="S416" s="221"/>
      <c r="T416" s="221"/>
      <c r="U416" s="221"/>
      <c r="V416" s="221"/>
      <c r="W416" s="221"/>
      <c r="X416" s="221"/>
      <c r="Y416" s="212"/>
      <c r="Z416" s="212"/>
      <c r="AA416" s="212"/>
      <c r="AB416" s="212"/>
      <c r="AC416" s="212"/>
      <c r="AD416" s="212"/>
      <c r="AE416" s="212"/>
      <c r="AF416" s="212"/>
      <c r="AG416" s="212" t="s">
        <v>292</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5">
      <c r="A417" s="229">
        <v>139</v>
      </c>
      <c r="B417" s="230" t="s">
        <v>746</v>
      </c>
      <c r="C417" s="241" t="s">
        <v>747</v>
      </c>
      <c r="D417" s="231" t="s">
        <v>314</v>
      </c>
      <c r="E417" s="232">
        <v>1.26</v>
      </c>
      <c r="F417" s="233"/>
      <c r="G417" s="234">
        <f>ROUND(E417*F417,2)</f>
        <v>0</v>
      </c>
      <c r="H417" s="233"/>
      <c r="I417" s="234">
        <f>ROUND(E417*H417,2)</f>
        <v>0</v>
      </c>
      <c r="J417" s="233"/>
      <c r="K417" s="234">
        <f>ROUND(E417*J417,2)</f>
        <v>0</v>
      </c>
      <c r="L417" s="234">
        <v>21</v>
      </c>
      <c r="M417" s="234">
        <f>G417*(1+L417/100)</f>
        <v>0</v>
      </c>
      <c r="N417" s="234">
        <v>0</v>
      </c>
      <c r="O417" s="234">
        <f>ROUND(E417*N417,2)</f>
        <v>0</v>
      </c>
      <c r="P417" s="234">
        <v>0</v>
      </c>
      <c r="Q417" s="234">
        <f>ROUND(E417*P417,2)</f>
        <v>0</v>
      </c>
      <c r="R417" s="234"/>
      <c r="S417" s="234" t="s">
        <v>227</v>
      </c>
      <c r="T417" s="235" t="s">
        <v>286</v>
      </c>
      <c r="U417" s="221">
        <v>0.66300000000000003</v>
      </c>
      <c r="V417" s="221">
        <f>ROUND(E417*U417,2)</f>
        <v>0.84</v>
      </c>
      <c r="W417" s="221"/>
      <c r="X417" s="221" t="s">
        <v>287</v>
      </c>
      <c r="Y417" s="212"/>
      <c r="Z417" s="212"/>
      <c r="AA417" s="212"/>
      <c r="AB417" s="212"/>
      <c r="AC417" s="212"/>
      <c r="AD417" s="212"/>
      <c r="AE417" s="212"/>
      <c r="AF417" s="212"/>
      <c r="AG417" s="212" t="s">
        <v>288</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5">
      <c r="A418" s="219"/>
      <c r="B418" s="220"/>
      <c r="C418" s="259" t="s">
        <v>732</v>
      </c>
      <c r="D418" s="248"/>
      <c r="E418" s="249">
        <v>1.26</v>
      </c>
      <c r="F418" s="221"/>
      <c r="G418" s="221"/>
      <c r="H418" s="221"/>
      <c r="I418" s="221"/>
      <c r="J418" s="221"/>
      <c r="K418" s="221"/>
      <c r="L418" s="221"/>
      <c r="M418" s="221"/>
      <c r="N418" s="221"/>
      <c r="O418" s="221"/>
      <c r="P418" s="221"/>
      <c r="Q418" s="221"/>
      <c r="R418" s="221"/>
      <c r="S418" s="221"/>
      <c r="T418" s="221"/>
      <c r="U418" s="221"/>
      <c r="V418" s="221"/>
      <c r="W418" s="221"/>
      <c r="X418" s="221"/>
      <c r="Y418" s="212"/>
      <c r="Z418" s="212"/>
      <c r="AA418" s="212"/>
      <c r="AB418" s="212"/>
      <c r="AC418" s="212"/>
      <c r="AD418" s="212"/>
      <c r="AE418" s="212"/>
      <c r="AF418" s="212"/>
      <c r="AG418" s="212" t="s">
        <v>292</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5">
      <c r="A419" s="229">
        <v>140</v>
      </c>
      <c r="B419" s="230" t="s">
        <v>748</v>
      </c>
      <c r="C419" s="241" t="s">
        <v>749</v>
      </c>
      <c r="D419" s="231" t="s">
        <v>314</v>
      </c>
      <c r="E419" s="232">
        <v>12.6</v>
      </c>
      <c r="F419" s="233"/>
      <c r="G419" s="234">
        <f>ROUND(E419*F419,2)</f>
        <v>0</v>
      </c>
      <c r="H419" s="233"/>
      <c r="I419" s="234">
        <f>ROUND(E419*H419,2)</f>
        <v>0</v>
      </c>
      <c r="J419" s="233"/>
      <c r="K419" s="234">
        <f>ROUND(E419*J419,2)</f>
        <v>0</v>
      </c>
      <c r="L419" s="234">
        <v>21</v>
      </c>
      <c r="M419" s="234">
        <f>G419*(1+L419/100)</f>
        <v>0</v>
      </c>
      <c r="N419" s="234">
        <v>0</v>
      </c>
      <c r="O419" s="234">
        <f>ROUND(E419*N419,2)</f>
        <v>0</v>
      </c>
      <c r="P419" s="234">
        <v>0</v>
      </c>
      <c r="Q419" s="234">
        <f>ROUND(E419*P419,2)</f>
        <v>0</v>
      </c>
      <c r="R419" s="234"/>
      <c r="S419" s="234" t="s">
        <v>227</v>
      </c>
      <c r="T419" s="235" t="s">
        <v>286</v>
      </c>
      <c r="U419" s="221">
        <v>0</v>
      </c>
      <c r="V419" s="221">
        <f>ROUND(E419*U419,2)</f>
        <v>0</v>
      </c>
      <c r="W419" s="221"/>
      <c r="X419" s="221" t="s">
        <v>287</v>
      </c>
      <c r="Y419" s="212"/>
      <c r="Z419" s="212"/>
      <c r="AA419" s="212"/>
      <c r="AB419" s="212"/>
      <c r="AC419" s="212"/>
      <c r="AD419" s="212"/>
      <c r="AE419" s="212"/>
      <c r="AF419" s="212"/>
      <c r="AG419" s="212" t="s">
        <v>288</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5">
      <c r="A420" s="219"/>
      <c r="B420" s="220"/>
      <c r="C420" s="259" t="s">
        <v>750</v>
      </c>
      <c r="D420" s="248"/>
      <c r="E420" s="249">
        <v>12.6</v>
      </c>
      <c r="F420" s="221"/>
      <c r="G420" s="221"/>
      <c r="H420" s="221"/>
      <c r="I420" s="221"/>
      <c r="J420" s="221"/>
      <c r="K420" s="221"/>
      <c r="L420" s="221"/>
      <c r="M420" s="221"/>
      <c r="N420" s="221"/>
      <c r="O420" s="221"/>
      <c r="P420" s="221"/>
      <c r="Q420" s="221"/>
      <c r="R420" s="221"/>
      <c r="S420" s="221"/>
      <c r="T420" s="221"/>
      <c r="U420" s="221"/>
      <c r="V420" s="221"/>
      <c r="W420" s="221"/>
      <c r="X420" s="221"/>
      <c r="Y420" s="212"/>
      <c r="Z420" s="212"/>
      <c r="AA420" s="212"/>
      <c r="AB420" s="212"/>
      <c r="AC420" s="212"/>
      <c r="AD420" s="212"/>
      <c r="AE420" s="212"/>
      <c r="AF420" s="212"/>
      <c r="AG420" s="212" t="s">
        <v>292</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x14ac:dyDescent="0.25">
      <c r="A421" s="223" t="s">
        <v>222</v>
      </c>
      <c r="B421" s="224" t="s">
        <v>188</v>
      </c>
      <c r="C421" s="240" t="s">
        <v>189</v>
      </c>
      <c r="D421" s="225"/>
      <c r="E421" s="226"/>
      <c r="F421" s="227"/>
      <c r="G421" s="227">
        <f>SUMIF(AG422:AG424,"&lt;&gt;NOR",G422:G424)</f>
        <v>0</v>
      </c>
      <c r="H421" s="227"/>
      <c r="I421" s="227">
        <f>SUM(I422:I424)</f>
        <v>0</v>
      </c>
      <c r="J421" s="227"/>
      <c r="K421" s="227">
        <f>SUM(K422:K424)</f>
        <v>0</v>
      </c>
      <c r="L421" s="227"/>
      <c r="M421" s="227">
        <f>SUM(M422:M424)</f>
        <v>0</v>
      </c>
      <c r="N421" s="227"/>
      <c r="O421" s="227">
        <f>SUM(O422:O424)</f>
        <v>0</v>
      </c>
      <c r="P421" s="227"/>
      <c r="Q421" s="227">
        <f>SUM(Q422:Q424)</f>
        <v>0</v>
      </c>
      <c r="R421" s="227"/>
      <c r="S421" s="227"/>
      <c r="T421" s="228"/>
      <c r="U421" s="222"/>
      <c r="V421" s="222">
        <f>SUM(V422:V424)</f>
        <v>3.65</v>
      </c>
      <c r="W421" s="222"/>
      <c r="X421" s="222"/>
      <c r="AG421" t="s">
        <v>223</v>
      </c>
    </row>
    <row r="422" spans="1:60" ht="20.399999999999999" outlineLevel="1" x14ac:dyDescent="0.25">
      <c r="A422" s="251">
        <v>141</v>
      </c>
      <c r="B422" s="252" t="s">
        <v>751</v>
      </c>
      <c r="C422" s="260" t="s">
        <v>752</v>
      </c>
      <c r="D422" s="253" t="s">
        <v>416</v>
      </c>
      <c r="E422" s="254">
        <v>365.44299999999998</v>
      </c>
      <c r="F422" s="255"/>
      <c r="G422" s="256">
        <f>ROUND(E422*F422,2)</f>
        <v>0</v>
      </c>
      <c r="H422" s="255"/>
      <c r="I422" s="256">
        <f>ROUND(E422*H422,2)</f>
        <v>0</v>
      </c>
      <c r="J422" s="255"/>
      <c r="K422" s="256">
        <f>ROUND(E422*J422,2)</f>
        <v>0</v>
      </c>
      <c r="L422" s="256">
        <v>21</v>
      </c>
      <c r="M422" s="256">
        <f>G422*(1+L422/100)</f>
        <v>0</v>
      </c>
      <c r="N422" s="256">
        <v>0</v>
      </c>
      <c r="O422" s="256">
        <f>ROUND(E422*N422,2)</f>
        <v>0</v>
      </c>
      <c r="P422" s="256">
        <v>0</v>
      </c>
      <c r="Q422" s="256">
        <f>ROUND(E422*P422,2)</f>
        <v>0</v>
      </c>
      <c r="R422" s="256" t="s">
        <v>308</v>
      </c>
      <c r="S422" s="256" t="s">
        <v>227</v>
      </c>
      <c r="T422" s="257" t="s">
        <v>286</v>
      </c>
      <c r="U422" s="221">
        <v>0.01</v>
      </c>
      <c r="V422" s="221">
        <f>ROUND(E422*U422,2)</f>
        <v>3.65</v>
      </c>
      <c r="W422" s="221"/>
      <c r="X422" s="221" t="s">
        <v>753</v>
      </c>
      <c r="Y422" s="212"/>
      <c r="Z422" s="212"/>
      <c r="AA422" s="212"/>
      <c r="AB422" s="212"/>
      <c r="AC422" s="212"/>
      <c r="AD422" s="212"/>
      <c r="AE422" s="212"/>
      <c r="AF422" s="212"/>
      <c r="AG422" s="212" t="s">
        <v>754</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5">
      <c r="A423" s="251">
        <v>142</v>
      </c>
      <c r="B423" s="252" t="s">
        <v>755</v>
      </c>
      <c r="C423" s="260" t="s">
        <v>756</v>
      </c>
      <c r="D423" s="253" t="s">
        <v>416</v>
      </c>
      <c r="E423" s="254">
        <v>6943.4170000000004</v>
      </c>
      <c r="F423" s="255"/>
      <c r="G423" s="256">
        <f>ROUND(E423*F423,2)</f>
        <v>0</v>
      </c>
      <c r="H423" s="255"/>
      <c r="I423" s="256">
        <f>ROUND(E423*H423,2)</f>
        <v>0</v>
      </c>
      <c r="J423" s="255"/>
      <c r="K423" s="256">
        <f>ROUND(E423*J423,2)</f>
        <v>0</v>
      </c>
      <c r="L423" s="256">
        <v>21</v>
      </c>
      <c r="M423" s="256">
        <f>G423*(1+L423/100)</f>
        <v>0</v>
      </c>
      <c r="N423" s="256">
        <v>0</v>
      </c>
      <c r="O423" s="256">
        <f>ROUND(E423*N423,2)</f>
        <v>0</v>
      </c>
      <c r="P423" s="256">
        <v>0</v>
      </c>
      <c r="Q423" s="256">
        <f>ROUND(E423*P423,2)</f>
        <v>0</v>
      </c>
      <c r="R423" s="256" t="s">
        <v>308</v>
      </c>
      <c r="S423" s="256" t="s">
        <v>227</v>
      </c>
      <c r="T423" s="257" t="s">
        <v>286</v>
      </c>
      <c r="U423" s="221">
        <v>0</v>
      </c>
      <c r="V423" s="221">
        <f>ROUND(E423*U423,2)</f>
        <v>0</v>
      </c>
      <c r="W423" s="221"/>
      <c r="X423" s="221" t="s">
        <v>753</v>
      </c>
      <c r="Y423" s="212"/>
      <c r="Z423" s="212"/>
      <c r="AA423" s="212"/>
      <c r="AB423" s="212"/>
      <c r="AC423" s="212"/>
      <c r="AD423" s="212"/>
      <c r="AE423" s="212"/>
      <c r="AF423" s="212"/>
      <c r="AG423" s="212" t="s">
        <v>754</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5">
      <c r="A424" s="229">
        <v>143</v>
      </c>
      <c r="B424" s="230" t="s">
        <v>757</v>
      </c>
      <c r="C424" s="241" t="s">
        <v>758</v>
      </c>
      <c r="D424" s="231" t="s">
        <v>416</v>
      </c>
      <c r="E424" s="232">
        <v>365.44299999999998</v>
      </c>
      <c r="F424" s="233"/>
      <c r="G424" s="234">
        <f>ROUND(E424*F424,2)</f>
        <v>0</v>
      </c>
      <c r="H424" s="233"/>
      <c r="I424" s="234">
        <f>ROUND(E424*H424,2)</f>
        <v>0</v>
      </c>
      <c r="J424" s="233"/>
      <c r="K424" s="234">
        <f>ROUND(E424*J424,2)</f>
        <v>0</v>
      </c>
      <c r="L424" s="234">
        <v>21</v>
      </c>
      <c r="M424" s="234">
        <f>G424*(1+L424/100)</f>
        <v>0</v>
      </c>
      <c r="N424" s="234">
        <v>0</v>
      </c>
      <c r="O424" s="234">
        <f>ROUND(E424*N424,2)</f>
        <v>0</v>
      </c>
      <c r="P424" s="234">
        <v>0</v>
      </c>
      <c r="Q424" s="234">
        <f>ROUND(E424*P424,2)</f>
        <v>0</v>
      </c>
      <c r="R424" s="234" t="s">
        <v>759</v>
      </c>
      <c r="S424" s="234" t="s">
        <v>760</v>
      </c>
      <c r="T424" s="235" t="s">
        <v>760</v>
      </c>
      <c r="U424" s="221">
        <v>0</v>
      </c>
      <c r="V424" s="221">
        <f>ROUND(E424*U424,2)</f>
        <v>0</v>
      </c>
      <c r="W424" s="221"/>
      <c r="X424" s="221" t="s">
        <v>753</v>
      </c>
      <c r="Y424" s="212"/>
      <c r="Z424" s="212"/>
      <c r="AA424" s="212"/>
      <c r="AB424" s="212"/>
      <c r="AC424" s="212"/>
      <c r="AD424" s="212"/>
      <c r="AE424" s="212"/>
      <c r="AF424" s="212"/>
      <c r="AG424" s="212" t="s">
        <v>754</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x14ac:dyDescent="0.25">
      <c r="A425" s="3"/>
      <c r="B425" s="4"/>
      <c r="C425" s="244"/>
      <c r="D425" s="6"/>
      <c r="E425" s="3"/>
      <c r="F425" s="3"/>
      <c r="G425" s="3"/>
      <c r="H425" s="3"/>
      <c r="I425" s="3"/>
      <c r="J425" s="3"/>
      <c r="K425" s="3"/>
      <c r="L425" s="3"/>
      <c r="M425" s="3"/>
      <c r="N425" s="3"/>
      <c r="O425" s="3"/>
      <c r="P425" s="3"/>
      <c r="Q425" s="3"/>
      <c r="R425" s="3"/>
      <c r="S425" s="3"/>
      <c r="T425" s="3"/>
      <c r="U425" s="3"/>
      <c r="V425" s="3"/>
      <c r="W425" s="3"/>
      <c r="X425" s="3"/>
      <c r="AE425">
        <v>15</v>
      </c>
      <c r="AF425">
        <v>21</v>
      </c>
      <c r="AG425" t="s">
        <v>209</v>
      </c>
    </row>
    <row r="426" spans="1:60" x14ac:dyDescent="0.25">
      <c r="A426" s="215"/>
      <c r="B426" s="216" t="s">
        <v>29</v>
      </c>
      <c r="C426" s="245"/>
      <c r="D426" s="217"/>
      <c r="E426" s="218"/>
      <c r="F426" s="218"/>
      <c r="G426" s="239">
        <f>G8+G28+G38+G57+G130+G142+G173+G190+G210+G215+G239+G242+G247+G268+G275+G278+G302+G307+G371+G380+G387+G390+G395+G402+G421</f>
        <v>0</v>
      </c>
      <c r="H426" s="3"/>
      <c r="I426" s="3"/>
      <c r="J426" s="3"/>
      <c r="K426" s="3"/>
      <c r="L426" s="3"/>
      <c r="M426" s="3"/>
      <c r="N426" s="3"/>
      <c r="O426" s="3"/>
      <c r="P426" s="3"/>
      <c r="Q426" s="3"/>
      <c r="R426" s="3"/>
      <c r="S426" s="3"/>
      <c r="T426" s="3"/>
      <c r="U426" s="3"/>
      <c r="V426" s="3"/>
      <c r="W426" s="3"/>
      <c r="X426" s="3"/>
      <c r="AE426">
        <f>SUMIF(L7:L424,AE425,G7:G424)</f>
        <v>0</v>
      </c>
      <c r="AF426">
        <f>SUMIF(L7:L424,AF425,G7:G424)</f>
        <v>0</v>
      </c>
      <c r="AG426" t="s">
        <v>278</v>
      </c>
    </row>
    <row r="427" spans="1:60" x14ac:dyDescent="0.25">
      <c r="A427" s="247" t="s">
        <v>761</v>
      </c>
      <c r="B427" s="247"/>
      <c r="C427" s="244"/>
      <c r="D427" s="6"/>
      <c r="E427" s="3"/>
      <c r="F427" s="3"/>
      <c r="G427" s="3"/>
      <c r="H427" s="3"/>
      <c r="I427" s="3"/>
      <c r="J427" s="3"/>
      <c r="K427" s="3"/>
      <c r="L427" s="3"/>
      <c r="M427" s="3"/>
      <c r="N427" s="3"/>
      <c r="O427" s="3"/>
      <c r="P427" s="3"/>
      <c r="Q427" s="3"/>
      <c r="R427" s="3"/>
      <c r="S427" s="3"/>
      <c r="T427" s="3"/>
      <c r="U427" s="3"/>
      <c r="V427" s="3"/>
      <c r="W427" s="3"/>
      <c r="X427" s="3"/>
    </row>
    <row r="428" spans="1:60" x14ac:dyDescent="0.25">
      <c r="A428" s="3"/>
      <c r="B428" s="4" t="s">
        <v>762</v>
      </c>
      <c r="C428" s="244" t="s">
        <v>763</v>
      </c>
      <c r="D428" s="6"/>
      <c r="E428" s="3"/>
      <c r="F428" s="3"/>
      <c r="G428" s="3"/>
      <c r="H428" s="3"/>
      <c r="I428" s="3"/>
      <c r="J428" s="3"/>
      <c r="K428" s="3"/>
      <c r="L428" s="3"/>
      <c r="M428" s="3"/>
      <c r="N428" s="3"/>
      <c r="O428" s="3"/>
      <c r="P428" s="3"/>
      <c r="Q428" s="3"/>
      <c r="R428" s="3"/>
      <c r="S428" s="3"/>
      <c r="T428" s="3"/>
      <c r="U428" s="3"/>
      <c r="V428" s="3"/>
      <c r="W428" s="3"/>
      <c r="X428" s="3"/>
      <c r="AG428" t="s">
        <v>764</v>
      </c>
    </row>
    <row r="429" spans="1:60" x14ac:dyDescent="0.25">
      <c r="A429" s="3"/>
      <c r="B429" s="4" t="s">
        <v>765</v>
      </c>
      <c r="C429" s="244" t="s">
        <v>766</v>
      </c>
      <c r="D429" s="6"/>
      <c r="E429" s="3"/>
      <c r="F429" s="3"/>
      <c r="G429" s="3"/>
      <c r="H429" s="3"/>
      <c r="I429" s="3"/>
      <c r="J429" s="3"/>
      <c r="K429" s="3"/>
      <c r="L429" s="3"/>
      <c r="M429" s="3"/>
      <c r="N429" s="3"/>
      <c r="O429" s="3"/>
      <c r="P429" s="3"/>
      <c r="Q429" s="3"/>
      <c r="R429" s="3"/>
      <c r="S429" s="3"/>
      <c r="T429" s="3"/>
      <c r="U429" s="3"/>
      <c r="V429" s="3"/>
      <c r="W429" s="3"/>
      <c r="X429" s="3"/>
      <c r="AG429" t="s">
        <v>767</v>
      </c>
    </row>
    <row r="430" spans="1:60" x14ac:dyDescent="0.25">
      <c r="A430" s="3"/>
      <c r="B430" s="4"/>
      <c r="C430" s="244" t="s">
        <v>768</v>
      </c>
      <c r="D430" s="6"/>
      <c r="E430" s="3"/>
      <c r="F430" s="3"/>
      <c r="G430" s="3"/>
      <c r="H430" s="3"/>
      <c r="I430" s="3"/>
      <c r="J430" s="3"/>
      <c r="K430" s="3"/>
      <c r="L430" s="3"/>
      <c r="M430" s="3"/>
      <c r="N430" s="3"/>
      <c r="O430" s="3"/>
      <c r="P430" s="3"/>
      <c r="Q430" s="3"/>
      <c r="R430" s="3"/>
      <c r="S430" s="3"/>
      <c r="T430" s="3"/>
      <c r="U430" s="3"/>
      <c r="V430" s="3"/>
      <c r="W430" s="3"/>
      <c r="X430" s="3"/>
      <c r="AG430" t="s">
        <v>769</v>
      </c>
    </row>
    <row r="431" spans="1:60" x14ac:dyDescent="0.25">
      <c r="A431" s="3"/>
      <c r="B431" s="4"/>
      <c r="C431" s="244"/>
      <c r="D431" s="6"/>
      <c r="E431" s="3"/>
      <c r="F431" s="3"/>
      <c r="G431" s="3"/>
      <c r="H431" s="3"/>
      <c r="I431" s="3"/>
      <c r="J431" s="3"/>
      <c r="K431" s="3"/>
      <c r="L431" s="3"/>
      <c r="M431" s="3"/>
      <c r="N431" s="3"/>
      <c r="O431" s="3"/>
      <c r="P431" s="3"/>
      <c r="Q431" s="3"/>
      <c r="R431" s="3"/>
      <c r="S431" s="3"/>
      <c r="T431" s="3"/>
      <c r="U431" s="3"/>
      <c r="V431" s="3"/>
      <c r="W431" s="3"/>
      <c r="X431" s="3"/>
    </row>
    <row r="432" spans="1:60" x14ac:dyDescent="0.25">
      <c r="C432" s="246"/>
      <c r="D432" s="10"/>
      <c r="AG432" t="s">
        <v>280</v>
      </c>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Q8F5eoPxqEIBhh1xAQu8bESdugkPXZuugNZOUkICqLVT+Et/aHRcDZVyOo+qU+P1Zgov1kkKMjN0ocpmFdlHQ==" saltValue="jeeP3KM9xLCvHZuxXKQ/dQ==" spinCount="100000" sheet="1"/>
  <mergeCells count="77">
    <mergeCell ref="C394:G394"/>
    <mergeCell ref="C305:G305"/>
    <mergeCell ref="C327:G327"/>
    <mergeCell ref="C330:G330"/>
    <mergeCell ref="C382:G382"/>
    <mergeCell ref="C385:G385"/>
    <mergeCell ref="C389:G389"/>
    <mergeCell ref="C254:G254"/>
    <mergeCell ref="C257:G257"/>
    <mergeCell ref="C263:G263"/>
    <mergeCell ref="C280:G280"/>
    <mergeCell ref="C286:G286"/>
    <mergeCell ref="C304:G304"/>
    <mergeCell ref="C226:G226"/>
    <mergeCell ref="C231:G231"/>
    <mergeCell ref="C234:G234"/>
    <mergeCell ref="C237:G237"/>
    <mergeCell ref="C244:G244"/>
    <mergeCell ref="C245:G245"/>
    <mergeCell ref="C205:G205"/>
    <mergeCell ref="C208:G208"/>
    <mergeCell ref="C209:G209"/>
    <mergeCell ref="C217:G217"/>
    <mergeCell ref="C220:G220"/>
    <mergeCell ref="C223:G223"/>
    <mergeCell ref="C175:G175"/>
    <mergeCell ref="C178:G178"/>
    <mergeCell ref="C194:G194"/>
    <mergeCell ref="C197:G197"/>
    <mergeCell ref="C200:G200"/>
    <mergeCell ref="C201:G201"/>
    <mergeCell ref="C147:G147"/>
    <mergeCell ref="C150:G150"/>
    <mergeCell ref="C153:G153"/>
    <mergeCell ref="C161:G161"/>
    <mergeCell ref="C164:G164"/>
    <mergeCell ref="C167:G167"/>
    <mergeCell ref="C116:G116"/>
    <mergeCell ref="C119:G119"/>
    <mergeCell ref="C132:G132"/>
    <mergeCell ref="C137:G137"/>
    <mergeCell ref="C138:G138"/>
    <mergeCell ref="C144:G144"/>
    <mergeCell ref="C98:G98"/>
    <mergeCell ref="C101:G101"/>
    <mergeCell ref="C104:G104"/>
    <mergeCell ref="C107:G107"/>
    <mergeCell ref="C110:G110"/>
    <mergeCell ref="C113:G113"/>
    <mergeCell ref="C75:G75"/>
    <mergeCell ref="C83:G83"/>
    <mergeCell ref="C86:G86"/>
    <mergeCell ref="C89:G89"/>
    <mergeCell ref="C92:G92"/>
    <mergeCell ref="C95:G95"/>
    <mergeCell ref="C49:G49"/>
    <mergeCell ref="C52:G52"/>
    <mergeCell ref="C55:G55"/>
    <mergeCell ref="C59:G59"/>
    <mergeCell ref="C62:G62"/>
    <mergeCell ref="C67:G67"/>
    <mergeCell ref="C30:G30"/>
    <mergeCell ref="C33:G33"/>
    <mergeCell ref="C36:G36"/>
    <mergeCell ref="C40:G40"/>
    <mergeCell ref="C43:G43"/>
    <mergeCell ref="C46:G46"/>
    <mergeCell ref="A1:G1"/>
    <mergeCell ref="C2:G2"/>
    <mergeCell ref="C3:G3"/>
    <mergeCell ref="C4:G4"/>
    <mergeCell ref="A427:B427"/>
    <mergeCell ref="C10:G10"/>
    <mergeCell ref="C13:G13"/>
    <mergeCell ref="C16:G16"/>
    <mergeCell ref="C19:G19"/>
    <mergeCell ref="C22:G2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281</v>
      </c>
      <c r="B1" s="197"/>
      <c r="C1" s="197"/>
      <c r="D1" s="197"/>
      <c r="E1" s="197"/>
      <c r="F1" s="197"/>
      <c r="G1" s="197"/>
      <c r="AG1" t="s">
        <v>196</v>
      </c>
    </row>
    <row r="2" spans="1:60" ht="25.05" customHeight="1" x14ac:dyDescent="0.25">
      <c r="A2" s="198" t="s">
        <v>7</v>
      </c>
      <c r="B2" s="48" t="s">
        <v>43</v>
      </c>
      <c r="C2" s="201" t="s">
        <v>44</v>
      </c>
      <c r="D2" s="199"/>
      <c r="E2" s="199"/>
      <c r="F2" s="199"/>
      <c r="G2" s="200"/>
      <c r="AG2" t="s">
        <v>197</v>
      </c>
    </row>
    <row r="3" spans="1:60" ht="25.05" customHeight="1" x14ac:dyDescent="0.25">
      <c r="A3" s="198" t="s">
        <v>8</v>
      </c>
      <c r="B3" s="48" t="s">
        <v>64</v>
      </c>
      <c r="C3" s="201" t="s">
        <v>65</v>
      </c>
      <c r="D3" s="199"/>
      <c r="E3" s="199"/>
      <c r="F3" s="199"/>
      <c r="G3" s="200"/>
      <c r="AC3" s="177" t="s">
        <v>197</v>
      </c>
      <c r="AG3" t="s">
        <v>199</v>
      </c>
    </row>
    <row r="4" spans="1:60" ht="25.05" customHeight="1" x14ac:dyDescent="0.25">
      <c r="A4" s="202" t="s">
        <v>9</v>
      </c>
      <c r="B4" s="203" t="s">
        <v>64</v>
      </c>
      <c r="C4" s="204" t="s">
        <v>65</v>
      </c>
      <c r="D4" s="205"/>
      <c r="E4" s="205"/>
      <c r="F4" s="205"/>
      <c r="G4" s="206"/>
      <c r="AG4" t="s">
        <v>200</v>
      </c>
    </row>
    <row r="5" spans="1:60" x14ac:dyDescent="0.25">
      <c r="D5" s="10"/>
    </row>
    <row r="6" spans="1:60" ht="39.6" x14ac:dyDescent="0.25">
      <c r="A6" s="208" t="s">
        <v>201</v>
      </c>
      <c r="B6" s="210" t="s">
        <v>202</v>
      </c>
      <c r="C6" s="210" t="s">
        <v>203</v>
      </c>
      <c r="D6" s="209" t="s">
        <v>204</v>
      </c>
      <c r="E6" s="208" t="s">
        <v>205</v>
      </c>
      <c r="F6" s="207" t="s">
        <v>206</v>
      </c>
      <c r="G6" s="208" t="s">
        <v>29</v>
      </c>
      <c r="H6" s="211" t="s">
        <v>30</v>
      </c>
      <c r="I6" s="211" t="s">
        <v>207</v>
      </c>
      <c r="J6" s="211" t="s">
        <v>31</v>
      </c>
      <c r="K6" s="211" t="s">
        <v>208</v>
      </c>
      <c r="L6" s="211" t="s">
        <v>209</v>
      </c>
      <c r="M6" s="211" t="s">
        <v>210</v>
      </c>
      <c r="N6" s="211" t="s">
        <v>211</v>
      </c>
      <c r="O6" s="211" t="s">
        <v>212</v>
      </c>
      <c r="P6" s="211" t="s">
        <v>213</v>
      </c>
      <c r="Q6" s="211" t="s">
        <v>214</v>
      </c>
      <c r="R6" s="211" t="s">
        <v>215</v>
      </c>
      <c r="S6" s="211" t="s">
        <v>216</v>
      </c>
      <c r="T6" s="211" t="s">
        <v>217</v>
      </c>
      <c r="U6" s="211" t="s">
        <v>218</v>
      </c>
      <c r="V6" s="211" t="s">
        <v>219</v>
      </c>
      <c r="W6" s="211" t="s">
        <v>220</v>
      </c>
      <c r="X6" s="211" t="s">
        <v>221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222</v>
      </c>
      <c r="B8" s="224" t="s">
        <v>118</v>
      </c>
      <c r="C8" s="240" t="s">
        <v>119</v>
      </c>
      <c r="D8" s="225"/>
      <c r="E8" s="226"/>
      <c r="F8" s="227"/>
      <c r="G8" s="227">
        <f>SUMIF(AG9:AG15,"&lt;&gt;NOR",G9:G15)</f>
        <v>0</v>
      </c>
      <c r="H8" s="227"/>
      <c r="I8" s="227">
        <f>SUM(I9:I15)</f>
        <v>0</v>
      </c>
      <c r="J8" s="227"/>
      <c r="K8" s="227">
        <f>SUM(K9:K15)</f>
        <v>0</v>
      </c>
      <c r="L8" s="227"/>
      <c r="M8" s="227">
        <f>SUM(M9:M15)</f>
        <v>0</v>
      </c>
      <c r="N8" s="227"/>
      <c r="O8" s="227">
        <f>SUM(O9:O15)</f>
        <v>0</v>
      </c>
      <c r="P8" s="227"/>
      <c r="Q8" s="227">
        <f>SUM(Q9:Q15)</f>
        <v>171.67000000000002</v>
      </c>
      <c r="R8" s="227"/>
      <c r="S8" s="227"/>
      <c r="T8" s="228"/>
      <c r="U8" s="222"/>
      <c r="V8" s="222">
        <f>SUM(V9:V15)</f>
        <v>77.86</v>
      </c>
      <c r="W8" s="222"/>
      <c r="X8" s="222"/>
      <c r="AG8" t="s">
        <v>223</v>
      </c>
    </row>
    <row r="9" spans="1:60" outlineLevel="1" x14ac:dyDescent="0.25">
      <c r="A9" s="229">
        <v>1</v>
      </c>
      <c r="B9" s="230" t="s">
        <v>282</v>
      </c>
      <c r="C9" s="241" t="s">
        <v>283</v>
      </c>
      <c r="D9" s="231" t="s">
        <v>284</v>
      </c>
      <c r="E9" s="232">
        <v>250</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285</v>
      </c>
      <c r="S9" s="234" t="s">
        <v>227</v>
      </c>
      <c r="T9" s="235" t="s">
        <v>286</v>
      </c>
      <c r="U9" s="221">
        <v>0.17199999999999999</v>
      </c>
      <c r="V9" s="221">
        <f>ROUND(E9*U9,2)</f>
        <v>43</v>
      </c>
      <c r="W9" s="221"/>
      <c r="X9" s="221" t="s">
        <v>287</v>
      </c>
      <c r="Y9" s="212"/>
      <c r="Z9" s="212"/>
      <c r="AA9" s="212"/>
      <c r="AB9" s="212"/>
      <c r="AC9" s="212"/>
      <c r="AD9" s="212"/>
      <c r="AE9" s="212"/>
      <c r="AF9" s="212"/>
      <c r="AG9" s="212" t="s">
        <v>288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58" t="s">
        <v>289</v>
      </c>
      <c r="D10" s="250"/>
      <c r="E10" s="250"/>
      <c r="F10" s="250"/>
      <c r="G10" s="250"/>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290</v>
      </c>
      <c r="AH10" s="212"/>
      <c r="AI10" s="212"/>
      <c r="AJ10" s="212"/>
      <c r="AK10" s="212"/>
      <c r="AL10" s="212"/>
      <c r="AM10" s="212"/>
      <c r="AN10" s="212"/>
      <c r="AO10" s="212"/>
      <c r="AP10" s="212"/>
      <c r="AQ10" s="212"/>
      <c r="AR10" s="212"/>
      <c r="AS10" s="212"/>
      <c r="AT10" s="212"/>
      <c r="AU10" s="212"/>
      <c r="AV10" s="212"/>
      <c r="AW10" s="212"/>
      <c r="AX10" s="212"/>
      <c r="AY10" s="212"/>
      <c r="AZ10" s="212"/>
      <c r="BA10" s="236" t="str">
        <f>C10</f>
        <v>s odstraněním kořenů a s případným nutným odklizením křovin a stromů na hromady na vzdálenost do 50 m nebo s naložením na dopravní prostředek, do sklonu terénu 1 : 5,</v>
      </c>
      <c r="BB10" s="212"/>
      <c r="BC10" s="212"/>
      <c r="BD10" s="212"/>
      <c r="BE10" s="212"/>
      <c r="BF10" s="212"/>
      <c r="BG10" s="212"/>
      <c r="BH10" s="212"/>
    </row>
    <row r="11" spans="1:60" outlineLevel="1" x14ac:dyDescent="0.25">
      <c r="A11" s="219"/>
      <c r="B11" s="220"/>
      <c r="C11" s="259" t="s">
        <v>291</v>
      </c>
      <c r="D11" s="248"/>
      <c r="E11" s="249">
        <v>250</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292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0.399999999999999" outlineLevel="1" x14ac:dyDescent="0.25">
      <c r="A12" s="229">
        <v>2</v>
      </c>
      <c r="B12" s="230" t="s">
        <v>306</v>
      </c>
      <c r="C12" s="241" t="s">
        <v>307</v>
      </c>
      <c r="D12" s="231" t="s">
        <v>284</v>
      </c>
      <c r="E12" s="232">
        <v>173.4</v>
      </c>
      <c r="F12" s="233"/>
      <c r="G12" s="234">
        <f>ROUND(E12*F12,2)</f>
        <v>0</v>
      </c>
      <c r="H12" s="233"/>
      <c r="I12" s="234">
        <f>ROUND(E12*H12,2)</f>
        <v>0</v>
      </c>
      <c r="J12" s="233"/>
      <c r="K12" s="234">
        <f>ROUND(E12*J12,2)</f>
        <v>0</v>
      </c>
      <c r="L12" s="234">
        <v>21</v>
      </c>
      <c r="M12" s="234">
        <f>G12*(1+L12/100)</f>
        <v>0</v>
      </c>
      <c r="N12" s="234">
        <v>0</v>
      </c>
      <c r="O12" s="234">
        <f>ROUND(E12*N12,2)</f>
        <v>0</v>
      </c>
      <c r="P12" s="234">
        <v>0.77</v>
      </c>
      <c r="Q12" s="234">
        <f>ROUND(E12*P12,2)</f>
        <v>133.52000000000001</v>
      </c>
      <c r="R12" s="234" t="s">
        <v>308</v>
      </c>
      <c r="S12" s="234" t="s">
        <v>227</v>
      </c>
      <c r="T12" s="235" t="s">
        <v>286</v>
      </c>
      <c r="U12" s="221">
        <v>0.13100000000000001</v>
      </c>
      <c r="V12" s="221">
        <f>ROUND(E12*U12,2)</f>
        <v>22.72</v>
      </c>
      <c r="W12" s="221"/>
      <c r="X12" s="221" t="s">
        <v>287</v>
      </c>
      <c r="Y12" s="212"/>
      <c r="Z12" s="212"/>
      <c r="AA12" s="212"/>
      <c r="AB12" s="212"/>
      <c r="AC12" s="212"/>
      <c r="AD12" s="212"/>
      <c r="AE12" s="212"/>
      <c r="AF12" s="212"/>
      <c r="AG12" s="212" t="s">
        <v>288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59" t="s">
        <v>770</v>
      </c>
      <c r="D13" s="248"/>
      <c r="E13" s="249">
        <v>173.4</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292</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0.399999999999999" outlineLevel="1" x14ac:dyDescent="0.25">
      <c r="A14" s="229">
        <v>3</v>
      </c>
      <c r="B14" s="230" t="s">
        <v>310</v>
      </c>
      <c r="C14" s="241" t="s">
        <v>311</v>
      </c>
      <c r="D14" s="231" t="s">
        <v>284</v>
      </c>
      <c r="E14" s="232">
        <v>173.4</v>
      </c>
      <c r="F14" s="233"/>
      <c r="G14" s="234">
        <f>ROUND(E14*F14,2)</f>
        <v>0</v>
      </c>
      <c r="H14" s="233"/>
      <c r="I14" s="234">
        <f>ROUND(E14*H14,2)</f>
        <v>0</v>
      </c>
      <c r="J14" s="233"/>
      <c r="K14" s="234">
        <f>ROUND(E14*J14,2)</f>
        <v>0</v>
      </c>
      <c r="L14" s="234">
        <v>21</v>
      </c>
      <c r="M14" s="234">
        <f>G14*(1+L14/100)</f>
        <v>0</v>
      </c>
      <c r="N14" s="234">
        <v>0</v>
      </c>
      <c r="O14" s="234">
        <f>ROUND(E14*N14,2)</f>
        <v>0</v>
      </c>
      <c r="P14" s="234">
        <v>0.22</v>
      </c>
      <c r="Q14" s="234">
        <f>ROUND(E14*P14,2)</f>
        <v>38.15</v>
      </c>
      <c r="R14" s="234" t="s">
        <v>308</v>
      </c>
      <c r="S14" s="234" t="s">
        <v>227</v>
      </c>
      <c r="T14" s="235" t="s">
        <v>286</v>
      </c>
      <c r="U14" s="221">
        <v>7.0000000000000007E-2</v>
      </c>
      <c r="V14" s="221">
        <f>ROUND(E14*U14,2)</f>
        <v>12.14</v>
      </c>
      <c r="W14" s="221"/>
      <c r="X14" s="221" t="s">
        <v>287</v>
      </c>
      <c r="Y14" s="212"/>
      <c r="Z14" s="212"/>
      <c r="AA14" s="212"/>
      <c r="AB14" s="212"/>
      <c r="AC14" s="212"/>
      <c r="AD14" s="212"/>
      <c r="AE14" s="212"/>
      <c r="AF14" s="212"/>
      <c r="AG14" s="212" t="s">
        <v>288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59" t="s">
        <v>770</v>
      </c>
      <c r="D15" s="248"/>
      <c r="E15" s="249">
        <v>173.4</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292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5">
      <c r="A16" s="223" t="s">
        <v>222</v>
      </c>
      <c r="B16" s="224" t="s">
        <v>120</v>
      </c>
      <c r="C16" s="240" t="s">
        <v>121</v>
      </c>
      <c r="D16" s="225"/>
      <c r="E16" s="226"/>
      <c r="F16" s="227"/>
      <c r="G16" s="227">
        <f>SUMIF(AG17:AG25,"&lt;&gt;NOR",G17:G25)</f>
        <v>0</v>
      </c>
      <c r="H16" s="227"/>
      <c r="I16" s="227">
        <f>SUM(I17:I25)</f>
        <v>0</v>
      </c>
      <c r="J16" s="227"/>
      <c r="K16" s="227">
        <f>SUM(K17:K25)</f>
        <v>0</v>
      </c>
      <c r="L16" s="227"/>
      <c r="M16" s="227">
        <f>SUM(M17:M25)</f>
        <v>0</v>
      </c>
      <c r="N16" s="227"/>
      <c r="O16" s="227">
        <f>SUM(O17:O25)</f>
        <v>0</v>
      </c>
      <c r="P16" s="227"/>
      <c r="Q16" s="227">
        <f>SUM(Q17:Q25)</f>
        <v>0</v>
      </c>
      <c r="R16" s="227"/>
      <c r="S16" s="227"/>
      <c r="T16" s="228"/>
      <c r="U16" s="222"/>
      <c r="V16" s="222">
        <f>SUM(V17:V25)</f>
        <v>50.77</v>
      </c>
      <c r="W16" s="222"/>
      <c r="X16" s="222"/>
      <c r="AG16" t="s">
        <v>223</v>
      </c>
    </row>
    <row r="17" spans="1:60" outlineLevel="1" x14ac:dyDescent="0.25">
      <c r="A17" s="229">
        <v>4</v>
      </c>
      <c r="B17" s="230" t="s">
        <v>312</v>
      </c>
      <c r="C17" s="241" t="s">
        <v>313</v>
      </c>
      <c r="D17" s="231" t="s">
        <v>314</v>
      </c>
      <c r="E17" s="232">
        <v>208</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285</v>
      </c>
      <c r="S17" s="234" t="s">
        <v>227</v>
      </c>
      <c r="T17" s="235" t="s">
        <v>286</v>
      </c>
      <c r="U17" s="221">
        <v>9.5200000000000007E-2</v>
      </c>
      <c r="V17" s="221">
        <f>ROUND(E17*U17,2)</f>
        <v>19.8</v>
      </c>
      <c r="W17" s="221"/>
      <c r="X17" s="221" t="s">
        <v>287</v>
      </c>
      <c r="Y17" s="212"/>
      <c r="Z17" s="212"/>
      <c r="AA17" s="212"/>
      <c r="AB17" s="212"/>
      <c r="AC17" s="212"/>
      <c r="AD17" s="212"/>
      <c r="AE17" s="212"/>
      <c r="AF17" s="212"/>
      <c r="AG17" s="212" t="s">
        <v>288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8" t="s">
        <v>315</v>
      </c>
      <c r="D18" s="250"/>
      <c r="E18" s="250"/>
      <c r="F18" s="250"/>
      <c r="G18" s="250"/>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290</v>
      </c>
      <c r="AH18" s="212"/>
      <c r="AI18" s="212"/>
      <c r="AJ18" s="212"/>
      <c r="AK18" s="212"/>
      <c r="AL18" s="212"/>
      <c r="AM18" s="212"/>
      <c r="AN18" s="212"/>
      <c r="AO18" s="212"/>
      <c r="AP18" s="212"/>
      <c r="AQ18" s="212"/>
      <c r="AR18" s="212"/>
      <c r="AS18" s="212"/>
      <c r="AT18" s="212"/>
      <c r="AU18" s="212"/>
      <c r="AV18" s="212"/>
      <c r="AW18" s="212"/>
      <c r="AX18" s="212"/>
      <c r="AY18" s="212"/>
      <c r="AZ18" s="212"/>
      <c r="BA18" s="236" t="str">
        <f>C18</f>
        <v>nebo lesní půdy, s vodorovným přemístěním na hromady v místě upotřebení nebo na dočasné či trvalé skládky se složením</v>
      </c>
      <c r="BB18" s="212"/>
      <c r="BC18" s="212"/>
      <c r="BD18" s="212"/>
      <c r="BE18" s="212"/>
      <c r="BF18" s="212"/>
      <c r="BG18" s="212"/>
      <c r="BH18" s="212"/>
    </row>
    <row r="19" spans="1:60" outlineLevel="1" x14ac:dyDescent="0.25">
      <c r="A19" s="219"/>
      <c r="B19" s="220"/>
      <c r="C19" s="259" t="s">
        <v>771</v>
      </c>
      <c r="D19" s="248"/>
      <c r="E19" s="249">
        <v>208</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292</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29">
        <v>5</v>
      </c>
      <c r="B20" s="230" t="s">
        <v>317</v>
      </c>
      <c r="C20" s="241" t="s">
        <v>318</v>
      </c>
      <c r="D20" s="231" t="s">
        <v>314</v>
      </c>
      <c r="E20" s="232">
        <v>72.099999999999994</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t="s">
        <v>285</v>
      </c>
      <c r="S20" s="234" t="s">
        <v>227</v>
      </c>
      <c r="T20" s="235" t="s">
        <v>286</v>
      </c>
      <c r="U20" s="221">
        <v>0.36</v>
      </c>
      <c r="V20" s="221">
        <f>ROUND(E20*U20,2)</f>
        <v>25.96</v>
      </c>
      <c r="W20" s="221"/>
      <c r="X20" s="221" t="s">
        <v>287</v>
      </c>
      <c r="Y20" s="212"/>
      <c r="Z20" s="212"/>
      <c r="AA20" s="212"/>
      <c r="AB20" s="212"/>
      <c r="AC20" s="212"/>
      <c r="AD20" s="212"/>
      <c r="AE20" s="212"/>
      <c r="AF20" s="212"/>
      <c r="AG20" s="212" t="s">
        <v>319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8" t="s">
        <v>320</v>
      </c>
      <c r="D21" s="250"/>
      <c r="E21" s="250"/>
      <c r="F21" s="250"/>
      <c r="G21" s="250"/>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290</v>
      </c>
      <c r="AH21" s="212"/>
      <c r="AI21" s="212"/>
      <c r="AJ21" s="212"/>
      <c r="AK21" s="212"/>
      <c r="AL21" s="212"/>
      <c r="AM21" s="212"/>
      <c r="AN21" s="212"/>
      <c r="AO21" s="212"/>
      <c r="AP21" s="212"/>
      <c r="AQ21" s="212"/>
      <c r="AR21" s="212"/>
      <c r="AS21" s="212"/>
      <c r="AT21" s="212"/>
      <c r="AU21" s="212"/>
      <c r="AV21" s="212"/>
      <c r="AW21" s="212"/>
      <c r="AX21" s="212"/>
      <c r="AY21" s="212"/>
      <c r="AZ21" s="212"/>
      <c r="BA21" s="236" t="str">
        <f>C21</f>
        <v>nezapažené, s přemístěním výkopku v příčných profilech na vzdálenost do 15 m nebo s naložením na dopravní prostředek</v>
      </c>
      <c r="BB21" s="212"/>
      <c r="BC21" s="212"/>
      <c r="BD21" s="212"/>
      <c r="BE21" s="212"/>
      <c r="BF21" s="212"/>
      <c r="BG21" s="212"/>
      <c r="BH21" s="212"/>
    </row>
    <row r="22" spans="1:60" outlineLevel="1" x14ac:dyDescent="0.25">
      <c r="A22" s="219"/>
      <c r="B22" s="220"/>
      <c r="C22" s="259" t="s">
        <v>772</v>
      </c>
      <c r="D22" s="248"/>
      <c r="E22" s="249">
        <v>72.099999999999994</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292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29">
        <v>6</v>
      </c>
      <c r="B23" s="230" t="s">
        <v>322</v>
      </c>
      <c r="C23" s="241" t="s">
        <v>323</v>
      </c>
      <c r="D23" s="231" t="s">
        <v>314</v>
      </c>
      <c r="E23" s="232">
        <v>36.049999999999997</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t="s">
        <v>285</v>
      </c>
      <c r="S23" s="234" t="s">
        <v>227</v>
      </c>
      <c r="T23" s="235" t="s">
        <v>286</v>
      </c>
      <c r="U23" s="221">
        <v>0.13900000000000001</v>
      </c>
      <c r="V23" s="221">
        <f>ROUND(E23*U23,2)</f>
        <v>5.01</v>
      </c>
      <c r="W23" s="221"/>
      <c r="X23" s="221" t="s">
        <v>287</v>
      </c>
      <c r="Y23" s="212"/>
      <c r="Z23" s="212"/>
      <c r="AA23" s="212"/>
      <c r="AB23" s="212"/>
      <c r="AC23" s="212"/>
      <c r="AD23" s="212"/>
      <c r="AE23" s="212"/>
      <c r="AF23" s="212"/>
      <c r="AG23" s="212" t="s">
        <v>319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58" t="s">
        <v>320</v>
      </c>
      <c r="D24" s="250"/>
      <c r="E24" s="250"/>
      <c r="F24" s="250"/>
      <c r="G24" s="250"/>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290</v>
      </c>
      <c r="AH24" s="212"/>
      <c r="AI24" s="212"/>
      <c r="AJ24" s="212"/>
      <c r="AK24" s="212"/>
      <c r="AL24" s="212"/>
      <c r="AM24" s="212"/>
      <c r="AN24" s="212"/>
      <c r="AO24" s="212"/>
      <c r="AP24" s="212"/>
      <c r="AQ24" s="212"/>
      <c r="AR24" s="212"/>
      <c r="AS24" s="212"/>
      <c r="AT24" s="212"/>
      <c r="AU24" s="212"/>
      <c r="AV24" s="212"/>
      <c r="AW24" s="212"/>
      <c r="AX24" s="212"/>
      <c r="AY24" s="212"/>
      <c r="AZ24" s="212"/>
      <c r="BA24" s="236" t="str">
        <f>C24</f>
        <v>nezapažené, s přemístěním výkopku v příčných profilech na vzdálenost do 15 m nebo s naložením na dopravní prostředek</v>
      </c>
      <c r="BB24" s="212"/>
      <c r="BC24" s="212"/>
      <c r="BD24" s="212"/>
      <c r="BE24" s="212"/>
      <c r="BF24" s="212"/>
      <c r="BG24" s="212"/>
      <c r="BH24" s="212"/>
    </row>
    <row r="25" spans="1:60" outlineLevel="1" x14ac:dyDescent="0.25">
      <c r="A25" s="219"/>
      <c r="B25" s="220"/>
      <c r="C25" s="259" t="s">
        <v>773</v>
      </c>
      <c r="D25" s="248"/>
      <c r="E25" s="249">
        <v>36.049999999999997</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292</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5">
      <c r="A26" s="223" t="s">
        <v>222</v>
      </c>
      <c r="B26" s="224" t="s">
        <v>122</v>
      </c>
      <c r="C26" s="240" t="s">
        <v>123</v>
      </c>
      <c r="D26" s="225"/>
      <c r="E26" s="226"/>
      <c r="F26" s="227"/>
      <c r="G26" s="227">
        <f>SUMIF(AG27:AG32,"&lt;&gt;NOR",G27:G32)</f>
        <v>0</v>
      </c>
      <c r="H26" s="227"/>
      <c r="I26" s="227">
        <f>SUM(I27:I32)</f>
        <v>0</v>
      </c>
      <c r="J26" s="227"/>
      <c r="K26" s="227">
        <f>SUM(K27:K32)</f>
        <v>0</v>
      </c>
      <c r="L26" s="227"/>
      <c r="M26" s="227">
        <f>SUM(M27:M32)</f>
        <v>0</v>
      </c>
      <c r="N26" s="227"/>
      <c r="O26" s="227">
        <f>SUM(O27:O32)</f>
        <v>0</v>
      </c>
      <c r="P26" s="227"/>
      <c r="Q26" s="227">
        <f>SUM(Q27:Q32)</f>
        <v>0</v>
      </c>
      <c r="R26" s="227"/>
      <c r="S26" s="227"/>
      <c r="T26" s="228"/>
      <c r="U26" s="222"/>
      <c r="V26" s="222">
        <f>SUM(V27:V32)</f>
        <v>2.97</v>
      </c>
      <c r="W26" s="222"/>
      <c r="X26" s="222"/>
      <c r="AG26" t="s">
        <v>223</v>
      </c>
    </row>
    <row r="27" spans="1:60" outlineLevel="1" x14ac:dyDescent="0.25">
      <c r="A27" s="229">
        <v>7</v>
      </c>
      <c r="B27" s="230" t="s">
        <v>774</v>
      </c>
      <c r="C27" s="241" t="s">
        <v>775</v>
      </c>
      <c r="D27" s="231" t="s">
        <v>314</v>
      </c>
      <c r="E27" s="232">
        <v>7</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t="s">
        <v>285</v>
      </c>
      <c r="S27" s="234" t="s">
        <v>227</v>
      </c>
      <c r="T27" s="235" t="s">
        <v>286</v>
      </c>
      <c r="U27" s="221">
        <v>0.23</v>
      </c>
      <c r="V27" s="221">
        <f>ROUND(E27*U27,2)</f>
        <v>1.61</v>
      </c>
      <c r="W27" s="221"/>
      <c r="X27" s="221" t="s">
        <v>287</v>
      </c>
      <c r="Y27" s="212"/>
      <c r="Z27" s="212"/>
      <c r="AA27" s="212"/>
      <c r="AB27" s="212"/>
      <c r="AC27" s="212"/>
      <c r="AD27" s="212"/>
      <c r="AE27" s="212"/>
      <c r="AF27" s="212"/>
      <c r="AG27" s="212" t="s">
        <v>288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1" outlineLevel="1" x14ac:dyDescent="0.25">
      <c r="A28" s="219"/>
      <c r="B28" s="220"/>
      <c r="C28" s="258" t="s">
        <v>327</v>
      </c>
      <c r="D28" s="250"/>
      <c r="E28" s="250"/>
      <c r="F28" s="250"/>
      <c r="G28" s="250"/>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290</v>
      </c>
      <c r="AH28" s="212"/>
      <c r="AI28" s="212"/>
      <c r="AJ28" s="212"/>
      <c r="AK28" s="212"/>
      <c r="AL28" s="212"/>
      <c r="AM28" s="212"/>
      <c r="AN28" s="212"/>
      <c r="AO28" s="212"/>
      <c r="AP28" s="212"/>
      <c r="AQ28" s="212"/>
      <c r="AR28" s="212"/>
      <c r="AS28" s="212"/>
      <c r="AT28" s="212"/>
      <c r="AU28" s="212"/>
      <c r="AV28" s="212"/>
      <c r="AW28" s="212"/>
      <c r="AX28" s="212"/>
      <c r="AY28" s="212"/>
      <c r="AZ28" s="212"/>
      <c r="BA28" s="236" t="str">
        <f>C28</f>
        <v>zapažených i nezapažených s urovnáním dna do předepsaného profilu a spádu, s přehozením výkopku na přilehlém terénu na vzdálenost do 3 m od podélné osy rýhy nebo s naložením výkopku na dopravní prostředek.</v>
      </c>
      <c r="BB28" s="212"/>
      <c r="BC28" s="212"/>
      <c r="BD28" s="212"/>
      <c r="BE28" s="212"/>
      <c r="BF28" s="212"/>
      <c r="BG28" s="212"/>
      <c r="BH28" s="212"/>
    </row>
    <row r="29" spans="1:60" outlineLevel="1" x14ac:dyDescent="0.25">
      <c r="A29" s="219"/>
      <c r="B29" s="220"/>
      <c r="C29" s="259" t="s">
        <v>776</v>
      </c>
      <c r="D29" s="248"/>
      <c r="E29" s="249">
        <v>7</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292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29">
        <v>8</v>
      </c>
      <c r="B30" s="230" t="s">
        <v>777</v>
      </c>
      <c r="C30" s="241" t="s">
        <v>778</v>
      </c>
      <c r="D30" s="231" t="s">
        <v>314</v>
      </c>
      <c r="E30" s="232">
        <v>3.5</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t="s">
        <v>285</v>
      </c>
      <c r="S30" s="234" t="s">
        <v>227</v>
      </c>
      <c r="T30" s="235" t="s">
        <v>286</v>
      </c>
      <c r="U30" s="221">
        <v>0.38979999999999998</v>
      </c>
      <c r="V30" s="221">
        <f>ROUND(E30*U30,2)</f>
        <v>1.36</v>
      </c>
      <c r="W30" s="221"/>
      <c r="X30" s="221" t="s">
        <v>287</v>
      </c>
      <c r="Y30" s="212"/>
      <c r="Z30" s="212"/>
      <c r="AA30" s="212"/>
      <c r="AB30" s="212"/>
      <c r="AC30" s="212"/>
      <c r="AD30" s="212"/>
      <c r="AE30" s="212"/>
      <c r="AF30" s="212"/>
      <c r="AG30" s="212" t="s">
        <v>288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1" outlineLevel="1" x14ac:dyDescent="0.25">
      <c r="A31" s="219"/>
      <c r="B31" s="220"/>
      <c r="C31" s="258" t="s">
        <v>327</v>
      </c>
      <c r="D31" s="250"/>
      <c r="E31" s="250"/>
      <c r="F31" s="250"/>
      <c r="G31" s="250"/>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290</v>
      </c>
      <c r="AH31" s="212"/>
      <c r="AI31" s="212"/>
      <c r="AJ31" s="212"/>
      <c r="AK31" s="212"/>
      <c r="AL31" s="212"/>
      <c r="AM31" s="212"/>
      <c r="AN31" s="212"/>
      <c r="AO31" s="212"/>
      <c r="AP31" s="212"/>
      <c r="AQ31" s="212"/>
      <c r="AR31" s="212"/>
      <c r="AS31" s="212"/>
      <c r="AT31" s="212"/>
      <c r="AU31" s="212"/>
      <c r="AV31" s="212"/>
      <c r="AW31" s="212"/>
      <c r="AX31" s="212"/>
      <c r="AY31" s="212"/>
      <c r="AZ31" s="212"/>
      <c r="BA31" s="236" t="str">
        <f>C31</f>
        <v>zapažených i nezapažených s urovnáním dna do předepsaného profilu a spádu, s přehozením výkopku na přilehlém terénu na vzdálenost do 3 m od podélné osy rýhy nebo s naložením výkopku na dopravní prostředek.</v>
      </c>
      <c r="BB31" s="212"/>
      <c r="BC31" s="212"/>
      <c r="BD31" s="212"/>
      <c r="BE31" s="212"/>
      <c r="BF31" s="212"/>
      <c r="BG31" s="212"/>
      <c r="BH31" s="212"/>
    </row>
    <row r="32" spans="1:60" outlineLevel="1" x14ac:dyDescent="0.25">
      <c r="A32" s="219"/>
      <c r="B32" s="220"/>
      <c r="C32" s="259" t="s">
        <v>779</v>
      </c>
      <c r="D32" s="248"/>
      <c r="E32" s="249">
        <v>3.5</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292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5">
      <c r="A33" s="223" t="s">
        <v>222</v>
      </c>
      <c r="B33" s="224" t="s">
        <v>124</v>
      </c>
      <c r="C33" s="240" t="s">
        <v>125</v>
      </c>
      <c r="D33" s="225"/>
      <c r="E33" s="226"/>
      <c r="F33" s="227"/>
      <c r="G33" s="227">
        <f>SUMIF(AG34:AG57,"&lt;&gt;NOR",G34:G57)</f>
        <v>0</v>
      </c>
      <c r="H33" s="227"/>
      <c r="I33" s="227">
        <f>SUM(I34:I57)</f>
        <v>0</v>
      </c>
      <c r="J33" s="227"/>
      <c r="K33" s="227">
        <f>SUM(K34:K57)</f>
        <v>0</v>
      </c>
      <c r="L33" s="227"/>
      <c r="M33" s="227">
        <f>SUM(M34:M57)</f>
        <v>0</v>
      </c>
      <c r="N33" s="227"/>
      <c r="O33" s="227">
        <f>SUM(O34:O57)</f>
        <v>0</v>
      </c>
      <c r="P33" s="227"/>
      <c r="Q33" s="227">
        <f>SUM(Q34:Q57)</f>
        <v>0</v>
      </c>
      <c r="R33" s="227"/>
      <c r="S33" s="227"/>
      <c r="T33" s="228"/>
      <c r="U33" s="222"/>
      <c r="V33" s="222">
        <f>SUM(V34:V57)</f>
        <v>24.14</v>
      </c>
      <c r="W33" s="222"/>
      <c r="X33" s="222"/>
      <c r="AG33" t="s">
        <v>223</v>
      </c>
    </row>
    <row r="34" spans="1:60" outlineLevel="1" x14ac:dyDescent="0.25">
      <c r="A34" s="229">
        <v>9</v>
      </c>
      <c r="B34" s="230" t="s">
        <v>349</v>
      </c>
      <c r="C34" s="241" t="s">
        <v>350</v>
      </c>
      <c r="D34" s="231" t="s">
        <v>314</v>
      </c>
      <c r="E34" s="232">
        <v>17.07</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t="s">
        <v>285</v>
      </c>
      <c r="S34" s="234" t="s">
        <v>227</v>
      </c>
      <c r="T34" s="235" t="s">
        <v>286</v>
      </c>
      <c r="U34" s="221">
        <v>1.0999999999999999E-2</v>
      </c>
      <c r="V34" s="221">
        <f>ROUND(E34*U34,2)</f>
        <v>0.19</v>
      </c>
      <c r="W34" s="221"/>
      <c r="X34" s="221" t="s">
        <v>287</v>
      </c>
      <c r="Y34" s="212"/>
      <c r="Z34" s="212"/>
      <c r="AA34" s="212"/>
      <c r="AB34" s="212"/>
      <c r="AC34" s="212"/>
      <c r="AD34" s="212"/>
      <c r="AE34" s="212"/>
      <c r="AF34" s="212"/>
      <c r="AG34" s="212" t="s">
        <v>288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58" t="s">
        <v>351</v>
      </c>
      <c r="D35" s="250"/>
      <c r="E35" s="250"/>
      <c r="F35" s="250"/>
      <c r="G35" s="250"/>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9" t="s">
        <v>352</v>
      </c>
      <c r="D36" s="248"/>
      <c r="E36" s="249"/>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292</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9" t="s">
        <v>780</v>
      </c>
      <c r="D37" s="248"/>
      <c r="E37" s="249">
        <v>17.07</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292</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29">
        <v>10</v>
      </c>
      <c r="B38" s="230" t="s">
        <v>355</v>
      </c>
      <c r="C38" s="241" t="s">
        <v>356</v>
      </c>
      <c r="D38" s="231" t="s">
        <v>314</v>
      </c>
      <c r="E38" s="232">
        <v>278.565</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t="s">
        <v>285</v>
      </c>
      <c r="S38" s="234" t="s">
        <v>227</v>
      </c>
      <c r="T38" s="235" t="s">
        <v>286</v>
      </c>
      <c r="U38" s="221">
        <v>6.6000000000000003E-2</v>
      </c>
      <c r="V38" s="221">
        <f>ROUND(E38*U38,2)</f>
        <v>18.39</v>
      </c>
      <c r="W38" s="221"/>
      <c r="X38" s="221" t="s">
        <v>287</v>
      </c>
      <c r="Y38" s="212"/>
      <c r="Z38" s="212"/>
      <c r="AA38" s="212"/>
      <c r="AB38" s="212"/>
      <c r="AC38" s="212"/>
      <c r="AD38" s="212"/>
      <c r="AE38" s="212"/>
      <c r="AF38" s="212"/>
      <c r="AG38" s="212" t="s">
        <v>319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58" t="s">
        <v>351</v>
      </c>
      <c r="D39" s="250"/>
      <c r="E39" s="250"/>
      <c r="F39" s="250"/>
      <c r="G39" s="250"/>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9" t="s">
        <v>781</v>
      </c>
      <c r="D40" s="248"/>
      <c r="E40" s="249">
        <v>79.099999999999994</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292</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9" t="s">
        <v>360</v>
      </c>
      <c r="D41" s="248"/>
      <c r="E41" s="249"/>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292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9" t="s">
        <v>771</v>
      </c>
      <c r="D42" s="248"/>
      <c r="E42" s="249">
        <v>208</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292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9" t="s">
        <v>782</v>
      </c>
      <c r="D43" s="248"/>
      <c r="E43" s="249">
        <v>-8.5350000000000001</v>
      </c>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292</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30.6" outlineLevel="1" x14ac:dyDescent="0.25">
      <c r="A44" s="229">
        <v>11</v>
      </c>
      <c r="B44" s="230" t="s">
        <v>362</v>
      </c>
      <c r="C44" s="241" t="s">
        <v>363</v>
      </c>
      <c r="D44" s="231" t="s">
        <v>314</v>
      </c>
      <c r="E44" s="232">
        <v>2785.65</v>
      </c>
      <c r="F44" s="233"/>
      <c r="G44" s="234">
        <f>ROUND(E44*F44,2)</f>
        <v>0</v>
      </c>
      <c r="H44" s="233"/>
      <c r="I44" s="234">
        <f>ROUND(E44*H44,2)</f>
        <v>0</v>
      </c>
      <c r="J44" s="233"/>
      <c r="K44" s="234">
        <f>ROUND(E44*J44,2)</f>
        <v>0</v>
      </c>
      <c r="L44" s="234">
        <v>21</v>
      </c>
      <c r="M44" s="234">
        <f>G44*(1+L44/100)</f>
        <v>0</v>
      </c>
      <c r="N44" s="234">
        <v>0</v>
      </c>
      <c r="O44" s="234">
        <f>ROUND(E44*N44,2)</f>
        <v>0</v>
      </c>
      <c r="P44" s="234">
        <v>0</v>
      </c>
      <c r="Q44" s="234">
        <f>ROUND(E44*P44,2)</f>
        <v>0</v>
      </c>
      <c r="R44" s="234" t="s">
        <v>285</v>
      </c>
      <c r="S44" s="234" t="s">
        <v>227</v>
      </c>
      <c r="T44" s="235" t="s">
        <v>286</v>
      </c>
      <c r="U44" s="221">
        <v>0</v>
      </c>
      <c r="V44" s="221">
        <f>ROUND(E44*U44,2)</f>
        <v>0</v>
      </c>
      <c r="W44" s="221"/>
      <c r="X44" s="221" t="s">
        <v>287</v>
      </c>
      <c r="Y44" s="212"/>
      <c r="Z44" s="212"/>
      <c r="AA44" s="212"/>
      <c r="AB44" s="212"/>
      <c r="AC44" s="212"/>
      <c r="AD44" s="212"/>
      <c r="AE44" s="212"/>
      <c r="AF44" s="212"/>
      <c r="AG44" s="212" t="s">
        <v>319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8" t="s">
        <v>351</v>
      </c>
      <c r="D45" s="250"/>
      <c r="E45" s="250"/>
      <c r="F45" s="250"/>
      <c r="G45" s="250"/>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9" t="s">
        <v>783</v>
      </c>
      <c r="D46" s="248"/>
      <c r="E46" s="249">
        <v>791</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292</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9" t="s">
        <v>360</v>
      </c>
      <c r="D47" s="248"/>
      <c r="E47" s="249"/>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292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9" t="s">
        <v>784</v>
      </c>
      <c r="D48" s="248"/>
      <c r="E48" s="249">
        <v>2080</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292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9" t="s">
        <v>785</v>
      </c>
      <c r="D49" s="248"/>
      <c r="E49" s="249">
        <v>-85.35</v>
      </c>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292</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29">
        <v>12</v>
      </c>
      <c r="B50" s="230" t="s">
        <v>394</v>
      </c>
      <c r="C50" s="241" t="s">
        <v>395</v>
      </c>
      <c r="D50" s="231" t="s">
        <v>284</v>
      </c>
      <c r="E50" s="232">
        <v>250</v>
      </c>
      <c r="F50" s="233"/>
      <c r="G50" s="234">
        <f>ROUND(E50*F50,2)</f>
        <v>0</v>
      </c>
      <c r="H50" s="233"/>
      <c r="I50" s="234">
        <f>ROUND(E50*H50,2)</f>
        <v>0</v>
      </c>
      <c r="J50" s="233"/>
      <c r="K50" s="234">
        <f>ROUND(E50*J50,2)</f>
        <v>0</v>
      </c>
      <c r="L50" s="234">
        <v>21</v>
      </c>
      <c r="M50" s="234">
        <f>G50*(1+L50/100)</f>
        <v>0</v>
      </c>
      <c r="N50" s="234">
        <v>0</v>
      </c>
      <c r="O50" s="234">
        <f>ROUND(E50*N50,2)</f>
        <v>0</v>
      </c>
      <c r="P50" s="234">
        <v>0</v>
      </c>
      <c r="Q50" s="234">
        <f>ROUND(E50*P50,2)</f>
        <v>0</v>
      </c>
      <c r="R50" s="234" t="s">
        <v>285</v>
      </c>
      <c r="S50" s="234" t="s">
        <v>227</v>
      </c>
      <c r="T50" s="235" t="s">
        <v>286</v>
      </c>
      <c r="U50" s="221">
        <v>0</v>
      </c>
      <c r="V50" s="221">
        <f>ROUND(E50*U50,2)</f>
        <v>0</v>
      </c>
      <c r="W50" s="221"/>
      <c r="X50" s="221" t="s">
        <v>287</v>
      </c>
      <c r="Y50" s="212"/>
      <c r="Z50" s="212"/>
      <c r="AA50" s="212"/>
      <c r="AB50" s="212"/>
      <c r="AC50" s="212"/>
      <c r="AD50" s="212"/>
      <c r="AE50" s="212"/>
      <c r="AF50" s="212"/>
      <c r="AG50" s="212" t="s">
        <v>288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58" t="s">
        <v>396</v>
      </c>
      <c r="D51" s="250"/>
      <c r="E51" s="250"/>
      <c r="F51" s="250"/>
      <c r="G51" s="250"/>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9" t="s">
        <v>291</v>
      </c>
      <c r="D52" s="248"/>
      <c r="E52" s="249">
        <v>250</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292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0.399999999999999" outlineLevel="1" x14ac:dyDescent="0.25">
      <c r="A53" s="229">
        <v>13</v>
      </c>
      <c r="B53" s="230" t="s">
        <v>397</v>
      </c>
      <c r="C53" s="241" t="s">
        <v>398</v>
      </c>
      <c r="D53" s="231" t="s">
        <v>314</v>
      </c>
      <c r="E53" s="232">
        <v>8.5350000000000001</v>
      </c>
      <c r="F53" s="233"/>
      <c r="G53" s="234">
        <f>ROUND(E53*F53,2)</f>
        <v>0</v>
      </c>
      <c r="H53" s="233"/>
      <c r="I53" s="234">
        <f>ROUND(E53*H53,2)</f>
        <v>0</v>
      </c>
      <c r="J53" s="233"/>
      <c r="K53" s="234">
        <f>ROUND(E53*J53,2)</f>
        <v>0</v>
      </c>
      <c r="L53" s="234">
        <v>21</v>
      </c>
      <c r="M53" s="234">
        <f>G53*(1+L53/100)</f>
        <v>0</v>
      </c>
      <c r="N53" s="234">
        <v>0</v>
      </c>
      <c r="O53" s="234">
        <f>ROUND(E53*N53,2)</f>
        <v>0</v>
      </c>
      <c r="P53" s="234">
        <v>0</v>
      </c>
      <c r="Q53" s="234">
        <f>ROUND(E53*P53,2)</f>
        <v>0</v>
      </c>
      <c r="R53" s="234" t="s">
        <v>285</v>
      </c>
      <c r="S53" s="234" t="s">
        <v>227</v>
      </c>
      <c r="T53" s="235" t="s">
        <v>286</v>
      </c>
      <c r="U53" s="221">
        <v>0.65200000000000002</v>
      </c>
      <c r="V53" s="221">
        <f>ROUND(E53*U53,2)</f>
        <v>5.56</v>
      </c>
      <c r="W53" s="221"/>
      <c r="X53" s="221" t="s">
        <v>287</v>
      </c>
      <c r="Y53" s="212"/>
      <c r="Z53" s="212"/>
      <c r="AA53" s="212"/>
      <c r="AB53" s="212"/>
      <c r="AC53" s="212"/>
      <c r="AD53" s="212"/>
      <c r="AE53" s="212"/>
      <c r="AF53" s="212"/>
      <c r="AG53" s="212" t="s">
        <v>288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9" t="s">
        <v>352</v>
      </c>
      <c r="D54" s="248"/>
      <c r="E54" s="249"/>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292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59" t="s">
        <v>786</v>
      </c>
      <c r="D55" s="248"/>
      <c r="E55" s="249">
        <v>8.5350000000000001</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292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29">
        <v>14</v>
      </c>
      <c r="B56" s="230" t="s">
        <v>401</v>
      </c>
      <c r="C56" s="241" t="s">
        <v>402</v>
      </c>
      <c r="D56" s="231" t="s">
        <v>314</v>
      </c>
      <c r="E56" s="232">
        <v>79.099999999999994</v>
      </c>
      <c r="F56" s="233"/>
      <c r="G56" s="234">
        <f>ROUND(E56*F56,2)</f>
        <v>0</v>
      </c>
      <c r="H56" s="233"/>
      <c r="I56" s="234">
        <f>ROUND(E56*H56,2)</f>
        <v>0</v>
      </c>
      <c r="J56" s="233"/>
      <c r="K56" s="234">
        <f>ROUND(E56*J56,2)</f>
        <v>0</v>
      </c>
      <c r="L56" s="234">
        <v>21</v>
      </c>
      <c r="M56" s="234">
        <f>G56*(1+L56/100)</f>
        <v>0</v>
      </c>
      <c r="N56" s="234">
        <v>0</v>
      </c>
      <c r="O56" s="234">
        <f>ROUND(E56*N56,2)</f>
        <v>0</v>
      </c>
      <c r="P56" s="234">
        <v>0</v>
      </c>
      <c r="Q56" s="234">
        <f>ROUND(E56*P56,2)</f>
        <v>0</v>
      </c>
      <c r="R56" s="234" t="s">
        <v>285</v>
      </c>
      <c r="S56" s="234" t="s">
        <v>227</v>
      </c>
      <c r="T56" s="235" t="s">
        <v>286</v>
      </c>
      <c r="U56" s="221">
        <v>0</v>
      </c>
      <c r="V56" s="221">
        <f>ROUND(E56*U56,2)</f>
        <v>0</v>
      </c>
      <c r="W56" s="221"/>
      <c r="X56" s="221" t="s">
        <v>287</v>
      </c>
      <c r="Y56" s="212"/>
      <c r="Z56" s="212"/>
      <c r="AA56" s="212"/>
      <c r="AB56" s="212"/>
      <c r="AC56" s="212"/>
      <c r="AD56" s="212"/>
      <c r="AE56" s="212"/>
      <c r="AF56" s="212"/>
      <c r="AG56" s="212" t="s">
        <v>319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9" t="s">
        <v>781</v>
      </c>
      <c r="D57" s="248"/>
      <c r="E57" s="249">
        <v>79.099999999999994</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292</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5">
      <c r="A58" s="223" t="s">
        <v>222</v>
      </c>
      <c r="B58" s="224" t="s">
        <v>126</v>
      </c>
      <c r="C58" s="240" t="s">
        <v>127</v>
      </c>
      <c r="D58" s="225"/>
      <c r="E58" s="226"/>
      <c r="F58" s="227"/>
      <c r="G58" s="227">
        <f>SUMIF(AG59:AG70,"&lt;&gt;NOR",G59:G70)</f>
        <v>0</v>
      </c>
      <c r="H58" s="227"/>
      <c r="I58" s="227">
        <f>SUM(I59:I70)</f>
        <v>0</v>
      </c>
      <c r="J58" s="227"/>
      <c r="K58" s="227">
        <f>SUM(K59:K70)</f>
        <v>0</v>
      </c>
      <c r="L58" s="227"/>
      <c r="M58" s="227">
        <f>SUM(M59:M70)</f>
        <v>0</v>
      </c>
      <c r="N58" s="227"/>
      <c r="O58" s="227">
        <f>SUM(O59:O70)</f>
        <v>282.39</v>
      </c>
      <c r="P58" s="227"/>
      <c r="Q58" s="227">
        <f>SUM(Q59:Q70)</f>
        <v>0</v>
      </c>
      <c r="R58" s="227"/>
      <c r="S58" s="227"/>
      <c r="T58" s="228"/>
      <c r="U58" s="222"/>
      <c r="V58" s="222">
        <f>SUM(V59:V70)</f>
        <v>25.48</v>
      </c>
      <c r="W58" s="222"/>
      <c r="X58" s="222"/>
      <c r="AG58" t="s">
        <v>223</v>
      </c>
    </row>
    <row r="59" spans="1:60" ht="40.799999999999997" outlineLevel="1" x14ac:dyDescent="0.25">
      <c r="A59" s="229">
        <v>15</v>
      </c>
      <c r="B59" s="230" t="s">
        <v>403</v>
      </c>
      <c r="C59" s="241" t="s">
        <v>404</v>
      </c>
      <c r="D59" s="231" t="s">
        <v>314</v>
      </c>
      <c r="E59" s="232">
        <v>182.2</v>
      </c>
      <c r="F59" s="233"/>
      <c r="G59" s="234">
        <f>ROUND(E59*F59,2)</f>
        <v>0</v>
      </c>
      <c r="H59" s="233"/>
      <c r="I59" s="234">
        <f>ROUND(E59*H59,2)</f>
        <v>0</v>
      </c>
      <c r="J59" s="233"/>
      <c r="K59" s="234">
        <f>ROUND(E59*J59,2)</f>
        <v>0</v>
      </c>
      <c r="L59" s="234">
        <v>21</v>
      </c>
      <c r="M59" s="234">
        <f>G59*(1+L59/100)</f>
        <v>0</v>
      </c>
      <c r="N59" s="234">
        <v>0</v>
      </c>
      <c r="O59" s="234">
        <f>ROUND(E59*N59,2)</f>
        <v>0</v>
      </c>
      <c r="P59" s="234">
        <v>0</v>
      </c>
      <c r="Q59" s="234">
        <f>ROUND(E59*P59,2)</f>
        <v>0</v>
      </c>
      <c r="R59" s="234" t="s">
        <v>285</v>
      </c>
      <c r="S59" s="234" t="s">
        <v>227</v>
      </c>
      <c r="T59" s="235" t="s">
        <v>286</v>
      </c>
      <c r="U59" s="221">
        <v>8.5999999999999993E-2</v>
      </c>
      <c r="V59" s="221">
        <f>ROUND(E59*U59,2)</f>
        <v>15.67</v>
      </c>
      <c r="W59" s="221"/>
      <c r="X59" s="221" t="s">
        <v>287</v>
      </c>
      <c r="Y59" s="212"/>
      <c r="Z59" s="212"/>
      <c r="AA59" s="212"/>
      <c r="AB59" s="212"/>
      <c r="AC59" s="212"/>
      <c r="AD59" s="212"/>
      <c r="AE59" s="212"/>
      <c r="AF59" s="212"/>
      <c r="AG59" s="212" t="s">
        <v>288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58" t="s">
        <v>405</v>
      </c>
      <c r="D60" s="250"/>
      <c r="E60" s="250"/>
      <c r="F60" s="250"/>
      <c r="G60" s="250"/>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290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9" t="s">
        <v>787</v>
      </c>
      <c r="D61" s="248"/>
      <c r="E61" s="249">
        <v>182.2</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292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0.399999999999999" outlineLevel="1" x14ac:dyDescent="0.25">
      <c r="A62" s="229">
        <v>16</v>
      </c>
      <c r="B62" s="230" t="s">
        <v>407</v>
      </c>
      <c r="C62" s="241" t="s">
        <v>408</v>
      </c>
      <c r="D62" s="231" t="s">
        <v>314</v>
      </c>
      <c r="E62" s="232">
        <v>208</v>
      </c>
      <c r="F62" s="233"/>
      <c r="G62" s="234">
        <f>ROUND(E62*F62,2)</f>
        <v>0</v>
      </c>
      <c r="H62" s="233"/>
      <c r="I62" s="234">
        <f>ROUND(E62*H62,2)</f>
        <v>0</v>
      </c>
      <c r="J62" s="233"/>
      <c r="K62" s="234">
        <f>ROUND(E62*J62,2)</f>
        <v>0</v>
      </c>
      <c r="L62" s="234">
        <v>21</v>
      </c>
      <c r="M62" s="234">
        <f>G62*(1+L62/100)</f>
        <v>0</v>
      </c>
      <c r="N62" s="234">
        <v>0</v>
      </c>
      <c r="O62" s="234">
        <f>ROUND(E62*N62,2)</f>
        <v>0</v>
      </c>
      <c r="P62" s="234">
        <v>0</v>
      </c>
      <c r="Q62" s="234">
        <f>ROUND(E62*P62,2)</f>
        <v>0</v>
      </c>
      <c r="R62" s="234" t="s">
        <v>285</v>
      </c>
      <c r="S62" s="234" t="s">
        <v>227</v>
      </c>
      <c r="T62" s="235" t="s">
        <v>286</v>
      </c>
      <c r="U62" s="221">
        <v>8.9999999999999993E-3</v>
      </c>
      <c r="V62" s="221">
        <f>ROUND(E62*U62,2)</f>
        <v>1.87</v>
      </c>
      <c r="W62" s="221"/>
      <c r="X62" s="221" t="s">
        <v>287</v>
      </c>
      <c r="Y62" s="212"/>
      <c r="Z62" s="212"/>
      <c r="AA62" s="212"/>
      <c r="AB62" s="212"/>
      <c r="AC62" s="212"/>
      <c r="AD62" s="212"/>
      <c r="AE62" s="212"/>
      <c r="AF62" s="212"/>
      <c r="AG62" s="212" t="s">
        <v>288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9" t="s">
        <v>771</v>
      </c>
      <c r="D63" s="248"/>
      <c r="E63" s="249">
        <v>208</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292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29">
        <v>17</v>
      </c>
      <c r="B64" s="230" t="s">
        <v>788</v>
      </c>
      <c r="C64" s="241" t="s">
        <v>789</v>
      </c>
      <c r="D64" s="231" t="s">
        <v>314</v>
      </c>
      <c r="E64" s="232">
        <v>5</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285</v>
      </c>
      <c r="S64" s="234" t="s">
        <v>227</v>
      </c>
      <c r="T64" s="235" t="s">
        <v>286</v>
      </c>
      <c r="U64" s="221">
        <v>1.587</v>
      </c>
      <c r="V64" s="221">
        <f>ROUND(E64*U64,2)</f>
        <v>7.94</v>
      </c>
      <c r="W64" s="221"/>
      <c r="X64" s="221" t="s">
        <v>287</v>
      </c>
      <c r="Y64" s="212"/>
      <c r="Z64" s="212"/>
      <c r="AA64" s="212"/>
      <c r="AB64" s="212"/>
      <c r="AC64" s="212"/>
      <c r="AD64" s="212"/>
      <c r="AE64" s="212"/>
      <c r="AF64" s="212"/>
      <c r="AG64" s="212" t="s">
        <v>288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1" outlineLevel="1" x14ac:dyDescent="0.25">
      <c r="A65" s="219"/>
      <c r="B65" s="220"/>
      <c r="C65" s="258" t="s">
        <v>790</v>
      </c>
      <c r="D65" s="250"/>
      <c r="E65" s="250"/>
      <c r="F65" s="250"/>
      <c r="G65" s="250"/>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290</v>
      </c>
      <c r="AH65" s="212"/>
      <c r="AI65" s="212"/>
      <c r="AJ65" s="212"/>
      <c r="AK65" s="212"/>
      <c r="AL65" s="212"/>
      <c r="AM65" s="212"/>
      <c r="AN65" s="212"/>
      <c r="AO65" s="212"/>
      <c r="AP65" s="212"/>
      <c r="AQ65" s="212"/>
      <c r="AR65" s="212"/>
      <c r="AS65" s="212"/>
      <c r="AT65" s="212"/>
      <c r="AU65" s="212"/>
      <c r="AV65" s="212"/>
      <c r="AW65" s="212"/>
      <c r="AX65" s="212"/>
      <c r="AY65" s="212"/>
      <c r="AZ65" s="212"/>
      <c r="BA65" s="236" t="str">
        <f>C65</f>
        <v>sypaninou z vhodných hornin tř. 1 - 4 nebo materiálem připraveným podél výkopu ve vzdálenosti do 3 m od jeho kraje, pro jakoukoliv hloubku výkopu a jakoukoliv míru zhutnění,</v>
      </c>
      <c r="BB65" s="212"/>
      <c r="BC65" s="212"/>
      <c r="BD65" s="212"/>
      <c r="BE65" s="212"/>
      <c r="BF65" s="212"/>
      <c r="BG65" s="212"/>
      <c r="BH65" s="212"/>
    </row>
    <row r="66" spans="1:60" outlineLevel="1" x14ac:dyDescent="0.25">
      <c r="A66" s="219"/>
      <c r="B66" s="220"/>
      <c r="C66" s="259" t="s">
        <v>791</v>
      </c>
      <c r="D66" s="248"/>
      <c r="E66" s="249">
        <v>5</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292</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29">
        <v>18</v>
      </c>
      <c r="B67" s="230" t="s">
        <v>792</v>
      </c>
      <c r="C67" s="241" t="s">
        <v>793</v>
      </c>
      <c r="D67" s="231" t="s">
        <v>416</v>
      </c>
      <c r="E67" s="232">
        <v>9.09</v>
      </c>
      <c r="F67" s="233"/>
      <c r="G67" s="234">
        <f>ROUND(E67*F67,2)</f>
        <v>0</v>
      </c>
      <c r="H67" s="233"/>
      <c r="I67" s="234">
        <f>ROUND(E67*H67,2)</f>
        <v>0</v>
      </c>
      <c r="J67" s="233"/>
      <c r="K67" s="234">
        <f>ROUND(E67*J67,2)</f>
        <v>0</v>
      </c>
      <c r="L67" s="234">
        <v>21</v>
      </c>
      <c r="M67" s="234">
        <f>G67*(1+L67/100)</f>
        <v>0</v>
      </c>
      <c r="N67" s="234">
        <v>1</v>
      </c>
      <c r="O67" s="234">
        <f>ROUND(E67*N67,2)</f>
        <v>9.09</v>
      </c>
      <c r="P67" s="234">
        <v>0</v>
      </c>
      <c r="Q67" s="234">
        <f>ROUND(E67*P67,2)</f>
        <v>0</v>
      </c>
      <c r="R67" s="234" t="s">
        <v>417</v>
      </c>
      <c r="S67" s="234" t="s">
        <v>227</v>
      </c>
      <c r="T67" s="235" t="s">
        <v>286</v>
      </c>
      <c r="U67" s="221">
        <v>0</v>
      </c>
      <c r="V67" s="221">
        <f>ROUND(E67*U67,2)</f>
        <v>0</v>
      </c>
      <c r="W67" s="221"/>
      <c r="X67" s="221" t="s">
        <v>418</v>
      </c>
      <c r="Y67" s="212"/>
      <c r="Z67" s="212"/>
      <c r="AA67" s="212"/>
      <c r="AB67" s="212"/>
      <c r="AC67" s="212"/>
      <c r="AD67" s="212"/>
      <c r="AE67" s="212"/>
      <c r="AF67" s="212"/>
      <c r="AG67" s="212" t="s">
        <v>419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59" t="s">
        <v>794</v>
      </c>
      <c r="D68" s="248"/>
      <c r="E68" s="249">
        <v>9.09</v>
      </c>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292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29">
        <v>19</v>
      </c>
      <c r="B69" s="230" t="s">
        <v>414</v>
      </c>
      <c r="C69" s="241" t="s">
        <v>415</v>
      </c>
      <c r="D69" s="231" t="s">
        <v>416</v>
      </c>
      <c r="E69" s="232">
        <v>273.3</v>
      </c>
      <c r="F69" s="233"/>
      <c r="G69" s="234">
        <f>ROUND(E69*F69,2)</f>
        <v>0</v>
      </c>
      <c r="H69" s="233"/>
      <c r="I69" s="234">
        <f>ROUND(E69*H69,2)</f>
        <v>0</v>
      </c>
      <c r="J69" s="233"/>
      <c r="K69" s="234">
        <f>ROUND(E69*J69,2)</f>
        <v>0</v>
      </c>
      <c r="L69" s="234">
        <v>21</v>
      </c>
      <c r="M69" s="234">
        <f>G69*(1+L69/100)</f>
        <v>0</v>
      </c>
      <c r="N69" s="234">
        <v>1</v>
      </c>
      <c r="O69" s="234">
        <f>ROUND(E69*N69,2)</f>
        <v>273.3</v>
      </c>
      <c r="P69" s="234">
        <v>0</v>
      </c>
      <c r="Q69" s="234">
        <f>ROUND(E69*P69,2)</f>
        <v>0</v>
      </c>
      <c r="R69" s="234" t="s">
        <v>417</v>
      </c>
      <c r="S69" s="234" t="s">
        <v>227</v>
      </c>
      <c r="T69" s="235" t="s">
        <v>286</v>
      </c>
      <c r="U69" s="221">
        <v>0</v>
      </c>
      <c r="V69" s="221">
        <f>ROUND(E69*U69,2)</f>
        <v>0</v>
      </c>
      <c r="W69" s="221"/>
      <c r="X69" s="221" t="s">
        <v>418</v>
      </c>
      <c r="Y69" s="212"/>
      <c r="Z69" s="212"/>
      <c r="AA69" s="212"/>
      <c r="AB69" s="212"/>
      <c r="AC69" s="212"/>
      <c r="AD69" s="212"/>
      <c r="AE69" s="212"/>
      <c r="AF69" s="212"/>
      <c r="AG69" s="212" t="s">
        <v>419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9" t="s">
        <v>795</v>
      </c>
      <c r="D70" s="248"/>
      <c r="E70" s="249">
        <v>273.3</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292</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5">
      <c r="A71" s="223" t="s">
        <v>222</v>
      </c>
      <c r="B71" s="224" t="s">
        <v>128</v>
      </c>
      <c r="C71" s="240" t="s">
        <v>129</v>
      </c>
      <c r="D71" s="225"/>
      <c r="E71" s="226"/>
      <c r="F71" s="227"/>
      <c r="G71" s="227">
        <f>SUMIF(AG72:AG88,"&lt;&gt;NOR",G72:G88)</f>
        <v>0</v>
      </c>
      <c r="H71" s="227"/>
      <c r="I71" s="227">
        <f>SUM(I72:I88)</f>
        <v>0</v>
      </c>
      <c r="J71" s="227"/>
      <c r="K71" s="227">
        <f>SUM(K72:K88)</f>
        <v>0</v>
      </c>
      <c r="L71" s="227"/>
      <c r="M71" s="227">
        <f>SUM(M72:M88)</f>
        <v>0</v>
      </c>
      <c r="N71" s="227"/>
      <c r="O71" s="227">
        <f>SUM(O72:O88)</f>
        <v>0</v>
      </c>
      <c r="P71" s="227"/>
      <c r="Q71" s="227">
        <f>SUM(Q72:Q88)</f>
        <v>0</v>
      </c>
      <c r="R71" s="227"/>
      <c r="S71" s="227"/>
      <c r="T71" s="228"/>
      <c r="U71" s="222"/>
      <c r="V71" s="222">
        <f>SUM(V72:V88)</f>
        <v>39.640000000000008</v>
      </c>
      <c r="W71" s="222"/>
      <c r="X71" s="222"/>
      <c r="AG71" t="s">
        <v>223</v>
      </c>
    </row>
    <row r="72" spans="1:60" outlineLevel="1" x14ac:dyDescent="0.25">
      <c r="A72" s="229">
        <v>20</v>
      </c>
      <c r="B72" s="230" t="s">
        <v>426</v>
      </c>
      <c r="C72" s="241" t="s">
        <v>427</v>
      </c>
      <c r="D72" s="231" t="s">
        <v>284</v>
      </c>
      <c r="E72" s="232">
        <v>56.9</v>
      </c>
      <c r="F72" s="233"/>
      <c r="G72" s="234">
        <f>ROUND(E72*F72,2)</f>
        <v>0</v>
      </c>
      <c r="H72" s="233"/>
      <c r="I72" s="234">
        <f>ROUND(E72*H72,2)</f>
        <v>0</v>
      </c>
      <c r="J72" s="233"/>
      <c r="K72" s="234">
        <f>ROUND(E72*J72,2)</f>
        <v>0</v>
      </c>
      <c r="L72" s="234">
        <v>21</v>
      </c>
      <c r="M72" s="234">
        <f>G72*(1+L72/100)</f>
        <v>0</v>
      </c>
      <c r="N72" s="234">
        <v>0</v>
      </c>
      <c r="O72" s="234">
        <f>ROUND(E72*N72,2)</f>
        <v>0</v>
      </c>
      <c r="P72" s="234">
        <v>0</v>
      </c>
      <c r="Q72" s="234">
        <f>ROUND(E72*P72,2)</f>
        <v>0</v>
      </c>
      <c r="R72" s="234" t="s">
        <v>423</v>
      </c>
      <c r="S72" s="234" t="s">
        <v>227</v>
      </c>
      <c r="T72" s="235" t="s">
        <v>286</v>
      </c>
      <c r="U72" s="221">
        <v>9.7000000000000003E-2</v>
      </c>
      <c r="V72" s="221">
        <f>ROUND(E72*U72,2)</f>
        <v>5.52</v>
      </c>
      <c r="W72" s="221"/>
      <c r="X72" s="221" t="s">
        <v>287</v>
      </c>
      <c r="Y72" s="212"/>
      <c r="Z72" s="212"/>
      <c r="AA72" s="212"/>
      <c r="AB72" s="212"/>
      <c r="AC72" s="212"/>
      <c r="AD72" s="212"/>
      <c r="AE72" s="212"/>
      <c r="AF72" s="212"/>
      <c r="AG72" s="212" t="s">
        <v>288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8" t="s">
        <v>424</v>
      </c>
      <c r="D73" s="250"/>
      <c r="E73" s="250"/>
      <c r="F73" s="250"/>
      <c r="G73" s="250"/>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290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9" t="s">
        <v>796</v>
      </c>
      <c r="D74" s="248"/>
      <c r="E74" s="249">
        <v>56.9</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292</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29">
        <v>21</v>
      </c>
      <c r="B75" s="230" t="s">
        <v>431</v>
      </c>
      <c r="C75" s="241" t="s">
        <v>432</v>
      </c>
      <c r="D75" s="231" t="s">
        <v>284</v>
      </c>
      <c r="E75" s="232">
        <v>685</v>
      </c>
      <c r="F75" s="233"/>
      <c r="G75" s="234">
        <f>ROUND(E75*F75,2)</f>
        <v>0</v>
      </c>
      <c r="H75" s="233"/>
      <c r="I75" s="234">
        <f>ROUND(E75*H75,2)</f>
        <v>0</v>
      </c>
      <c r="J75" s="233"/>
      <c r="K75" s="234">
        <f>ROUND(E75*J75,2)</f>
        <v>0</v>
      </c>
      <c r="L75" s="234">
        <v>21</v>
      </c>
      <c r="M75" s="234">
        <f>G75*(1+L75/100)</f>
        <v>0</v>
      </c>
      <c r="N75" s="234">
        <v>0</v>
      </c>
      <c r="O75" s="234">
        <f>ROUND(E75*N75,2)</f>
        <v>0</v>
      </c>
      <c r="P75" s="234">
        <v>0</v>
      </c>
      <c r="Q75" s="234">
        <f>ROUND(E75*P75,2)</f>
        <v>0</v>
      </c>
      <c r="R75" s="234" t="s">
        <v>285</v>
      </c>
      <c r="S75" s="234" t="s">
        <v>227</v>
      </c>
      <c r="T75" s="235" t="s">
        <v>286</v>
      </c>
      <c r="U75" s="221">
        <v>1.7999999999999999E-2</v>
      </c>
      <c r="V75" s="221">
        <f>ROUND(E75*U75,2)</f>
        <v>12.33</v>
      </c>
      <c r="W75" s="221"/>
      <c r="X75" s="221" t="s">
        <v>287</v>
      </c>
      <c r="Y75" s="212"/>
      <c r="Z75" s="212"/>
      <c r="AA75" s="212"/>
      <c r="AB75" s="212"/>
      <c r="AC75" s="212"/>
      <c r="AD75" s="212"/>
      <c r="AE75" s="212"/>
      <c r="AF75" s="212"/>
      <c r="AG75" s="212" t="s">
        <v>288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8" t="s">
        <v>433</v>
      </c>
      <c r="D76" s="250"/>
      <c r="E76" s="250"/>
      <c r="F76" s="250"/>
      <c r="G76" s="250"/>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290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9" t="s">
        <v>797</v>
      </c>
      <c r="D77" s="248"/>
      <c r="E77" s="249">
        <v>565</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292</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9" t="s">
        <v>798</v>
      </c>
      <c r="D78" s="248"/>
      <c r="E78" s="249">
        <v>120</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292</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29">
        <v>22</v>
      </c>
      <c r="B79" s="230" t="s">
        <v>443</v>
      </c>
      <c r="C79" s="241" t="s">
        <v>444</v>
      </c>
      <c r="D79" s="231" t="s">
        <v>284</v>
      </c>
      <c r="E79" s="232">
        <v>56.9</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t="s">
        <v>285</v>
      </c>
      <c r="S79" s="234" t="s">
        <v>227</v>
      </c>
      <c r="T79" s="235" t="s">
        <v>286</v>
      </c>
      <c r="U79" s="221">
        <v>0.107</v>
      </c>
      <c r="V79" s="221">
        <f>ROUND(E79*U79,2)</f>
        <v>6.09</v>
      </c>
      <c r="W79" s="221"/>
      <c r="X79" s="221" t="s">
        <v>287</v>
      </c>
      <c r="Y79" s="212"/>
      <c r="Z79" s="212"/>
      <c r="AA79" s="212"/>
      <c r="AB79" s="212"/>
      <c r="AC79" s="212"/>
      <c r="AD79" s="212"/>
      <c r="AE79" s="212"/>
      <c r="AF79" s="212"/>
      <c r="AG79" s="212" t="s">
        <v>288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8" t="s">
        <v>445</v>
      </c>
      <c r="D80" s="250"/>
      <c r="E80" s="250"/>
      <c r="F80" s="250"/>
      <c r="G80" s="250"/>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290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59" t="s">
        <v>796</v>
      </c>
      <c r="D81" s="248"/>
      <c r="E81" s="249">
        <v>56.9</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292</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0.399999999999999" outlineLevel="1" x14ac:dyDescent="0.25">
      <c r="A82" s="229">
        <v>23</v>
      </c>
      <c r="B82" s="230" t="s">
        <v>446</v>
      </c>
      <c r="C82" s="241" t="s">
        <v>447</v>
      </c>
      <c r="D82" s="231" t="s">
        <v>284</v>
      </c>
      <c r="E82" s="232">
        <v>56.9</v>
      </c>
      <c r="F82" s="233"/>
      <c r="G82" s="234">
        <f>ROUND(E82*F82,2)</f>
        <v>0</v>
      </c>
      <c r="H82" s="233"/>
      <c r="I82" s="234">
        <f>ROUND(E82*H82,2)</f>
        <v>0</v>
      </c>
      <c r="J82" s="233"/>
      <c r="K82" s="234">
        <f>ROUND(E82*J82,2)</f>
        <v>0</v>
      </c>
      <c r="L82" s="234">
        <v>21</v>
      </c>
      <c r="M82" s="234">
        <f>G82*(1+L82/100)</f>
        <v>0</v>
      </c>
      <c r="N82" s="234">
        <v>0</v>
      </c>
      <c r="O82" s="234">
        <f>ROUND(E82*N82,2)</f>
        <v>0</v>
      </c>
      <c r="P82" s="234">
        <v>0</v>
      </c>
      <c r="Q82" s="234">
        <f>ROUND(E82*P82,2)</f>
        <v>0</v>
      </c>
      <c r="R82" s="234" t="s">
        <v>285</v>
      </c>
      <c r="S82" s="234" t="s">
        <v>227</v>
      </c>
      <c r="T82" s="235" t="s">
        <v>286</v>
      </c>
      <c r="U82" s="221">
        <v>0.26300000000000001</v>
      </c>
      <c r="V82" s="221">
        <f>ROUND(E82*U82,2)</f>
        <v>14.96</v>
      </c>
      <c r="W82" s="221"/>
      <c r="X82" s="221" t="s">
        <v>287</v>
      </c>
      <c r="Y82" s="212"/>
      <c r="Z82" s="212"/>
      <c r="AA82" s="212"/>
      <c r="AB82" s="212"/>
      <c r="AC82" s="212"/>
      <c r="AD82" s="212"/>
      <c r="AE82" s="212"/>
      <c r="AF82" s="212"/>
      <c r="AG82" s="212" t="s">
        <v>288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8" t="s">
        <v>448</v>
      </c>
      <c r="D83" s="250"/>
      <c r="E83" s="250"/>
      <c r="F83" s="250"/>
      <c r="G83" s="250"/>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290</v>
      </c>
      <c r="AH83" s="212"/>
      <c r="AI83" s="212"/>
      <c r="AJ83" s="212"/>
      <c r="AK83" s="212"/>
      <c r="AL83" s="212"/>
      <c r="AM83" s="212"/>
      <c r="AN83" s="212"/>
      <c r="AO83" s="212"/>
      <c r="AP83" s="212"/>
      <c r="AQ83" s="212"/>
      <c r="AR83" s="212"/>
      <c r="AS83" s="212"/>
      <c r="AT83" s="212"/>
      <c r="AU83" s="212"/>
      <c r="AV83" s="212"/>
      <c r="AW83" s="212"/>
      <c r="AX83" s="212"/>
      <c r="AY83" s="212"/>
      <c r="AZ83" s="212"/>
      <c r="BA83" s="236" t="str">
        <f>C83</f>
        <v>s případným nutným přemístěním hromad nebo dočasných skládek na místo potřeby ze vzdálenosti do 30 m, ve svahu sklonu přes 1 : 5,</v>
      </c>
      <c r="BB83" s="212"/>
      <c r="BC83" s="212"/>
      <c r="BD83" s="212"/>
      <c r="BE83" s="212"/>
      <c r="BF83" s="212"/>
      <c r="BG83" s="212"/>
      <c r="BH83" s="212"/>
    </row>
    <row r="84" spans="1:60" outlineLevel="1" x14ac:dyDescent="0.25">
      <c r="A84" s="219"/>
      <c r="B84" s="220"/>
      <c r="C84" s="259" t="s">
        <v>796</v>
      </c>
      <c r="D84" s="248"/>
      <c r="E84" s="249">
        <v>56.9</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292</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29">
        <v>24</v>
      </c>
      <c r="B85" s="230" t="s">
        <v>449</v>
      </c>
      <c r="C85" s="241" t="s">
        <v>450</v>
      </c>
      <c r="D85" s="231" t="s">
        <v>314</v>
      </c>
      <c r="E85" s="232">
        <v>2.8450000000000002</v>
      </c>
      <c r="F85" s="233"/>
      <c r="G85" s="234">
        <f>ROUND(E85*F85,2)</f>
        <v>0</v>
      </c>
      <c r="H85" s="233"/>
      <c r="I85" s="234">
        <f>ROUND(E85*H85,2)</f>
        <v>0</v>
      </c>
      <c r="J85" s="233"/>
      <c r="K85" s="234">
        <f>ROUND(E85*J85,2)</f>
        <v>0</v>
      </c>
      <c r="L85" s="234">
        <v>21</v>
      </c>
      <c r="M85" s="234">
        <f>G85*(1+L85/100)</f>
        <v>0</v>
      </c>
      <c r="N85" s="234">
        <v>0</v>
      </c>
      <c r="O85" s="234">
        <f>ROUND(E85*N85,2)</f>
        <v>0</v>
      </c>
      <c r="P85" s="234">
        <v>0</v>
      </c>
      <c r="Q85" s="234">
        <f>ROUND(E85*P85,2)</f>
        <v>0</v>
      </c>
      <c r="R85" s="234" t="s">
        <v>423</v>
      </c>
      <c r="S85" s="234" t="s">
        <v>227</v>
      </c>
      <c r="T85" s="235" t="s">
        <v>286</v>
      </c>
      <c r="U85" s="221">
        <v>0.26</v>
      </c>
      <c r="V85" s="221">
        <f>ROUND(E85*U85,2)</f>
        <v>0.74</v>
      </c>
      <c r="W85" s="221"/>
      <c r="X85" s="221" t="s">
        <v>287</v>
      </c>
      <c r="Y85" s="212"/>
      <c r="Z85" s="212"/>
      <c r="AA85" s="212"/>
      <c r="AB85" s="212"/>
      <c r="AC85" s="212"/>
      <c r="AD85" s="212"/>
      <c r="AE85" s="212"/>
      <c r="AF85" s="212"/>
      <c r="AG85" s="212" t="s">
        <v>288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59" t="s">
        <v>799</v>
      </c>
      <c r="D86" s="248"/>
      <c r="E86" s="249">
        <v>2.8450000000000002</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292</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29">
        <v>25</v>
      </c>
      <c r="B87" s="230" t="s">
        <v>452</v>
      </c>
      <c r="C87" s="241" t="s">
        <v>453</v>
      </c>
      <c r="D87" s="231" t="s">
        <v>454</v>
      </c>
      <c r="E87" s="232">
        <v>1.7070000000000001</v>
      </c>
      <c r="F87" s="233"/>
      <c r="G87" s="234">
        <f>ROUND(E87*F87,2)</f>
        <v>0</v>
      </c>
      <c r="H87" s="233"/>
      <c r="I87" s="234">
        <f>ROUND(E87*H87,2)</f>
        <v>0</v>
      </c>
      <c r="J87" s="233"/>
      <c r="K87" s="234">
        <f>ROUND(E87*J87,2)</f>
        <v>0</v>
      </c>
      <c r="L87" s="234">
        <v>21</v>
      </c>
      <c r="M87" s="234">
        <f>G87*(1+L87/100)</f>
        <v>0</v>
      </c>
      <c r="N87" s="234">
        <v>1E-3</v>
      </c>
      <c r="O87" s="234">
        <f>ROUND(E87*N87,2)</f>
        <v>0</v>
      </c>
      <c r="P87" s="234">
        <v>0</v>
      </c>
      <c r="Q87" s="234">
        <f>ROUND(E87*P87,2)</f>
        <v>0</v>
      </c>
      <c r="R87" s="234" t="s">
        <v>417</v>
      </c>
      <c r="S87" s="234" t="s">
        <v>227</v>
      </c>
      <c r="T87" s="235" t="s">
        <v>286</v>
      </c>
      <c r="U87" s="221">
        <v>0</v>
      </c>
      <c r="V87" s="221">
        <f>ROUND(E87*U87,2)</f>
        <v>0</v>
      </c>
      <c r="W87" s="221"/>
      <c r="X87" s="221" t="s">
        <v>418</v>
      </c>
      <c r="Y87" s="212"/>
      <c r="Z87" s="212"/>
      <c r="AA87" s="212"/>
      <c r="AB87" s="212"/>
      <c r="AC87" s="212"/>
      <c r="AD87" s="212"/>
      <c r="AE87" s="212"/>
      <c r="AF87" s="212"/>
      <c r="AG87" s="212" t="s">
        <v>455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59" t="s">
        <v>800</v>
      </c>
      <c r="D88" s="248"/>
      <c r="E88" s="249">
        <v>1.7070000000000001</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292</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5">
      <c r="A89" s="223" t="s">
        <v>222</v>
      </c>
      <c r="B89" s="224" t="s">
        <v>140</v>
      </c>
      <c r="C89" s="240" t="s">
        <v>141</v>
      </c>
      <c r="D89" s="225"/>
      <c r="E89" s="226"/>
      <c r="F89" s="227"/>
      <c r="G89" s="227">
        <f>SUMIF(AG90:AG92,"&lt;&gt;NOR",G90:G92)</f>
        <v>0</v>
      </c>
      <c r="H89" s="227"/>
      <c r="I89" s="227">
        <f>SUM(I90:I92)</f>
        <v>0</v>
      </c>
      <c r="J89" s="227"/>
      <c r="K89" s="227">
        <f>SUM(K90:K92)</f>
        <v>0</v>
      </c>
      <c r="L89" s="227"/>
      <c r="M89" s="227">
        <f>SUM(M90:M92)</f>
        <v>0</v>
      </c>
      <c r="N89" s="227"/>
      <c r="O89" s="227">
        <f>SUM(O90:O92)</f>
        <v>3.78</v>
      </c>
      <c r="P89" s="227"/>
      <c r="Q89" s="227">
        <f>SUM(Q90:Q92)</f>
        <v>0</v>
      </c>
      <c r="R89" s="227"/>
      <c r="S89" s="227"/>
      <c r="T89" s="228"/>
      <c r="U89" s="222"/>
      <c r="V89" s="222">
        <f>SUM(V90:V92)</f>
        <v>3.39</v>
      </c>
      <c r="W89" s="222"/>
      <c r="X89" s="222"/>
      <c r="AG89" t="s">
        <v>223</v>
      </c>
    </row>
    <row r="90" spans="1:60" outlineLevel="1" x14ac:dyDescent="0.25">
      <c r="A90" s="229">
        <v>26</v>
      </c>
      <c r="B90" s="230" t="s">
        <v>801</v>
      </c>
      <c r="C90" s="241" t="s">
        <v>802</v>
      </c>
      <c r="D90" s="231" t="s">
        <v>314</v>
      </c>
      <c r="E90" s="232">
        <v>2</v>
      </c>
      <c r="F90" s="233"/>
      <c r="G90" s="234">
        <f>ROUND(E90*F90,2)</f>
        <v>0</v>
      </c>
      <c r="H90" s="233"/>
      <c r="I90" s="234">
        <f>ROUND(E90*H90,2)</f>
        <v>0</v>
      </c>
      <c r="J90" s="233"/>
      <c r="K90" s="234">
        <f>ROUND(E90*J90,2)</f>
        <v>0</v>
      </c>
      <c r="L90" s="234">
        <v>21</v>
      </c>
      <c r="M90" s="234">
        <f>G90*(1+L90/100)</f>
        <v>0</v>
      </c>
      <c r="N90" s="234">
        <v>1.8907700000000001</v>
      </c>
      <c r="O90" s="234">
        <f>ROUND(E90*N90,2)</f>
        <v>3.78</v>
      </c>
      <c r="P90" s="234">
        <v>0</v>
      </c>
      <c r="Q90" s="234">
        <f>ROUND(E90*P90,2)</f>
        <v>0</v>
      </c>
      <c r="R90" s="234" t="s">
        <v>469</v>
      </c>
      <c r="S90" s="234" t="s">
        <v>227</v>
      </c>
      <c r="T90" s="235" t="s">
        <v>286</v>
      </c>
      <c r="U90" s="221">
        <v>1.6950000000000001</v>
      </c>
      <c r="V90" s="221">
        <f>ROUND(E90*U90,2)</f>
        <v>3.39</v>
      </c>
      <c r="W90" s="221"/>
      <c r="X90" s="221" t="s">
        <v>287</v>
      </c>
      <c r="Y90" s="212"/>
      <c r="Z90" s="212"/>
      <c r="AA90" s="212"/>
      <c r="AB90" s="212"/>
      <c r="AC90" s="212"/>
      <c r="AD90" s="212"/>
      <c r="AE90" s="212"/>
      <c r="AF90" s="212"/>
      <c r="AG90" s="212" t="s">
        <v>288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58" t="s">
        <v>803</v>
      </c>
      <c r="D91" s="250"/>
      <c r="E91" s="250"/>
      <c r="F91" s="250"/>
      <c r="G91" s="250"/>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290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59" t="s">
        <v>804</v>
      </c>
      <c r="D92" s="248"/>
      <c r="E92" s="249">
        <v>2</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292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5">
      <c r="A93" s="223" t="s">
        <v>222</v>
      </c>
      <c r="B93" s="224" t="s">
        <v>144</v>
      </c>
      <c r="C93" s="240" t="s">
        <v>145</v>
      </c>
      <c r="D93" s="225"/>
      <c r="E93" s="226"/>
      <c r="F93" s="227"/>
      <c r="G93" s="227">
        <f>SUMIF(AG94:AG100,"&lt;&gt;NOR",G94:G100)</f>
        <v>0</v>
      </c>
      <c r="H93" s="227"/>
      <c r="I93" s="227">
        <f>SUM(I94:I100)</f>
        <v>0</v>
      </c>
      <c r="J93" s="227"/>
      <c r="K93" s="227">
        <f>SUM(K94:K100)</f>
        <v>0</v>
      </c>
      <c r="L93" s="227"/>
      <c r="M93" s="227">
        <f>SUM(M94:M100)</f>
        <v>0</v>
      </c>
      <c r="N93" s="227"/>
      <c r="O93" s="227">
        <f>SUM(O94:O100)</f>
        <v>434.60999999999996</v>
      </c>
      <c r="P93" s="227"/>
      <c r="Q93" s="227">
        <f>SUM(Q94:Q100)</f>
        <v>0</v>
      </c>
      <c r="R93" s="227"/>
      <c r="S93" s="227"/>
      <c r="T93" s="228"/>
      <c r="U93" s="222"/>
      <c r="V93" s="222">
        <f>SUM(V94:V100)</f>
        <v>31.44</v>
      </c>
      <c r="W93" s="222"/>
      <c r="X93" s="222"/>
      <c r="AG93" t="s">
        <v>223</v>
      </c>
    </row>
    <row r="94" spans="1:60" ht="20.399999999999999" outlineLevel="1" x14ac:dyDescent="0.25">
      <c r="A94" s="229">
        <v>27</v>
      </c>
      <c r="B94" s="230" t="s">
        <v>549</v>
      </c>
      <c r="C94" s="241" t="s">
        <v>550</v>
      </c>
      <c r="D94" s="231" t="s">
        <v>284</v>
      </c>
      <c r="E94" s="232">
        <v>417.3</v>
      </c>
      <c r="F94" s="233"/>
      <c r="G94" s="234">
        <f>ROUND(E94*F94,2)</f>
        <v>0</v>
      </c>
      <c r="H94" s="233"/>
      <c r="I94" s="234">
        <f>ROUND(E94*H94,2)</f>
        <v>0</v>
      </c>
      <c r="J94" s="233"/>
      <c r="K94" s="234">
        <f>ROUND(E94*J94,2)</f>
        <v>0</v>
      </c>
      <c r="L94" s="234">
        <v>21</v>
      </c>
      <c r="M94" s="234">
        <f>G94*(1+L94/100)</f>
        <v>0</v>
      </c>
      <c r="N94" s="234">
        <v>0.378</v>
      </c>
      <c r="O94" s="234">
        <f>ROUND(E94*N94,2)</f>
        <v>157.74</v>
      </c>
      <c r="P94" s="234">
        <v>0</v>
      </c>
      <c r="Q94" s="234">
        <f>ROUND(E94*P94,2)</f>
        <v>0</v>
      </c>
      <c r="R94" s="234" t="s">
        <v>308</v>
      </c>
      <c r="S94" s="234" t="s">
        <v>227</v>
      </c>
      <c r="T94" s="235" t="s">
        <v>286</v>
      </c>
      <c r="U94" s="221">
        <v>2.5999999999999999E-2</v>
      </c>
      <c r="V94" s="221">
        <f>ROUND(E94*U94,2)</f>
        <v>10.85</v>
      </c>
      <c r="W94" s="221"/>
      <c r="X94" s="221" t="s">
        <v>287</v>
      </c>
      <c r="Y94" s="212"/>
      <c r="Z94" s="212"/>
      <c r="AA94" s="212"/>
      <c r="AB94" s="212"/>
      <c r="AC94" s="212"/>
      <c r="AD94" s="212"/>
      <c r="AE94" s="212"/>
      <c r="AF94" s="212"/>
      <c r="AG94" s="212" t="s">
        <v>319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9" t="s">
        <v>805</v>
      </c>
      <c r="D95" s="248"/>
      <c r="E95" s="249">
        <v>417.3</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292</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0.399999999999999" outlineLevel="1" x14ac:dyDescent="0.25">
      <c r="A96" s="229">
        <v>28</v>
      </c>
      <c r="B96" s="230" t="s">
        <v>551</v>
      </c>
      <c r="C96" s="241" t="s">
        <v>552</v>
      </c>
      <c r="D96" s="231" t="s">
        <v>284</v>
      </c>
      <c r="E96" s="232">
        <v>565</v>
      </c>
      <c r="F96" s="233"/>
      <c r="G96" s="234">
        <f>ROUND(E96*F96,2)</f>
        <v>0</v>
      </c>
      <c r="H96" s="233"/>
      <c r="I96" s="234">
        <f>ROUND(E96*H96,2)</f>
        <v>0</v>
      </c>
      <c r="J96" s="233"/>
      <c r="K96" s="234">
        <f>ROUND(E96*J96,2)</f>
        <v>0</v>
      </c>
      <c r="L96" s="234">
        <v>21</v>
      </c>
      <c r="M96" s="234">
        <f>G96*(1+L96/100)</f>
        <v>0</v>
      </c>
      <c r="N96" s="234">
        <v>0.441</v>
      </c>
      <c r="O96" s="234">
        <f>ROUND(E96*N96,2)</f>
        <v>249.17</v>
      </c>
      <c r="P96" s="234">
        <v>0</v>
      </c>
      <c r="Q96" s="234">
        <f>ROUND(E96*P96,2)</f>
        <v>0</v>
      </c>
      <c r="R96" s="234" t="s">
        <v>308</v>
      </c>
      <c r="S96" s="234" t="s">
        <v>227</v>
      </c>
      <c r="T96" s="235" t="s">
        <v>286</v>
      </c>
      <c r="U96" s="221">
        <v>2.9000000000000001E-2</v>
      </c>
      <c r="V96" s="221">
        <f>ROUND(E96*U96,2)</f>
        <v>16.39</v>
      </c>
      <c r="W96" s="221"/>
      <c r="X96" s="221" t="s">
        <v>287</v>
      </c>
      <c r="Y96" s="212"/>
      <c r="Z96" s="212"/>
      <c r="AA96" s="212"/>
      <c r="AB96" s="212"/>
      <c r="AC96" s="212"/>
      <c r="AD96" s="212"/>
      <c r="AE96" s="212"/>
      <c r="AF96" s="212"/>
      <c r="AG96" s="212" t="s">
        <v>319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9" t="s">
        <v>797</v>
      </c>
      <c r="D97" s="248"/>
      <c r="E97" s="249">
        <v>565</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292</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0.399999999999999" outlineLevel="1" x14ac:dyDescent="0.25">
      <c r="A98" s="229">
        <v>29</v>
      </c>
      <c r="B98" s="230" t="s">
        <v>553</v>
      </c>
      <c r="C98" s="241" t="s">
        <v>554</v>
      </c>
      <c r="D98" s="231" t="s">
        <v>284</v>
      </c>
      <c r="E98" s="232">
        <v>175</v>
      </c>
      <c r="F98" s="233"/>
      <c r="G98" s="234">
        <f>ROUND(E98*F98,2)</f>
        <v>0</v>
      </c>
      <c r="H98" s="233"/>
      <c r="I98" s="234">
        <f>ROUND(E98*H98,2)</f>
        <v>0</v>
      </c>
      <c r="J98" s="233"/>
      <c r="K98" s="234">
        <f>ROUND(E98*J98,2)</f>
        <v>0</v>
      </c>
      <c r="L98" s="234">
        <v>21</v>
      </c>
      <c r="M98" s="234">
        <f>G98*(1+L98/100)</f>
        <v>0</v>
      </c>
      <c r="N98" s="234">
        <v>0.15826000000000001</v>
      </c>
      <c r="O98" s="234">
        <f>ROUND(E98*N98,2)</f>
        <v>27.7</v>
      </c>
      <c r="P98" s="234">
        <v>0</v>
      </c>
      <c r="Q98" s="234">
        <f>ROUND(E98*P98,2)</f>
        <v>0</v>
      </c>
      <c r="R98" s="234" t="s">
        <v>308</v>
      </c>
      <c r="S98" s="234" t="s">
        <v>227</v>
      </c>
      <c r="T98" s="235" t="s">
        <v>286</v>
      </c>
      <c r="U98" s="221">
        <v>2.4E-2</v>
      </c>
      <c r="V98" s="221">
        <f>ROUND(E98*U98,2)</f>
        <v>4.2</v>
      </c>
      <c r="W98" s="221"/>
      <c r="X98" s="221" t="s">
        <v>287</v>
      </c>
      <c r="Y98" s="212"/>
      <c r="Z98" s="212"/>
      <c r="AA98" s="212"/>
      <c r="AB98" s="212"/>
      <c r="AC98" s="212"/>
      <c r="AD98" s="212"/>
      <c r="AE98" s="212"/>
      <c r="AF98" s="212"/>
      <c r="AG98" s="212" t="s">
        <v>288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58" t="s">
        <v>555</v>
      </c>
      <c r="D99" s="250"/>
      <c r="E99" s="250"/>
      <c r="F99" s="250"/>
      <c r="G99" s="250"/>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290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59" t="s">
        <v>806</v>
      </c>
      <c r="D100" s="248"/>
      <c r="E100" s="249">
        <v>175</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292</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5">
      <c r="A101" s="223" t="s">
        <v>222</v>
      </c>
      <c r="B101" s="224" t="s">
        <v>146</v>
      </c>
      <c r="C101" s="240" t="s">
        <v>147</v>
      </c>
      <c r="D101" s="225"/>
      <c r="E101" s="226"/>
      <c r="F101" s="227"/>
      <c r="G101" s="227">
        <f>SUMIF(AG102:AG107,"&lt;&gt;NOR",G102:G107)</f>
        <v>0</v>
      </c>
      <c r="H101" s="227"/>
      <c r="I101" s="227">
        <f>SUM(I102:I107)</f>
        <v>0</v>
      </c>
      <c r="J101" s="227"/>
      <c r="K101" s="227">
        <f>SUM(K102:K107)</f>
        <v>0</v>
      </c>
      <c r="L101" s="227"/>
      <c r="M101" s="227">
        <f>SUM(M102:M107)</f>
        <v>0</v>
      </c>
      <c r="N101" s="227"/>
      <c r="O101" s="227">
        <f>SUM(O102:O107)</f>
        <v>18.279999999999998</v>
      </c>
      <c r="P101" s="227"/>
      <c r="Q101" s="227">
        <f>SUM(Q102:Q107)</f>
        <v>0</v>
      </c>
      <c r="R101" s="227"/>
      <c r="S101" s="227"/>
      <c r="T101" s="228"/>
      <c r="U101" s="222"/>
      <c r="V101" s="222">
        <f>SUM(V102:V107)</f>
        <v>4.38</v>
      </c>
      <c r="W101" s="222"/>
      <c r="X101" s="222"/>
      <c r="AG101" t="s">
        <v>223</v>
      </c>
    </row>
    <row r="102" spans="1:60" outlineLevel="1" x14ac:dyDescent="0.25">
      <c r="A102" s="229">
        <v>30</v>
      </c>
      <c r="B102" s="230" t="s">
        <v>567</v>
      </c>
      <c r="C102" s="241" t="s">
        <v>568</v>
      </c>
      <c r="D102" s="231" t="s">
        <v>284</v>
      </c>
      <c r="E102" s="232">
        <v>175</v>
      </c>
      <c r="F102" s="233"/>
      <c r="G102" s="234">
        <f>ROUND(E102*F102,2)</f>
        <v>0</v>
      </c>
      <c r="H102" s="233"/>
      <c r="I102" s="234">
        <f>ROUND(E102*H102,2)</f>
        <v>0</v>
      </c>
      <c r="J102" s="233"/>
      <c r="K102" s="234">
        <f>ROUND(E102*J102,2)</f>
        <v>0</v>
      </c>
      <c r="L102" s="234">
        <v>21</v>
      </c>
      <c r="M102" s="234">
        <f>G102*(1+L102/100)</f>
        <v>0</v>
      </c>
      <c r="N102" s="234">
        <v>8.0000000000000007E-5</v>
      </c>
      <c r="O102" s="234">
        <f>ROUND(E102*N102,2)</f>
        <v>0.01</v>
      </c>
      <c r="P102" s="234">
        <v>0</v>
      </c>
      <c r="Q102" s="234">
        <f>ROUND(E102*P102,2)</f>
        <v>0</v>
      </c>
      <c r="R102" s="234"/>
      <c r="S102" s="234" t="s">
        <v>487</v>
      </c>
      <c r="T102" s="235" t="s">
        <v>488</v>
      </c>
      <c r="U102" s="221">
        <v>8.0000000000000002E-3</v>
      </c>
      <c r="V102" s="221">
        <f>ROUND(E102*U102,2)</f>
        <v>1.4</v>
      </c>
      <c r="W102" s="221"/>
      <c r="X102" s="221" t="s">
        <v>287</v>
      </c>
      <c r="Y102" s="212"/>
      <c r="Z102" s="212"/>
      <c r="AA102" s="212"/>
      <c r="AB102" s="212"/>
      <c r="AC102" s="212"/>
      <c r="AD102" s="212"/>
      <c r="AE102" s="212"/>
      <c r="AF102" s="212"/>
      <c r="AG102" s="212" t="s">
        <v>288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59" t="s">
        <v>806</v>
      </c>
      <c r="D103" s="248"/>
      <c r="E103" s="249">
        <v>175</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292</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0.399999999999999" outlineLevel="1" x14ac:dyDescent="0.25">
      <c r="A104" s="229">
        <v>31</v>
      </c>
      <c r="B104" s="230" t="s">
        <v>569</v>
      </c>
      <c r="C104" s="241" t="s">
        <v>570</v>
      </c>
      <c r="D104" s="231" t="s">
        <v>284</v>
      </c>
      <c r="E104" s="232">
        <v>175</v>
      </c>
      <c r="F104" s="233"/>
      <c r="G104" s="234">
        <f>ROUND(E104*F104,2)</f>
        <v>0</v>
      </c>
      <c r="H104" s="233"/>
      <c r="I104" s="234">
        <f>ROUND(E104*H104,2)</f>
        <v>0</v>
      </c>
      <c r="J104" s="233"/>
      <c r="K104" s="234">
        <f>ROUND(E104*J104,2)</f>
        <v>0</v>
      </c>
      <c r="L104" s="234">
        <v>21</v>
      </c>
      <c r="M104" s="234">
        <f>G104*(1+L104/100)</f>
        <v>0</v>
      </c>
      <c r="N104" s="234">
        <v>7.1000000000000002E-4</v>
      </c>
      <c r="O104" s="234">
        <f>ROUND(E104*N104,2)</f>
        <v>0.12</v>
      </c>
      <c r="P104" s="234">
        <v>0</v>
      </c>
      <c r="Q104" s="234">
        <f>ROUND(E104*P104,2)</f>
        <v>0</v>
      </c>
      <c r="R104" s="234" t="s">
        <v>308</v>
      </c>
      <c r="S104" s="234" t="s">
        <v>227</v>
      </c>
      <c r="T104" s="235" t="s">
        <v>286</v>
      </c>
      <c r="U104" s="221">
        <v>2E-3</v>
      </c>
      <c r="V104" s="221">
        <f>ROUND(E104*U104,2)</f>
        <v>0.35</v>
      </c>
      <c r="W104" s="221"/>
      <c r="X104" s="221" t="s">
        <v>287</v>
      </c>
      <c r="Y104" s="212"/>
      <c r="Z104" s="212"/>
      <c r="AA104" s="212"/>
      <c r="AB104" s="212"/>
      <c r="AC104" s="212"/>
      <c r="AD104" s="212"/>
      <c r="AE104" s="212"/>
      <c r="AF104" s="212"/>
      <c r="AG104" s="212" t="s">
        <v>288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59" t="s">
        <v>806</v>
      </c>
      <c r="D105" s="248"/>
      <c r="E105" s="249">
        <v>175</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292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0.399999999999999" outlineLevel="1" x14ac:dyDescent="0.25">
      <c r="A106" s="229">
        <v>32</v>
      </c>
      <c r="B106" s="230" t="s">
        <v>571</v>
      </c>
      <c r="C106" s="241" t="s">
        <v>572</v>
      </c>
      <c r="D106" s="231" t="s">
        <v>284</v>
      </c>
      <c r="E106" s="232">
        <v>175</v>
      </c>
      <c r="F106" s="233"/>
      <c r="G106" s="234">
        <f>ROUND(E106*F106,2)</f>
        <v>0</v>
      </c>
      <c r="H106" s="233"/>
      <c r="I106" s="234">
        <f>ROUND(E106*H106,2)</f>
        <v>0</v>
      </c>
      <c r="J106" s="233"/>
      <c r="K106" s="234">
        <f>ROUND(E106*J106,2)</f>
        <v>0</v>
      </c>
      <c r="L106" s="234">
        <v>21</v>
      </c>
      <c r="M106" s="234">
        <f>G106*(1+L106/100)</f>
        <v>0</v>
      </c>
      <c r="N106" s="234">
        <v>0.10373</v>
      </c>
      <c r="O106" s="234">
        <f>ROUND(E106*N106,2)</f>
        <v>18.149999999999999</v>
      </c>
      <c r="P106" s="234">
        <v>0</v>
      </c>
      <c r="Q106" s="234">
        <f>ROUND(E106*P106,2)</f>
        <v>0</v>
      </c>
      <c r="R106" s="234" t="s">
        <v>308</v>
      </c>
      <c r="S106" s="234" t="s">
        <v>227</v>
      </c>
      <c r="T106" s="235" t="s">
        <v>286</v>
      </c>
      <c r="U106" s="221">
        <v>1.4999999999999999E-2</v>
      </c>
      <c r="V106" s="221">
        <f>ROUND(E106*U106,2)</f>
        <v>2.63</v>
      </c>
      <c r="W106" s="221"/>
      <c r="X106" s="221" t="s">
        <v>287</v>
      </c>
      <c r="Y106" s="212"/>
      <c r="Z106" s="212"/>
      <c r="AA106" s="212"/>
      <c r="AB106" s="212"/>
      <c r="AC106" s="212"/>
      <c r="AD106" s="212"/>
      <c r="AE106" s="212"/>
      <c r="AF106" s="212"/>
      <c r="AG106" s="212" t="s">
        <v>288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9" t="s">
        <v>806</v>
      </c>
      <c r="D107" s="248"/>
      <c r="E107" s="249">
        <v>175</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292</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5">
      <c r="A108" s="223" t="s">
        <v>222</v>
      </c>
      <c r="B108" s="224" t="s">
        <v>150</v>
      </c>
      <c r="C108" s="240" t="s">
        <v>151</v>
      </c>
      <c r="D108" s="225"/>
      <c r="E108" s="226"/>
      <c r="F108" s="227"/>
      <c r="G108" s="227">
        <f>SUMIF(AG109:AG118,"&lt;&gt;NOR",G109:G118)</f>
        <v>0</v>
      </c>
      <c r="H108" s="227"/>
      <c r="I108" s="227">
        <f>SUM(I109:I118)</f>
        <v>0</v>
      </c>
      <c r="J108" s="227"/>
      <c r="K108" s="227">
        <f>SUM(K109:K118)</f>
        <v>0</v>
      </c>
      <c r="L108" s="227"/>
      <c r="M108" s="227">
        <f>SUM(M109:M118)</f>
        <v>0</v>
      </c>
      <c r="N108" s="227"/>
      <c r="O108" s="227">
        <f>SUM(O109:O118)</f>
        <v>79.73</v>
      </c>
      <c r="P108" s="227"/>
      <c r="Q108" s="227">
        <f>SUM(Q109:Q118)</f>
        <v>0</v>
      </c>
      <c r="R108" s="227"/>
      <c r="S108" s="227"/>
      <c r="T108" s="228"/>
      <c r="U108" s="222"/>
      <c r="V108" s="222">
        <f>SUM(V109:V118)</f>
        <v>277.23</v>
      </c>
      <c r="W108" s="222"/>
      <c r="X108" s="222"/>
      <c r="AG108" t="s">
        <v>223</v>
      </c>
    </row>
    <row r="109" spans="1:60" outlineLevel="1" x14ac:dyDescent="0.25">
      <c r="A109" s="229">
        <v>33</v>
      </c>
      <c r="B109" s="230" t="s">
        <v>807</v>
      </c>
      <c r="C109" s="241" t="s">
        <v>808</v>
      </c>
      <c r="D109" s="231" t="s">
        <v>284</v>
      </c>
      <c r="E109" s="232">
        <v>417.3</v>
      </c>
      <c r="F109" s="233"/>
      <c r="G109" s="234">
        <f>ROUND(E109*F109,2)</f>
        <v>0</v>
      </c>
      <c r="H109" s="233"/>
      <c r="I109" s="234">
        <f>ROUND(E109*H109,2)</f>
        <v>0</v>
      </c>
      <c r="J109" s="233"/>
      <c r="K109" s="234">
        <f>ROUND(E109*J109,2)</f>
        <v>0</v>
      </c>
      <c r="L109" s="234">
        <v>21</v>
      </c>
      <c r="M109" s="234">
        <f>G109*(1+L109/100)</f>
        <v>0</v>
      </c>
      <c r="N109" s="234">
        <v>5.5449999999999999E-2</v>
      </c>
      <c r="O109" s="234">
        <f>ROUND(E109*N109,2)</f>
        <v>23.14</v>
      </c>
      <c r="P109" s="234">
        <v>0</v>
      </c>
      <c r="Q109" s="234">
        <f>ROUND(E109*P109,2)</f>
        <v>0</v>
      </c>
      <c r="R109" s="234" t="s">
        <v>308</v>
      </c>
      <c r="S109" s="234" t="s">
        <v>227</v>
      </c>
      <c r="T109" s="235" t="s">
        <v>286</v>
      </c>
      <c r="U109" s="221">
        <v>0.442</v>
      </c>
      <c r="V109" s="221">
        <f>ROUND(E109*U109,2)</f>
        <v>184.45</v>
      </c>
      <c r="W109" s="221"/>
      <c r="X109" s="221" t="s">
        <v>287</v>
      </c>
      <c r="Y109" s="212"/>
      <c r="Z109" s="212"/>
      <c r="AA109" s="212"/>
      <c r="AB109" s="212"/>
      <c r="AC109" s="212"/>
      <c r="AD109" s="212"/>
      <c r="AE109" s="212"/>
      <c r="AF109" s="212"/>
      <c r="AG109" s="212" t="s">
        <v>288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1" outlineLevel="1" x14ac:dyDescent="0.25">
      <c r="A110" s="219"/>
      <c r="B110" s="220"/>
      <c r="C110" s="258" t="s">
        <v>579</v>
      </c>
      <c r="D110" s="250"/>
      <c r="E110" s="250"/>
      <c r="F110" s="250"/>
      <c r="G110" s="250"/>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290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36" t="str">
        <f>C110</f>
        <v>s provedením lože z kameniva drceného, s vyplněním spár, s dvojitým hutněním a se smetením přebytečného materiálu na krajnici. S dodáním hmot pro lože a výplň spár.</v>
      </c>
      <c r="BB110" s="212"/>
      <c r="BC110" s="212"/>
      <c r="BD110" s="212"/>
      <c r="BE110" s="212"/>
      <c r="BF110" s="212"/>
      <c r="BG110" s="212"/>
      <c r="BH110" s="212"/>
    </row>
    <row r="111" spans="1:60" outlineLevel="1" x14ac:dyDescent="0.25">
      <c r="A111" s="219"/>
      <c r="B111" s="220"/>
      <c r="C111" s="259" t="s">
        <v>580</v>
      </c>
      <c r="D111" s="248"/>
      <c r="E111" s="249"/>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292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59" t="s">
        <v>809</v>
      </c>
      <c r="D112" s="248"/>
      <c r="E112" s="249">
        <v>417.3</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292</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29">
        <v>34</v>
      </c>
      <c r="B113" s="230" t="s">
        <v>586</v>
      </c>
      <c r="C113" s="241" t="s">
        <v>587</v>
      </c>
      <c r="D113" s="231" t="s">
        <v>468</v>
      </c>
      <c r="E113" s="232">
        <v>226.3</v>
      </c>
      <c r="F113" s="233"/>
      <c r="G113" s="234">
        <f>ROUND(E113*F113,2)</f>
        <v>0</v>
      </c>
      <c r="H113" s="233"/>
      <c r="I113" s="234">
        <f>ROUND(E113*H113,2)</f>
        <v>0</v>
      </c>
      <c r="J113" s="233"/>
      <c r="K113" s="234">
        <f>ROUND(E113*J113,2)</f>
        <v>0</v>
      </c>
      <c r="L113" s="234">
        <v>21</v>
      </c>
      <c r="M113" s="234">
        <f>G113*(1+L113/100)</f>
        <v>0</v>
      </c>
      <c r="N113" s="234">
        <v>3.3E-4</v>
      </c>
      <c r="O113" s="234">
        <f>ROUND(E113*N113,2)</f>
        <v>7.0000000000000007E-2</v>
      </c>
      <c r="P113" s="234">
        <v>0</v>
      </c>
      <c r="Q113" s="234">
        <f>ROUND(E113*P113,2)</f>
        <v>0</v>
      </c>
      <c r="R113" s="234" t="s">
        <v>308</v>
      </c>
      <c r="S113" s="234" t="s">
        <v>227</v>
      </c>
      <c r="T113" s="235" t="s">
        <v>286</v>
      </c>
      <c r="U113" s="221">
        <v>0.41</v>
      </c>
      <c r="V113" s="221">
        <f>ROUND(E113*U113,2)</f>
        <v>92.78</v>
      </c>
      <c r="W113" s="221"/>
      <c r="X113" s="221" t="s">
        <v>287</v>
      </c>
      <c r="Y113" s="212"/>
      <c r="Z113" s="212"/>
      <c r="AA113" s="212"/>
      <c r="AB113" s="212"/>
      <c r="AC113" s="212"/>
      <c r="AD113" s="212"/>
      <c r="AE113" s="212"/>
      <c r="AF113" s="212"/>
      <c r="AG113" s="212" t="s">
        <v>288</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59" t="s">
        <v>580</v>
      </c>
      <c r="D114" s="248"/>
      <c r="E114" s="249"/>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292</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59" t="s">
        <v>810</v>
      </c>
      <c r="D115" s="248"/>
      <c r="E115" s="249">
        <v>226.3</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292</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29">
        <v>35</v>
      </c>
      <c r="B116" s="230" t="s">
        <v>590</v>
      </c>
      <c r="C116" s="241" t="s">
        <v>591</v>
      </c>
      <c r="D116" s="231" t="s">
        <v>284</v>
      </c>
      <c r="E116" s="232">
        <v>438.16500000000002</v>
      </c>
      <c r="F116" s="233"/>
      <c r="G116" s="234">
        <f>ROUND(E116*F116,2)</f>
        <v>0</v>
      </c>
      <c r="H116" s="233"/>
      <c r="I116" s="234">
        <f>ROUND(E116*H116,2)</f>
        <v>0</v>
      </c>
      <c r="J116" s="233"/>
      <c r="K116" s="234">
        <f>ROUND(E116*J116,2)</f>
        <v>0</v>
      </c>
      <c r="L116" s="234">
        <v>21</v>
      </c>
      <c r="M116" s="234">
        <f>G116*(1+L116/100)</f>
        <v>0</v>
      </c>
      <c r="N116" s="234">
        <v>0.129</v>
      </c>
      <c r="O116" s="234">
        <f>ROUND(E116*N116,2)</f>
        <v>56.52</v>
      </c>
      <c r="P116" s="234">
        <v>0</v>
      </c>
      <c r="Q116" s="234">
        <f>ROUND(E116*P116,2)</f>
        <v>0</v>
      </c>
      <c r="R116" s="234" t="s">
        <v>417</v>
      </c>
      <c r="S116" s="234" t="s">
        <v>227</v>
      </c>
      <c r="T116" s="235" t="s">
        <v>286</v>
      </c>
      <c r="U116" s="221">
        <v>0</v>
      </c>
      <c r="V116" s="221">
        <f>ROUND(E116*U116,2)</f>
        <v>0</v>
      </c>
      <c r="W116" s="221"/>
      <c r="X116" s="221" t="s">
        <v>418</v>
      </c>
      <c r="Y116" s="212"/>
      <c r="Z116" s="212"/>
      <c r="AA116" s="212"/>
      <c r="AB116" s="212"/>
      <c r="AC116" s="212"/>
      <c r="AD116" s="212"/>
      <c r="AE116" s="212"/>
      <c r="AF116" s="212"/>
      <c r="AG116" s="212" t="s">
        <v>455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19"/>
      <c r="B117" s="220"/>
      <c r="C117" s="259" t="s">
        <v>580</v>
      </c>
      <c r="D117" s="248"/>
      <c r="E117" s="249"/>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292</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59" t="s">
        <v>811</v>
      </c>
      <c r="D118" s="248"/>
      <c r="E118" s="249">
        <v>438.16500000000002</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292</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5">
      <c r="A119" s="223" t="s">
        <v>222</v>
      </c>
      <c r="B119" s="224" t="s">
        <v>154</v>
      </c>
      <c r="C119" s="240" t="s">
        <v>155</v>
      </c>
      <c r="D119" s="225"/>
      <c r="E119" s="226"/>
      <c r="F119" s="227"/>
      <c r="G119" s="227">
        <f>SUMIF(AG120:AG129,"&lt;&gt;NOR",G120:G129)</f>
        <v>0</v>
      </c>
      <c r="H119" s="227"/>
      <c r="I119" s="227">
        <f>SUM(I120:I129)</f>
        <v>0</v>
      </c>
      <c r="J119" s="227"/>
      <c r="K119" s="227">
        <f>SUM(K120:K129)</f>
        <v>0</v>
      </c>
      <c r="L119" s="227"/>
      <c r="M119" s="227">
        <f>SUM(M120:M129)</f>
        <v>0</v>
      </c>
      <c r="N119" s="227"/>
      <c r="O119" s="227">
        <f>SUM(O120:O129)</f>
        <v>0.06</v>
      </c>
      <c r="P119" s="227"/>
      <c r="Q119" s="227">
        <f>SUM(Q120:Q129)</f>
        <v>0</v>
      </c>
      <c r="R119" s="227"/>
      <c r="S119" s="227"/>
      <c r="T119" s="228"/>
      <c r="U119" s="222"/>
      <c r="V119" s="222">
        <f>SUM(V120:V129)</f>
        <v>1.9</v>
      </c>
      <c r="W119" s="222"/>
      <c r="X119" s="222"/>
      <c r="AG119" t="s">
        <v>223</v>
      </c>
    </row>
    <row r="120" spans="1:60" outlineLevel="1" x14ac:dyDescent="0.25">
      <c r="A120" s="229">
        <v>36</v>
      </c>
      <c r="B120" s="230" t="s">
        <v>812</v>
      </c>
      <c r="C120" s="241" t="s">
        <v>813</v>
      </c>
      <c r="D120" s="231" t="s">
        <v>468</v>
      </c>
      <c r="E120" s="232">
        <v>18.2</v>
      </c>
      <c r="F120" s="233"/>
      <c r="G120" s="234">
        <f>ROUND(E120*F120,2)</f>
        <v>0</v>
      </c>
      <c r="H120" s="233"/>
      <c r="I120" s="234">
        <f>ROUND(E120*H120,2)</f>
        <v>0</v>
      </c>
      <c r="J120" s="233"/>
      <c r="K120" s="234">
        <f>ROUND(E120*J120,2)</f>
        <v>0</v>
      </c>
      <c r="L120" s="234">
        <v>21</v>
      </c>
      <c r="M120" s="234">
        <f>G120*(1+L120/100)</f>
        <v>0</v>
      </c>
      <c r="N120" s="234">
        <v>0</v>
      </c>
      <c r="O120" s="234">
        <f>ROUND(E120*N120,2)</f>
        <v>0</v>
      </c>
      <c r="P120" s="234">
        <v>0</v>
      </c>
      <c r="Q120" s="234">
        <f>ROUND(E120*P120,2)</f>
        <v>0</v>
      </c>
      <c r="R120" s="234" t="s">
        <v>469</v>
      </c>
      <c r="S120" s="234" t="s">
        <v>227</v>
      </c>
      <c r="T120" s="235" t="s">
        <v>286</v>
      </c>
      <c r="U120" s="221">
        <v>6.6000000000000003E-2</v>
      </c>
      <c r="V120" s="221">
        <f>ROUND(E120*U120,2)</f>
        <v>1.2</v>
      </c>
      <c r="W120" s="221"/>
      <c r="X120" s="221" t="s">
        <v>287</v>
      </c>
      <c r="Y120" s="212"/>
      <c r="Z120" s="212"/>
      <c r="AA120" s="212"/>
      <c r="AB120" s="212"/>
      <c r="AC120" s="212"/>
      <c r="AD120" s="212"/>
      <c r="AE120" s="212"/>
      <c r="AF120" s="212"/>
      <c r="AG120" s="212" t="s">
        <v>288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19"/>
      <c r="B121" s="220"/>
      <c r="C121" s="258" t="s">
        <v>814</v>
      </c>
      <c r="D121" s="250"/>
      <c r="E121" s="250"/>
      <c r="F121" s="250"/>
      <c r="G121" s="250"/>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290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59" t="s">
        <v>815</v>
      </c>
      <c r="D122" s="248"/>
      <c r="E122" s="249">
        <v>18.2</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292</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0.399999999999999" outlineLevel="1" x14ac:dyDescent="0.25">
      <c r="A123" s="229">
        <v>37</v>
      </c>
      <c r="B123" s="230" t="s">
        <v>816</v>
      </c>
      <c r="C123" s="241" t="s">
        <v>817</v>
      </c>
      <c r="D123" s="231" t="s">
        <v>295</v>
      </c>
      <c r="E123" s="232">
        <v>4</v>
      </c>
      <c r="F123" s="233"/>
      <c r="G123" s="234">
        <f>ROUND(E123*F123,2)</f>
        <v>0</v>
      </c>
      <c r="H123" s="233"/>
      <c r="I123" s="234">
        <f>ROUND(E123*H123,2)</f>
        <v>0</v>
      </c>
      <c r="J123" s="233"/>
      <c r="K123" s="234">
        <f>ROUND(E123*J123,2)</f>
        <v>0</v>
      </c>
      <c r="L123" s="234">
        <v>21</v>
      </c>
      <c r="M123" s="234">
        <f>G123*(1+L123/100)</f>
        <v>0</v>
      </c>
      <c r="N123" s="234">
        <v>1.0000000000000001E-5</v>
      </c>
      <c r="O123" s="234">
        <f>ROUND(E123*N123,2)</f>
        <v>0</v>
      </c>
      <c r="P123" s="234">
        <v>0</v>
      </c>
      <c r="Q123" s="234">
        <f>ROUND(E123*P123,2)</f>
        <v>0</v>
      </c>
      <c r="R123" s="234" t="s">
        <v>469</v>
      </c>
      <c r="S123" s="234" t="s">
        <v>227</v>
      </c>
      <c r="T123" s="235" t="s">
        <v>286</v>
      </c>
      <c r="U123" s="221">
        <v>0.17599999999999999</v>
      </c>
      <c r="V123" s="221">
        <f>ROUND(E123*U123,2)</f>
        <v>0.7</v>
      </c>
      <c r="W123" s="221"/>
      <c r="X123" s="221" t="s">
        <v>287</v>
      </c>
      <c r="Y123" s="212"/>
      <c r="Z123" s="212"/>
      <c r="AA123" s="212"/>
      <c r="AB123" s="212"/>
      <c r="AC123" s="212"/>
      <c r="AD123" s="212"/>
      <c r="AE123" s="212"/>
      <c r="AF123" s="212"/>
      <c r="AG123" s="212" t="s">
        <v>288</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19"/>
      <c r="B124" s="220"/>
      <c r="C124" s="258" t="s">
        <v>803</v>
      </c>
      <c r="D124" s="250"/>
      <c r="E124" s="250"/>
      <c r="F124" s="250"/>
      <c r="G124" s="250"/>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290</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9" t="s">
        <v>818</v>
      </c>
      <c r="D125" s="248"/>
      <c r="E125" s="249">
        <v>4</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292</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0.399999999999999" outlineLevel="1" x14ac:dyDescent="0.25">
      <c r="A126" s="229">
        <v>38</v>
      </c>
      <c r="B126" s="230" t="s">
        <v>819</v>
      </c>
      <c r="C126" s="241" t="s">
        <v>820</v>
      </c>
      <c r="D126" s="231" t="s">
        <v>295</v>
      </c>
      <c r="E126" s="232">
        <v>18.745999999999999</v>
      </c>
      <c r="F126" s="233"/>
      <c r="G126" s="234">
        <f>ROUND(E126*F126,2)</f>
        <v>0</v>
      </c>
      <c r="H126" s="233"/>
      <c r="I126" s="234">
        <f>ROUND(E126*H126,2)</f>
        <v>0</v>
      </c>
      <c r="J126" s="233"/>
      <c r="K126" s="234">
        <f>ROUND(E126*J126,2)</f>
        <v>0</v>
      </c>
      <c r="L126" s="234">
        <v>21</v>
      </c>
      <c r="M126" s="234">
        <f>G126*(1+L126/100)</f>
        <v>0</v>
      </c>
      <c r="N126" s="234">
        <v>3.2100000000000002E-3</v>
      </c>
      <c r="O126" s="234">
        <f>ROUND(E126*N126,2)</f>
        <v>0.06</v>
      </c>
      <c r="P126" s="234">
        <v>0</v>
      </c>
      <c r="Q126" s="234">
        <f>ROUND(E126*P126,2)</f>
        <v>0</v>
      </c>
      <c r="R126" s="234" t="s">
        <v>417</v>
      </c>
      <c r="S126" s="234" t="s">
        <v>227</v>
      </c>
      <c r="T126" s="235" t="s">
        <v>286</v>
      </c>
      <c r="U126" s="221">
        <v>0</v>
      </c>
      <c r="V126" s="221">
        <f>ROUND(E126*U126,2)</f>
        <v>0</v>
      </c>
      <c r="W126" s="221"/>
      <c r="X126" s="221" t="s">
        <v>418</v>
      </c>
      <c r="Y126" s="212"/>
      <c r="Z126" s="212"/>
      <c r="AA126" s="212"/>
      <c r="AB126" s="212"/>
      <c r="AC126" s="212"/>
      <c r="AD126" s="212"/>
      <c r="AE126" s="212"/>
      <c r="AF126" s="212"/>
      <c r="AG126" s="212" t="s">
        <v>419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59" t="s">
        <v>821</v>
      </c>
      <c r="D127" s="248"/>
      <c r="E127" s="249">
        <v>18.745999999999999</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292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29">
        <v>39</v>
      </c>
      <c r="B128" s="230" t="s">
        <v>822</v>
      </c>
      <c r="C128" s="241" t="s">
        <v>823</v>
      </c>
      <c r="D128" s="231" t="s">
        <v>295</v>
      </c>
      <c r="E128" s="232">
        <v>4.0599999999999996</v>
      </c>
      <c r="F128" s="233"/>
      <c r="G128" s="234">
        <f>ROUND(E128*F128,2)</f>
        <v>0</v>
      </c>
      <c r="H128" s="233"/>
      <c r="I128" s="234">
        <f>ROUND(E128*H128,2)</f>
        <v>0</v>
      </c>
      <c r="J128" s="233"/>
      <c r="K128" s="234">
        <f>ROUND(E128*J128,2)</f>
        <v>0</v>
      </c>
      <c r="L128" s="234">
        <v>21</v>
      </c>
      <c r="M128" s="234">
        <f>G128*(1+L128/100)</f>
        <v>0</v>
      </c>
      <c r="N128" s="234">
        <v>5.4000000000000001E-4</v>
      </c>
      <c r="O128" s="234">
        <f>ROUND(E128*N128,2)</f>
        <v>0</v>
      </c>
      <c r="P128" s="234">
        <v>0</v>
      </c>
      <c r="Q128" s="234">
        <f>ROUND(E128*P128,2)</f>
        <v>0</v>
      </c>
      <c r="R128" s="234" t="s">
        <v>417</v>
      </c>
      <c r="S128" s="234" t="s">
        <v>227</v>
      </c>
      <c r="T128" s="235" t="s">
        <v>286</v>
      </c>
      <c r="U128" s="221">
        <v>0</v>
      </c>
      <c r="V128" s="221">
        <f>ROUND(E128*U128,2)</f>
        <v>0</v>
      </c>
      <c r="W128" s="221"/>
      <c r="X128" s="221" t="s">
        <v>418</v>
      </c>
      <c r="Y128" s="212"/>
      <c r="Z128" s="212"/>
      <c r="AA128" s="212"/>
      <c r="AB128" s="212"/>
      <c r="AC128" s="212"/>
      <c r="AD128" s="212"/>
      <c r="AE128" s="212"/>
      <c r="AF128" s="212"/>
      <c r="AG128" s="212" t="s">
        <v>419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59" t="s">
        <v>824</v>
      </c>
      <c r="D129" s="248"/>
      <c r="E129" s="249">
        <v>4.0599999999999996</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292</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5">
      <c r="A130" s="223" t="s">
        <v>222</v>
      </c>
      <c r="B130" s="224" t="s">
        <v>156</v>
      </c>
      <c r="C130" s="240" t="s">
        <v>157</v>
      </c>
      <c r="D130" s="225"/>
      <c r="E130" s="226"/>
      <c r="F130" s="227"/>
      <c r="G130" s="227">
        <f>SUMIF(AG131:AG142,"&lt;&gt;NOR",G131:G142)</f>
        <v>0</v>
      </c>
      <c r="H130" s="227"/>
      <c r="I130" s="227">
        <f>SUM(I131:I142)</f>
        <v>0</v>
      </c>
      <c r="J130" s="227"/>
      <c r="K130" s="227">
        <f>SUM(K131:K142)</f>
        <v>0</v>
      </c>
      <c r="L130" s="227"/>
      <c r="M130" s="227">
        <f>SUM(M131:M142)</f>
        <v>0</v>
      </c>
      <c r="N130" s="227"/>
      <c r="O130" s="227">
        <f>SUM(O131:O142)</f>
        <v>2.5099999999999998</v>
      </c>
      <c r="P130" s="227"/>
      <c r="Q130" s="227">
        <f>SUM(Q131:Q142)</f>
        <v>0</v>
      </c>
      <c r="R130" s="227"/>
      <c r="S130" s="227"/>
      <c r="T130" s="228"/>
      <c r="U130" s="222"/>
      <c r="V130" s="222">
        <f>SUM(V131:V142)</f>
        <v>23.549999999999997</v>
      </c>
      <c r="W130" s="222"/>
      <c r="X130" s="222"/>
      <c r="AG130" t="s">
        <v>223</v>
      </c>
    </row>
    <row r="131" spans="1:60" ht="20.399999999999999" outlineLevel="1" x14ac:dyDescent="0.25">
      <c r="A131" s="229">
        <v>40</v>
      </c>
      <c r="B131" s="230" t="s">
        <v>825</v>
      </c>
      <c r="C131" s="241" t="s">
        <v>826</v>
      </c>
      <c r="D131" s="231" t="s">
        <v>295</v>
      </c>
      <c r="E131" s="232">
        <v>4</v>
      </c>
      <c r="F131" s="233"/>
      <c r="G131" s="234">
        <f>ROUND(E131*F131,2)</f>
        <v>0</v>
      </c>
      <c r="H131" s="233"/>
      <c r="I131" s="234">
        <f>ROUND(E131*H131,2)</f>
        <v>0</v>
      </c>
      <c r="J131" s="233"/>
      <c r="K131" s="234">
        <f>ROUND(E131*J131,2)</f>
        <v>0</v>
      </c>
      <c r="L131" s="234">
        <v>21</v>
      </c>
      <c r="M131" s="234">
        <f>G131*(1+L131/100)</f>
        <v>0</v>
      </c>
      <c r="N131" s="234">
        <v>0.34089999999999998</v>
      </c>
      <c r="O131" s="234">
        <f>ROUND(E131*N131,2)</f>
        <v>1.36</v>
      </c>
      <c r="P131" s="234">
        <v>0</v>
      </c>
      <c r="Q131" s="234">
        <f>ROUND(E131*P131,2)</f>
        <v>0</v>
      </c>
      <c r="R131" s="234" t="s">
        <v>469</v>
      </c>
      <c r="S131" s="234" t="s">
        <v>227</v>
      </c>
      <c r="T131" s="235" t="s">
        <v>286</v>
      </c>
      <c r="U131" s="221">
        <v>4.1980000000000004</v>
      </c>
      <c r="V131" s="221">
        <f>ROUND(E131*U131,2)</f>
        <v>16.79</v>
      </c>
      <c r="W131" s="221"/>
      <c r="X131" s="221" t="s">
        <v>287</v>
      </c>
      <c r="Y131" s="212"/>
      <c r="Z131" s="212"/>
      <c r="AA131" s="212"/>
      <c r="AB131" s="212"/>
      <c r="AC131" s="212"/>
      <c r="AD131" s="212"/>
      <c r="AE131" s="212"/>
      <c r="AF131" s="212"/>
      <c r="AG131" s="212" t="s">
        <v>288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58" t="s">
        <v>827</v>
      </c>
      <c r="D132" s="250"/>
      <c r="E132" s="250"/>
      <c r="F132" s="250"/>
      <c r="G132" s="250"/>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290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9" t="s">
        <v>818</v>
      </c>
      <c r="D133" s="248"/>
      <c r="E133" s="249">
        <v>4</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292</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29">
        <v>41</v>
      </c>
      <c r="B134" s="230" t="s">
        <v>828</v>
      </c>
      <c r="C134" s="241" t="s">
        <v>829</v>
      </c>
      <c r="D134" s="231" t="s">
        <v>295</v>
      </c>
      <c r="E134" s="232">
        <v>4</v>
      </c>
      <c r="F134" s="233"/>
      <c r="G134" s="234">
        <f>ROUND(E134*F134,2)</f>
        <v>0</v>
      </c>
      <c r="H134" s="233"/>
      <c r="I134" s="234">
        <f>ROUND(E134*H134,2)</f>
        <v>0</v>
      </c>
      <c r="J134" s="233"/>
      <c r="K134" s="234">
        <f>ROUND(E134*J134,2)</f>
        <v>0</v>
      </c>
      <c r="L134" s="234">
        <v>21</v>
      </c>
      <c r="M134" s="234">
        <f>G134*(1+L134/100)</f>
        <v>0</v>
      </c>
      <c r="N134" s="234">
        <v>9.3600000000000003E-3</v>
      </c>
      <c r="O134" s="234">
        <f>ROUND(E134*N134,2)</f>
        <v>0.04</v>
      </c>
      <c r="P134" s="234">
        <v>0</v>
      </c>
      <c r="Q134" s="234">
        <f>ROUND(E134*P134,2)</f>
        <v>0</v>
      </c>
      <c r="R134" s="234" t="s">
        <v>469</v>
      </c>
      <c r="S134" s="234" t="s">
        <v>227</v>
      </c>
      <c r="T134" s="235" t="s">
        <v>286</v>
      </c>
      <c r="U134" s="221">
        <v>1.6890000000000001</v>
      </c>
      <c r="V134" s="221">
        <f>ROUND(E134*U134,2)</f>
        <v>6.76</v>
      </c>
      <c r="W134" s="221"/>
      <c r="X134" s="221" t="s">
        <v>287</v>
      </c>
      <c r="Y134" s="212"/>
      <c r="Z134" s="212"/>
      <c r="AA134" s="212"/>
      <c r="AB134" s="212"/>
      <c r="AC134" s="212"/>
      <c r="AD134" s="212"/>
      <c r="AE134" s="212"/>
      <c r="AF134" s="212"/>
      <c r="AG134" s="212" t="s">
        <v>288</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58" t="s">
        <v>830</v>
      </c>
      <c r="D135" s="250"/>
      <c r="E135" s="250"/>
      <c r="F135" s="250"/>
      <c r="G135" s="250"/>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290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59" t="s">
        <v>818</v>
      </c>
      <c r="D136" s="248"/>
      <c r="E136" s="249">
        <v>4</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292</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29">
        <v>42</v>
      </c>
      <c r="B137" s="230" t="s">
        <v>831</v>
      </c>
      <c r="C137" s="241" t="s">
        <v>832</v>
      </c>
      <c r="D137" s="231" t="s">
        <v>295</v>
      </c>
      <c r="E137" s="232">
        <v>4</v>
      </c>
      <c r="F137" s="233"/>
      <c r="G137" s="234">
        <f>ROUND(E137*F137,2)</f>
        <v>0</v>
      </c>
      <c r="H137" s="233"/>
      <c r="I137" s="234">
        <f>ROUND(E137*H137,2)</f>
        <v>0</v>
      </c>
      <c r="J137" s="233"/>
      <c r="K137" s="234">
        <f>ROUND(E137*J137,2)</f>
        <v>0</v>
      </c>
      <c r="L137" s="234">
        <v>21</v>
      </c>
      <c r="M137" s="234">
        <f>G137*(1+L137/100)</f>
        <v>0</v>
      </c>
      <c r="N137" s="234">
        <v>0.109</v>
      </c>
      <c r="O137" s="234">
        <f>ROUND(E137*N137,2)</f>
        <v>0.44</v>
      </c>
      <c r="P137" s="234">
        <v>0</v>
      </c>
      <c r="Q137" s="234">
        <f>ROUND(E137*P137,2)</f>
        <v>0</v>
      </c>
      <c r="R137" s="234" t="s">
        <v>417</v>
      </c>
      <c r="S137" s="234" t="s">
        <v>227</v>
      </c>
      <c r="T137" s="235" t="s">
        <v>286</v>
      </c>
      <c r="U137" s="221">
        <v>0</v>
      </c>
      <c r="V137" s="221">
        <f>ROUND(E137*U137,2)</f>
        <v>0</v>
      </c>
      <c r="W137" s="221"/>
      <c r="X137" s="221" t="s">
        <v>418</v>
      </c>
      <c r="Y137" s="212"/>
      <c r="Z137" s="212"/>
      <c r="AA137" s="212"/>
      <c r="AB137" s="212"/>
      <c r="AC137" s="212"/>
      <c r="AD137" s="212"/>
      <c r="AE137" s="212"/>
      <c r="AF137" s="212"/>
      <c r="AG137" s="212" t="s">
        <v>419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59" t="s">
        <v>818</v>
      </c>
      <c r="D138" s="248"/>
      <c r="E138" s="249">
        <v>4</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292</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0.399999999999999" outlineLevel="1" x14ac:dyDescent="0.25">
      <c r="A139" s="229">
        <v>43</v>
      </c>
      <c r="B139" s="230" t="s">
        <v>833</v>
      </c>
      <c r="C139" s="241" t="s">
        <v>834</v>
      </c>
      <c r="D139" s="231" t="s">
        <v>295</v>
      </c>
      <c r="E139" s="232">
        <v>4.04</v>
      </c>
      <c r="F139" s="233"/>
      <c r="G139" s="234">
        <f>ROUND(E139*F139,2)</f>
        <v>0</v>
      </c>
      <c r="H139" s="233"/>
      <c r="I139" s="234">
        <f>ROUND(E139*H139,2)</f>
        <v>0</v>
      </c>
      <c r="J139" s="233"/>
      <c r="K139" s="234">
        <f>ROUND(E139*J139,2)</f>
        <v>0</v>
      </c>
      <c r="L139" s="234">
        <v>21</v>
      </c>
      <c r="M139" s="234">
        <f>G139*(1+L139/100)</f>
        <v>0</v>
      </c>
      <c r="N139" s="234">
        <v>9.6000000000000002E-2</v>
      </c>
      <c r="O139" s="234">
        <f>ROUND(E139*N139,2)</f>
        <v>0.39</v>
      </c>
      <c r="P139" s="234">
        <v>0</v>
      </c>
      <c r="Q139" s="234">
        <f>ROUND(E139*P139,2)</f>
        <v>0</v>
      </c>
      <c r="R139" s="234" t="s">
        <v>417</v>
      </c>
      <c r="S139" s="234" t="s">
        <v>227</v>
      </c>
      <c r="T139" s="235" t="s">
        <v>286</v>
      </c>
      <c r="U139" s="221">
        <v>0</v>
      </c>
      <c r="V139" s="221">
        <f>ROUND(E139*U139,2)</f>
        <v>0</v>
      </c>
      <c r="W139" s="221"/>
      <c r="X139" s="221" t="s">
        <v>418</v>
      </c>
      <c r="Y139" s="212"/>
      <c r="Z139" s="212"/>
      <c r="AA139" s="212"/>
      <c r="AB139" s="212"/>
      <c r="AC139" s="212"/>
      <c r="AD139" s="212"/>
      <c r="AE139" s="212"/>
      <c r="AF139" s="212"/>
      <c r="AG139" s="212" t="s">
        <v>419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59" t="s">
        <v>835</v>
      </c>
      <c r="D140" s="248"/>
      <c r="E140" s="249">
        <v>4.04</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292</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0.399999999999999" outlineLevel="1" x14ac:dyDescent="0.25">
      <c r="A141" s="229">
        <v>44</v>
      </c>
      <c r="B141" s="230" t="s">
        <v>836</v>
      </c>
      <c r="C141" s="241" t="s">
        <v>837</v>
      </c>
      <c r="D141" s="231" t="s">
        <v>295</v>
      </c>
      <c r="E141" s="232">
        <v>4.04</v>
      </c>
      <c r="F141" s="233"/>
      <c r="G141" s="234">
        <f>ROUND(E141*F141,2)</f>
        <v>0</v>
      </c>
      <c r="H141" s="233"/>
      <c r="I141" s="234">
        <f>ROUND(E141*H141,2)</f>
        <v>0</v>
      </c>
      <c r="J141" s="233"/>
      <c r="K141" s="234">
        <f>ROUND(E141*J141,2)</f>
        <v>0</v>
      </c>
      <c r="L141" s="234">
        <v>21</v>
      </c>
      <c r="M141" s="234">
        <f>G141*(1+L141/100)</f>
        <v>0</v>
      </c>
      <c r="N141" s="234">
        <v>7.0000000000000007E-2</v>
      </c>
      <c r="O141" s="234">
        <f>ROUND(E141*N141,2)</f>
        <v>0.28000000000000003</v>
      </c>
      <c r="P141" s="234">
        <v>0</v>
      </c>
      <c r="Q141" s="234">
        <f>ROUND(E141*P141,2)</f>
        <v>0</v>
      </c>
      <c r="R141" s="234" t="s">
        <v>417</v>
      </c>
      <c r="S141" s="234" t="s">
        <v>227</v>
      </c>
      <c r="T141" s="235" t="s">
        <v>286</v>
      </c>
      <c r="U141" s="221">
        <v>0</v>
      </c>
      <c r="V141" s="221">
        <f>ROUND(E141*U141,2)</f>
        <v>0</v>
      </c>
      <c r="W141" s="221"/>
      <c r="X141" s="221" t="s">
        <v>418</v>
      </c>
      <c r="Y141" s="212"/>
      <c r="Z141" s="212"/>
      <c r="AA141" s="212"/>
      <c r="AB141" s="212"/>
      <c r="AC141" s="212"/>
      <c r="AD141" s="212"/>
      <c r="AE141" s="212"/>
      <c r="AF141" s="212"/>
      <c r="AG141" s="212" t="s">
        <v>419</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59" t="s">
        <v>835</v>
      </c>
      <c r="D142" s="248"/>
      <c r="E142" s="249">
        <v>4.04</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292</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x14ac:dyDescent="0.25">
      <c r="A143" s="223" t="s">
        <v>222</v>
      </c>
      <c r="B143" s="224" t="s">
        <v>158</v>
      </c>
      <c r="C143" s="240" t="s">
        <v>159</v>
      </c>
      <c r="D143" s="225"/>
      <c r="E143" s="226"/>
      <c r="F143" s="227"/>
      <c r="G143" s="227">
        <f>SUMIF(AG144:AG162,"&lt;&gt;NOR",G144:G162)</f>
        <v>0</v>
      </c>
      <c r="H143" s="227"/>
      <c r="I143" s="227">
        <f>SUM(I144:I162)</f>
        <v>0</v>
      </c>
      <c r="J143" s="227"/>
      <c r="K143" s="227">
        <f>SUM(K144:K162)</f>
        <v>0</v>
      </c>
      <c r="L143" s="227"/>
      <c r="M143" s="227">
        <f>SUM(M144:M162)</f>
        <v>0</v>
      </c>
      <c r="N143" s="227"/>
      <c r="O143" s="227">
        <f>SUM(O144:O162)</f>
        <v>120.58999999999999</v>
      </c>
      <c r="P143" s="227"/>
      <c r="Q143" s="227">
        <f>SUM(Q144:Q162)</f>
        <v>1.68</v>
      </c>
      <c r="R143" s="227"/>
      <c r="S143" s="227"/>
      <c r="T143" s="228"/>
      <c r="U143" s="222"/>
      <c r="V143" s="222">
        <f>SUM(V144:V162)</f>
        <v>157.77000000000001</v>
      </c>
      <c r="W143" s="222"/>
      <c r="X143" s="222"/>
      <c r="AG143" t="s">
        <v>223</v>
      </c>
    </row>
    <row r="144" spans="1:60" outlineLevel="1" x14ac:dyDescent="0.25">
      <c r="A144" s="229">
        <v>45</v>
      </c>
      <c r="B144" s="230" t="s">
        <v>610</v>
      </c>
      <c r="C144" s="241" t="s">
        <v>611</v>
      </c>
      <c r="D144" s="231" t="s">
        <v>295</v>
      </c>
      <c r="E144" s="232">
        <v>25</v>
      </c>
      <c r="F144" s="233"/>
      <c r="G144" s="234">
        <f>ROUND(E144*F144,2)</f>
        <v>0</v>
      </c>
      <c r="H144" s="233"/>
      <c r="I144" s="234">
        <f>ROUND(E144*H144,2)</f>
        <v>0</v>
      </c>
      <c r="J144" s="233"/>
      <c r="K144" s="234">
        <f>ROUND(E144*J144,2)</f>
        <v>0</v>
      </c>
      <c r="L144" s="234">
        <v>21</v>
      </c>
      <c r="M144" s="234">
        <f>G144*(1+L144/100)</f>
        <v>0</v>
      </c>
      <c r="N144" s="234">
        <v>6.7000000000000004E-2</v>
      </c>
      <c r="O144" s="234">
        <f>ROUND(E144*N144,2)</f>
        <v>1.68</v>
      </c>
      <c r="P144" s="234">
        <v>0</v>
      </c>
      <c r="Q144" s="234">
        <f>ROUND(E144*P144,2)</f>
        <v>0</v>
      </c>
      <c r="R144" s="234" t="s">
        <v>308</v>
      </c>
      <c r="S144" s="234" t="s">
        <v>227</v>
      </c>
      <c r="T144" s="235" t="s">
        <v>286</v>
      </c>
      <c r="U144" s="221">
        <v>0.14799999999999999</v>
      </c>
      <c r="V144" s="221">
        <f>ROUND(E144*U144,2)</f>
        <v>3.7</v>
      </c>
      <c r="W144" s="221"/>
      <c r="X144" s="221" t="s">
        <v>287</v>
      </c>
      <c r="Y144" s="212"/>
      <c r="Z144" s="212"/>
      <c r="AA144" s="212"/>
      <c r="AB144" s="212"/>
      <c r="AC144" s="212"/>
      <c r="AD144" s="212"/>
      <c r="AE144" s="212"/>
      <c r="AF144" s="212"/>
      <c r="AG144" s="212" t="s">
        <v>288</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59" t="s">
        <v>838</v>
      </c>
      <c r="D145" s="248"/>
      <c r="E145" s="249">
        <v>25</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292</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29">
        <v>46</v>
      </c>
      <c r="B146" s="230" t="s">
        <v>613</v>
      </c>
      <c r="C146" s="241" t="s">
        <v>614</v>
      </c>
      <c r="D146" s="231" t="s">
        <v>295</v>
      </c>
      <c r="E146" s="232">
        <v>750</v>
      </c>
      <c r="F146" s="233"/>
      <c r="G146" s="234">
        <f>ROUND(E146*F146,2)</f>
        <v>0</v>
      </c>
      <c r="H146" s="233"/>
      <c r="I146" s="234">
        <f>ROUND(E146*H146,2)</f>
        <v>0</v>
      </c>
      <c r="J146" s="233"/>
      <c r="K146" s="234">
        <f>ROUND(E146*J146,2)</f>
        <v>0</v>
      </c>
      <c r="L146" s="234">
        <v>21</v>
      </c>
      <c r="M146" s="234">
        <f>G146*(1+L146/100)</f>
        <v>0</v>
      </c>
      <c r="N146" s="234">
        <v>0</v>
      </c>
      <c r="O146" s="234">
        <f>ROUND(E146*N146,2)</f>
        <v>0</v>
      </c>
      <c r="P146" s="234">
        <v>0</v>
      </c>
      <c r="Q146" s="234">
        <f>ROUND(E146*P146,2)</f>
        <v>0</v>
      </c>
      <c r="R146" s="234" t="s">
        <v>308</v>
      </c>
      <c r="S146" s="234" t="s">
        <v>227</v>
      </c>
      <c r="T146" s="235" t="s">
        <v>286</v>
      </c>
      <c r="U146" s="221">
        <v>0</v>
      </c>
      <c r="V146" s="221">
        <f>ROUND(E146*U146,2)</f>
        <v>0</v>
      </c>
      <c r="W146" s="221"/>
      <c r="X146" s="221" t="s">
        <v>287</v>
      </c>
      <c r="Y146" s="212"/>
      <c r="Z146" s="212"/>
      <c r="AA146" s="212"/>
      <c r="AB146" s="212"/>
      <c r="AC146" s="212"/>
      <c r="AD146" s="212"/>
      <c r="AE146" s="212"/>
      <c r="AF146" s="212"/>
      <c r="AG146" s="212" t="s">
        <v>288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59" t="s">
        <v>839</v>
      </c>
      <c r="D147" s="248"/>
      <c r="E147" s="249">
        <v>750</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292</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29">
        <v>47</v>
      </c>
      <c r="B148" s="230" t="s">
        <v>616</v>
      </c>
      <c r="C148" s="241" t="s">
        <v>617</v>
      </c>
      <c r="D148" s="231" t="s">
        <v>295</v>
      </c>
      <c r="E148" s="232">
        <v>25</v>
      </c>
      <c r="F148" s="233"/>
      <c r="G148" s="234">
        <f>ROUND(E148*F148,2)</f>
        <v>0</v>
      </c>
      <c r="H148" s="233"/>
      <c r="I148" s="234">
        <f>ROUND(E148*H148,2)</f>
        <v>0</v>
      </c>
      <c r="J148" s="233"/>
      <c r="K148" s="234">
        <f>ROUND(E148*J148,2)</f>
        <v>0</v>
      </c>
      <c r="L148" s="234">
        <v>21</v>
      </c>
      <c r="M148" s="234">
        <f>G148*(1+L148/100)</f>
        <v>0</v>
      </c>
      <c r="N148" s="234">
        <v>6.7000000000000004E-2</v>
      </c>
      <c r="O148" s="234">
        <f>ROUND(E148*N148,2)</f>
        <v>1.68</v>
      </c>
      <c r="P148" s="234">
        <v>6.7000000000000004E-2</v>
      </c>
      <c r="Q148" s="234">
        <f>ROUND(E148*P148,2)</f>
        <v>1.68</v>
      </c>
      <c r="R148" s="234" t="s">
        <v>308</v>
      </c>
      <c r="S148" s="234" t="s">
        <v>227</v>
      </c>
      <c r="T148" s="235" t="s">
        <v>286</v>
      </c>
      <c r="U148" s="221">
        <v>7.3599999999999999E-2</v>
      </c>
      <c r="V148" s="221">
        <f>ROUND(E148*U148,2)</f>
        <v>1.84</v>
      </c>
      <c r="W148" s="221"/>
      <c r="X148" s="221" t="s">
        <v>287</v>
      </c>
      <c r="Y148" s="212"/>
      <c r="Z148" s="212"/>
      <c r="AA148" s="212"/>
      <c r="AB148" s="212"/>
      <c r="AC148" s="212"/>
      <c r="AD148" s="212"/>
      <c r="AE148" s="212"/>
      <c r="AF148" s="212"/>
      <c r="AG148" s="212" t="s">
        <v>288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59" t="s">
        <v>838</v>
      </c>
      <c r="D149" s="248"/>
      <c r="E149" s="249">
        <v>25</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292</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29">
        <v>48</v>
      </c>
      <c r="B150" s="230" t="s">
        <v>618</v>
      </c>
      <c r="C150" s="241" t="s">
        <v>619</v>
      </c>
      <c r="D150" s="231" t="s">
        <v>468</v>
      </c>
      <c r="E150" s="232">
        <v>451.2</v>
      </c>
      <c r="F150" s="233"/>
      <c r="G150" s="234">
        <f>ROUND(E150*F150,2)</f>
        <v>0</v>
      </c>
      <c r="H150" s="233"/>
      <c r="I150" s="234">
        <f>ROUND(E150*H150,2)</f>
        <v>0</v>
      </c>
      <c r="J150" s="233"/>
      <c r="K150" s="234">
        <f>ROUND(E150*J150,2)</f>
        <v>0</v>
      </c>
      <c r="L150" s="234">
        <v>21</v>
      </c>
      <c r="M150" s="234">
        <f>G150*(1+L150/100)</f>
        <v>0</v>
      </c>
      <c r="N150" s="234">
        <v>0.188</v>
      </c>
      <c r="O150" s="234">
        <f>ROUND(E150*N150,2)</f>
        <v>84.83</v>
      </c>
      <c r="P150" s="234">
        <v>0</v>
      </c>
      <c r="Q150" s="234">
        <f>ROUND(E150*P150,2)</f>
        <v>0</v>
      </c>
      <c r="R150" s="234"/>
      <c r="S150" s="234" t="s">
        <v>487</v>
      </c>
      <c r="T150" s="235" t="s">
        <v>488</v>
      </c>
      <c r="U150" s="221">
        <v>0.27200000000000002</v>
      </c>
      <c r="V150" s="221">
        <f>ROUND(E150*U150,2)</f>
        <v>122.73</v>
      </c>
      <c r="W150" s="221"/>
      <c r="X150" s="221" t="s">
        <v>287</v>
      </c>
      <c r="Y150" s="212"/>
      <c r="Z150" s="212"/>
      <c r="AA150" s="212"/>
      <c r="AB150" s="212"/>
      <c r="AC150" s="212"/>
      <c r="AD150" s="212"/>
      <c r="AE150" s="212"/>
      <c r="AF150" s="212"/>
      <c r="AG150" s="212" t="s">
        <v>319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59" t="s">
        <v>840</v>
      </c>
      <c r="D151" s="248"/>
      <c r="E151" s="249">
        <v>226.3</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292</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59" t="s">
        <v>841</v>
      </c>
      <c r="D152" s="248"/>
      <c r="E152" s="249">
        <v>224.9</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292</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29">
        <v>49</v>
      </c>
      <c r="B153" s="230" t="s">
        <v>630</v>
      </c>
      <c r="C153" s="241" t="s">
        <v>631</v>
      </c>
      <c r="D153" s="231" t="s">
        <v>468</v>
      </c>
      <c r="E153" s="232">
        <v>226.9</v>
      </c>
      <c r="F153" s="233"/>
      <c r="G153" s="234">
        <f>ROUND(E153*F153,2)</f>
        <v>0</v>
      </c>
      <c r="H153" s="233"/>
      <c r="I153" s="234">
        <f>ROUND(E153*H153,2)</f>
        <v>0</v>
      </c>
      <c r="J153" s="233"/>
      <c r="K153" s="234">
        <f>ROUND(E153*J153,2)</f>
        <v>0</v>
      </c>
      <c r="L153" s="234">
        <v>21</v>
      </c>
      <c r="M153" s="234">
        <f>G153*(1+L153/100)</f>
        <v>0</v>
      </c>
      <c r="N153" s="234">
        <v>0</v>
      </c>
      <c r="O153" s="234">
        <f>ROUND(E153*N153,2)</f>
        <v>0</v>
      </c>
      <c r="P153" s="234">
        <v>0</v>
      </c>
      <c r="Q153" s="234">
        <f>ROUND(E153*P153,2)</f>
        <v>0</v>
      </c>
      <c r="R153" s="234" t="s">
        <v>308</v>
      </c>
      <c r="S153" s="234" t="s">
        <v>227</v>
      </c>
      <c r="T153" s="235" t="s">
        <v>286</v>
      </c>
      <c r="U153" s="221">
        <v>9.2999999999999999E-2</v>
      </c>
      <c r="V153" s="221">
        <f>ROUND(E153*U153,2)</f>
        <v>21.1</v>
      </c>
      <c r="W153" s="221"/>
      <c r="X153" s="221" t="s">
        <v>287</v>
      </c>
      <c r="Y153" s="212"/>
      <c r="Z153" s="212"/>
      <c r="AA153" s="212"/>
      <c r="AB153" s="212"/>
      <c r="AC153" s="212"/>
      <c r="AD153" s="212"/>
      <c r="AE153" s="212"/>
      <c r="AF153" s="212"/>
      <c r="AG153" s="212" t="s">
        <v>288</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58" t="s">
        <v>632</v>
      </c>
      <c r="D154" s="250"/>
      <c r="E154" s="250"/>
      <c r="F154" s="250"/>
      <c r="G154" s="250"/>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290</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59" t="s">
        <v>842</v>
      </c>
      <c r="D155" s="248"/>
      <c r="E155" s="249">
        <v>226.9</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292</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29">
        <v>50</v>
      </c>
      <c r="B156" s="230" t="s">
        <v>634</v>
      </c>
      <c r="C156" s="241" t="s">
        <v>635</v>
      </c>
      <c r="D156" s="231" t="s">
        <v>468</v>
      </c>
      <c r="E156" s="232">
        <v>226.9</v>
      </c>
      <c r="F156" s="233"/>
      <c r="G156" s="234">
        <f>ROUND(E156*F156,2)</f>
        <v>0</v>
      </c>
      <c r="H156" s="233"/>
      <c r="I156" s="234">
        <f>ROUND(E156*H156,2)</f>
        <v>0</v>
      </c>
      <c r="J156" s="233"/>
      <c r="K156" s="234">
        <f>ROUND(E156*J156,2)</f>
        <v>0</v>
      </c>
      <c r="L156" s="234">
        <v>21</v>
      </c>
      <c r="M156" s="234">
        <f>G156*(1+L156/100)</f>
        <v>0</v>
      </c>
      <c r="N156" s="234">
        <v>0</v>
      </c>
      <c r="O156" s="234">
        <f>ROUND(E156*N156,2)</f>
        <v>0</v>
      </c>
      <c r="P156" s="234">
        <v>0</v>
      </c>
      <c r="Q156" s="234">
        <f>ROUND(E156*P156,2)</f>
        <v>0</v>
      </c>
      <c r="R156" s="234" t="s">
        <v>308</v>
      </c>
      <c r="S156" s="234" t="s">
        <v>227</v>
      </c>
      <c r="T156" s="235" t="s">
        <v>286</v>
      </c>
      <c r="U156" s="221">
        <v>3.6999999999999998E-2</v>
      </c>
      <c r="V156" s="221">
        <f>ROUND(E156*U156,2)</f>
        <v>8.4</v>
      </c>
      <c r="W156" s="221"/>
      <c r="X156" s="221" t="s">
        <v>287</v>
      </c>
      <c r="Y156" s="212"/>
      <c r="Z156" s="212"/>
      <c r="AA156" s="212"/>
      <c r="AB156" s="212"/>
      <c r="AC156" s="212"/>
      <c r="AD156" s="212"/>
      <c r="AE156" s="212"/>
      <c r="AF156" s="212"/>
      <c r="AG156" s="212" t="s">
        <v>288</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58" t="s">
        <v>636</v>
      </c>
      <c r="D157" s="250"/>
      <c r="E157" s="250"/>
      <c r="F157" s="250"/>
      <c r="G157" s="250"/>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290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59" t="s">
        <v>842</v>
      </c>
      <c r="D158" s="248"/>
      <c r="E158" s="249">
        <v>226.9</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292</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29">
        <v>51</v>
      </c>
      <c r="B159" s="230" t="s">
        <v>670</v>
      </c>
      <c r="C159" s="241" t="s">
        <v>671</v>
      </c>
      <c r="D159" s="231" t="s">
        <v>295</v>
      </c>
      <c r="E159" s="232">
        <v>227.149</v>
      </c>
      <c r="F159" s="233"/>
      <c r="G159" s="234">
        <f>ROUND(E159*F159,2)</f>
        <v>0</v>
      </c>
      <c r="H159" s="233"/>
      <c r="I159" s="234">
        <f>ROUND(E159*H159,2)</f>
        <v>0</v>
      </c>
      <c r="J159" s="233"/>
      <c r="K159" s="234">
        <f>ROUND(E159*J159,2)</f>
        <v>0</v>
      </c>
      <c r="L159" s="234">
        <v>21</v>
      </c>
      <c r="M159" s="234">
        <f>G159*(1+L159/100)</f>
        <v>0</v>
      </c>
      <c r="N159" s="234">
        <v>0.06</v>
      </c>
      <c r="O159" s="234">
        <f>ROUND(E159*N159,2)</f>
        <v>13.63</v>
      </c>
      <c r="P159" s="234">
        <v>0</v>
      </c>
      <c r="Q159" s="234">
        <f>ROUND(E159*P159,2)</f>
        <v>0</v>
      </c>
      <c r="R159" s="234" t="s">
        <v>417</v>
      </c>
      <c r="S159" s="234" t="s">
        <v>227</v>
      </c>
      <c r="T159" s="235" t="s">
        <v>286</v>
      </c>
      <c r="U159" s="221">
        <v>0</v>
      </c>
      <c r="V159" s="221">
        <f>ROUND(E159*U159,2)</f>
        <v>0</v>
      </c>
      <c r="W159" s="221"/>
      <c r="X159" s="221" t="s">
        <v>418</v>
      </c>
      <c r="Y159" s="212"/>
      <c r="Z159" s="212"/>
      <c r="AA159" s="212"/>
      <c r="AB159" s="212"/>
      <c r="AC159" s="212"/>
      <c r="AD159" s="212"/>
      <c r="AE159" s="212"/>
      <c r="AF159" s="212"/>
      <c r="AG159" s="212" t="s">
        <v>455</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59" t="s">
        <v>843</v>
      </c>
      <c r="D160" s="248"/>
      <c r="E160" s="249">
        <v>227.149</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292</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29">
        <v>52</v>
      </c>
      <c r="B161" s="230" t="s">
        <v>673</v>
      </c>
      <c r="C161" s="241" t="s">
        <v>674</v>
      </c>
      <c r="D161" s="231" t="s">
        <v>295</v>
      </c>
      <c r="E161" s="232">
        <v>228.56299999999999</v>
      </c>
      <c r="F161" s="233"/>
      <c r="G161" s="234">
        <f>ROUND(E161*F161,2)</f>
        <v>0</v>
      </c>
      <c r="H161" s="233"/>
      <c r="I161" s="234">
        <f>ROUND(E161*H161,2)</f>
        <v>0</v>
      </c>
      <c r="J161" s="233"/>
      <c r="K161" s="234">
        <f>ROUND(E161*J161,2)</f>
        <v>0</v>
      </c>
      <c r="L161" s="234">
        <v>21</v>
      </c>
      <c r="M161" s="234">
        <f>G161*(1+L161/100)</f>
        <v>0</v>
      </c>
      <c r="N161" s="234">
        <v>8.2100000000000006E-2</v>
      </c>
      <c r="O161" s="234">
        <f>ROUND(E161*N161,2)</f>
        <v>18.77</v>
      </c>
      <c r="P161" s="234">
        <v>0</v>
      </c>
      <c r="Q161" s="234">
        <f>ROUND(E161*P161,2)</f>
        <v>0</v>
      </c>
      <c r="R161" s="234" t="s">
        <v>417</v>
      </c>
      <c r="S161" s="234" t="s">
        <v>227</v>
      </c>
      <c r="T161" s="235" t="s">
        <v>286</v>
      </c>
      <c r="U161" s="221">
        <v>0</v>
      </c>
      <c r="V161" s="221">
        <f>ROUND(E161*U161,2)</f>
        <v>0</v>
      </c>
      <c r="W161" s="221"/>
      <c r="X161" s="221" t="s">
        <v>418</v>
      </c>
      <c r="Y161" s="212"/>
      <c r="Z161" s="212"/>
      <c r="AA161" s="212"/>
      <c r="AB161" s="212"/>
      <c r="AC161" s="212"/>
      <c r="AD161" s="212"/>
      <c r="AE161" s="212"/>
      <c r="AF161" s="212"/>
      <c r="AG161" s="212" t="s">
        <v>455</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59" t="s">
        <v>844</v>
      </c>
      <c r="D162" s="248"/>
      <c r="E162" s="249">
        <v>228.56299999999999</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292</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5">
      <c r="A163" s="223" t="s">
        <v>222</v>
      </c>
      <c r="B163" s="224" t="s">
        <v>164</v>
      </c>
      <c r="C163" s="240" t="s">
        <v>165</v>
      </c>
      <c r="D163" s="225"/>
      <c r="E163" s="226"/>
      <c r="F163" s="227"/>
      <c r="G163" s="227">
        <f>SUMIF(AG164:AG165,"&lt;&gt;NOR",G164:G165)</f>
        <v>0</v>
      </c>
      <c r="H163" s="227"/>
      <c r="I163" s="227">
        <f>SUM(I164:I165)</f>
        <v>0</v>
      </c>
      <c r="J163" s="227"/>
      <c r="K163" s="227">
        <f>SUM(K164:K165)</f>
        <v>0</v>
      </c>
      <c r="L163" s="227"/>
      <c r="M163" s="227">
        <f>SUM(M164:M165)</f>
        <v>0</v>
      </c>
      <c r="N163" s="227"/>
      <c r="O163" s="227">
        <f>SUM(O164:O165)</f>
        <v>0</v>
      </c>
      <c r="P163" s="227"/>
      <c r="Q163" s="227">
        <f>SUM(Q164:Q165)</f>
        <v>0</v>
      </c>
      <c r="R163" s="227"/>
      <c r="S163" s="227"/>
      <c r="T163" s="228"/>
      <c r="U163" s="222"/>
      <c r="V163" s="222">
        <f>SUM(V164:V165)</f>
        <v>367.36</v>
      </c>
      <c r="W163" s="222"/>
      <c r="X163" s="222"/>
      <c r="AG163" t="s">
        <v>223</v>
      </c>
    </row>
    <row r="164" spans="1:60" outlineLevel="1" x14ac:dyDescent="0.25">
      <c r="A164" s="229">
        <v>53</v>
      </c>
      <c r="B164" s="230" t="s">
        <v>845</v>
      </c>
      <c r="C164" s="241" t="s">
        <v>846</v>
      </c>
      <c r="D164" s="231" t="s">
        <v>416</v>
      </c>
      <c r="E164" s="232">
        <v>941.94105000000002</v>
      </c>
      <c r="F164" s="233"/>
      <c r="G164" s="234">
        <f>ROUND(E164*F164,2)</f>
        <v>0</v>
      </c>
      <c r="H164" s="233"/>
      <c r="I164" s="234">
        <f>ROUND(E164*H164,2)</f>
        <v>0</v>
      </c>
      <c r="J164" s="233"/>
      <c r="K164" s="234">
        <f>ROUND(E164*J164,2)</f>
        <v>0</v>
      </c>
      <c r="L164" s="234">
        <v>21</v>
      </c>
      <c r="M164" s="234">
        <f>G164*(1+L164/100)</f>
        <v>0</v>
      </c>
      <c r="N164" s="234">
        <v>0</v>
      </c>
      <c r="O164" s="234">
        <f>ROUND(E164*N164,2)</f>
        <v>0</v>
      </c>
      <c r="P164" s="234">
        <v>0</v>
      </c>
      <c r="Q164" s="234">
        <f>ROUND(E164*P164,2)</f>
        <v>0</v>
      </c>
      <c r="R164" s="234" t="s">
        <v>308</v>
      </c>
      <c r="S164" s="234" t="s">
        <v>227</v>
      </c>
      <c r="T164" s="235" t="s">
        <v>286</v>
      </c>
      <c r="U164" s="221">
        <v>0.39</v>
      </c>
      <c r="V164" s="221">
        <f>ROUND(E164*U164,2)</f>
        <v>367.36</v>
      </c>
      <c r="W164" s="221"/>
      <c r="X164" s="221" t="s">
        <v>714</v>
      </c>
      <c r="Y164" s="212"/>
      <c r="Z164" s="212"/>
      <c r="AA164" s="212"/>
      <c r="AB164" s="212"/>
      <c r="AC164" s="212"/>
      <c r="AD164" s="212"/>
      <c r="AE164" s="212"/>
      <c r="AF164" s="212"/>
      <c r="AG164" s="212" t="s">
        <v>715</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58" t="s">
        <v>716</v>
      </c>
      <c r="D165" s="250"/>
      <c r="E165" s="250"/>
      <c r="F165" s="250"/>
      <c r="G165" s="250"/>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290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5">
      <c r="A166" s="223" t="s">
        <v>222</v>
      </c>
      <c r="B166" s="224" t="s">
        <v>188</v>
      </c>
      <c r="C166" s="240" t="s">
        <v>189</v>
      </c>
      <c r="D166" s="225"/>
      <c r="E166" s="226"/>
      <c r="F166" s="227"/>
      <c r="G166" s="227">
        <f>SUMIF(AG167:AG169,"&lt;&gt;NOR",G167:G169)</f>
        <v>0</v>
      </c>
      <c r="H166" s="227"/>
      <c r="I166" s="227">
        <f>SUM(I167:I169)</f>
        <v>0</v>
      </c>
      <c r="J166" s="227"/>
      <c r="K166" s="227">
        <f>SUM(K167:K169)</f>
        <v>0</v>
      </c>
      <c r="L166" s="227"/>
      <c r="M166" s="227">
        <f>SUM(M167:M169)</f>
        <v>0</v>
      </c>
      <c r="N166" s="227"/>
      <c r="O166" s="227">
        <f>SUM(O167:O169)</f>
        <v>0</v>
      </c>
      <c r="P166" s="227"/>
      <c r="Q166" s="227">
        <f>SUM(Q167:Q169)</f>
        <v>0</v>
      </c>
      <c r="R166" s="227"/>
      <c r="S166" s="227"/>
      <c r="T166" s="228"/>
      <c r="U166" s="222"/>
      <c r="V166" s="222">
        <f>SUM(V167:V169)</f>
        <v>1.73</v>
      </c>
      <c r="W166" s="222"/>
      <c r="X166" s="222"/>
      <c r="AG166" t="s">
        <v>223</v>
      </c>
    </row>
    <row r="167" spans="1:60" ht="20.399999999999999" outlineLevel="1" x14ac:dyDescent="0.25">
      <c r="A167" s="251">
        <v>54</v>
      </c>
      <c r="B167" s="252" t="s">
        <v>751</v>
      </c>
      <c r="C167" s="260" t="s">
        <v>752</v>
      </c>
      <c r="D167" s="253" t="s">
        <v>416</v>
      </c>
      <c r="E167" s="254">
        <v>173.34100000000001</v>
      </c>
      <c r="F167" s="255"/>
      <c r="G167" s="256">
        <f>ROUND(E167*F167,2)</f>
        <v>0</v>
      </c>
      <c r="H167" s="255"/>
      <c r="I167" s="256">
        <f>ROUND(E167*H167,2)</f>
        <v>0</v>
      </c>
      <c r="J167" s="255"/>
      <c r="K167" s="256">
        <f>ROUND(E167*J167,2)</f>
        <v>0</v>
      </c>
      <c r="L167" s="256">
        <v>21</v>
      </c>
      <c r="M167" s="256">
        <f>G167*(1+L167/100)</f>
        <v>0</v>
      </c>
      <c r="N167" s="256">
        <v>0</v>
      </c>
      <c r="O167" s="256">
        <f>ROUND(E167*N167,2)</f>
        <v>0</v>
      </c>
      <c r="P167" s="256">
        <v>0</v>
      </c>
      <c r="Q167" s="256">
        <f>ROUND(E167*P167,2)</f>
        <v>0</v>
      </c>
      <c r="R167" s="256" t="s">
        <v>308</v>
      </c>
      <c r="S167" s="256" t="s">
        <v>227</v>
      </c>
      <c r="T167" s="257" t="s">
        <v>286</v>
      </c>
      <c r="U167" s="221">
        <v>0.01</v>
      </c>
      <c r="V167" s="221">
        <f>ROUND(E167*U167,2)</f>
        <v>1.73</v>
      </c>
      <c r="W167" s="221"/>
      <c r="X167" s="221" t="s">
        <v>753</v>
      </c>
      <c r="Y167" s="212"/>
      <c r="Z167" s="212"/>
      <c r="AA167" s="212"/>
      <c r="AB167" s="212"/>
      <c r="AC167" s="212"/>
      <c r="AD167" s="212"/>
      <c r="AE167" s="212"/>
      <c r="AF167" s="212"/>
      <c r="AG167" s="212" t="s">
        <v>754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51">
        <v>55</v>
      </c>
      <c r="B168" s="252" t="s">
        <v>755</v>
      </c>
      <c r="C168" s="260" t="s">
        <v>756</v>
      </c>
      <c r="D168" s="253" t="s">
        <v>416</v>
      </c>
      <c r="E168" s="254">
        <v>3293.4789999999998</v>
      </c>
      <c r="F168" s="255"/>
      <c r="G168" s="256">
        <f>ROUND(E168*F168,2)</f>
        <v>0</v>
      </c>
      <c r="H168" s="255"/>
      <c r="I168" s="256">
        <f>ROUND(E168*H168,2)</f>
        <v>0</v>
      </c>
      <c r="J168" s="255"/>
      <c r="K168" s="256">
        <f>ROUND(E168*J168,2)</f>
        <v>0</v>
      </c>
      <c r="L168" s="256">
        <v>21</v>
      </c>
      <c r="M168" s="256">
        <f>G168*(1+L168/100)</f>
        <v>0</v>
      </c>
      <c r="N168" s="256">
        <v>0</v>
      </c>
      <c r="O168" s="256">
        <f>ROUND(E168*N168,2)</f>
        <v>0</v>
      </c>
      <c r="P168" s="256">
        <v>0</v>
      </c>
      <c r="Q168" s="256">
        <f>ROUND(E168*P168,2)</f>
        <v>0</v>
      </c>
      <c r="R168" s="256" t="s">
        <v>308</v>
      </c>
      <c r="S168" s="256" t="s">
        <v>227</v>
      </c>
      <c r="T168" s="257" t="s">
        <v>286</v>
      </c>
      <c r="U168" s="221">
        <v>0</v>
      </c>
      <c r="V168" s="221">
        <f>ROUND(E168*U168,2)</f>
        <v>0</v>
      </c>
      <c r="W168" s="221"/>
      <c r="X168" s="221" t="s">
        <v>753</v>
      </c>
      <c r="Y168" s="212"/>
      <c r="Z168" s="212"/>
      <c r="AA168" s="212"/>
      <c r="AB168" s="212"/>
      <c r="AC168" s="212"/>
      <c r="AD168" s="212"/>
      <c r="AE168" s="212"/>
      <c r="AF168" s="212"/>
      <c r="AG168" s="212" t="s">
        <v>754</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29">
        <v>56</v>
      </c>
      <c r="B169" s="230" t="s">
        <v>757</v>
      </c>
      <c r="C169" s="241" t="s">
        <v>758</v>
      </c>
      <c r="D169" s="231" t="s">
        <v>416</v>
      </c>
      <c r="E169" s="232">
        <v>173.34100000000001</v>
      </c>
      <c r="F169" s="233"/>
      <c r="G169" s="234">
        <f>ROUND(E169*F169,2)</f>
        <v>0</v>
      </c>
      <c r="H169" s="233"/>
      <c r="I169" s="234">
        <f>ROUND(E169*H169,2)</f>
        <v>0</v>
      </c>
      <c r="J169" s="233"/>
      <c r="K169" s="234">
        <f>ROUND(E169*J169,2)</f>
        <v>0</v>
      </c>
      <c r="L169" s="234">
        <v>21</v>
      </c>
      <c r="M169" s="234">
        <f>G169*(1+L169/100)</f>
        <v>0</v>
      </c>
      <c r="N169" s="234">
        <v>0</v>
      </c>
      <c r="O169" s="234">
        <f>ROUND(E169*N169,2)</f>
        <v>0</v>
      </c>
      <c r="P169" s="234">
        <v>0</v>
      </c>
      <c r="Q169" s="234">
        <f>ROUND(E169*P169,2)</f>
        <v>0</v>
      </c>
      <c r="R169" s="234" t="s">
        <v>759</v>
      </c>
      <c r="S169" s="234" t="s">
        <v>760</v>
      </c>
      <c r="T169" s="235" t="s">
        <v>760</v>
      </c>
      <c r="U169" s="221">
        <v>0</v>
      </c>
      <c r="V169" s="221">
        <f>ROUND(E169*U169,2)</f>
        <v>0</v>
      </c>
      <c r="W169" s="221"/>
      <c r="X169" s="221" t="s">
        <v>753</v>
      </c>
      <c r="Y169" s="212"/>
      <c r="Z169" s="212"/>
      <c r="AA169" s="212"/>
      <c r="AB169" s="212"/>
      <c r="AC169" s="212"/>
      <c r="AD169" s="212"/>
      <c r="AE169" s="212"/>
      <c r="AF169" s="212"/>
      <c r="AG169" s="212" t="s">
        <v>754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5">
      <c r="A170" s="3"/>
      <c r="B170" s="4"/>
      <c r="C170" s="244"/>
      <c r="D170" s="6"/>
      <c r="E170" s="3"/>
      <c r="F170" s="3"/>
      <c r="G170" s="3"/>
      <c r="H170" s="3"/>
      <c r="I170" s="3"/>
      <c r="J170" s="3"/>
      <c r="K170" s="3"/>
      <c r="L170" s="3"/>
      <c r="M170" s="3"/>
      <c r="N170" s="3"/>
      <c r="O170" s="3"/>
      <c r="P170" s="3"/>
      <c r="Q170" s="3"/>
      <c r="R170" s="3"/>
      <c r="S170" s="3"/>
      <c r="T170" s="3"/>
      <c r="U170" s="3"/>
      <c r="V170" s="3"/>
      <c r="W170" s="3"/>
      <c r="X170" s="3"/>
      <c r="AE170">
        <v>15</v>
      </c>
      <c r="AF170">
        <v>21</v>
      </c>
      <c r="AG170" t="s">
        <v>209</v>
      </c>
    </row>
    <row r="171" spans="1:60" x14ac:dyDescent="0.25">
      <c r="A171" s="215"/>
      <c r="B171" s="216" t="s">
        <v>29</v>
      </c>
      <c r="C171" s="245"/>
      <c r="D171" s="217"/>
      <c r="E171" s="218"/>
      <c r="F171" s="218"/>
      <c r="G171" s="239">
        <f>G8+G16+G26+G33+G58+G71+G89+G93+G101+G108+G119+G130+G143+G163+G166</f>
        <v>0</v>
      </c>
      <c r="H171" s="3"/>
      <c r="I171" s="3"/>
      <c r="J171" s="3"/>
      <c r="K171" s="3"/>
      <c r="L171" s="3"/>
      <c r="M171" s="3"/>
      <c r="N171" s="3"/>
      <c r="O171" s="3"/>
      <c r="P171" s="3"/>
      <c r="Q171" s="3"/>
      <c r="R171" s="3"/>
      <c r="S171" s="3"/>
      <c r="T171" s="3"/>
      <c r="U171" s="3"/>
      <c r="V171" s="3"/>
      <c r="W171" s="3"/>
      <c r="X171" s="3"/>
      <c r="AE171">
        <f>SUMIF(L7:L169,AE170,G7:G169)</f>
        <v>0</v>
      </c>
      <c r="AF171">
        <f>SUMIF(L7:L169,AF170,G7:G169)</f>
        <v>0</v>
      </c>
      <c r="AG171" t="s">
        <v>278</v>
      </c>
    </row>
    <row r="172" spans="1:60" x14ac:dyDescent="0.25">
      <c r="A172" s="247" t="s">
        <v>761</v>
      </c>
      <c r="B172" s="247"/>
      <c r="C172" s="244"/>
      <c r="D172" s="6"/>
      <c r="E172" s="3"/>
      <c r="F172" s="3"/>
      <c r="G172" s="3"/>
      <c r="H172" s="3"/>
      <c r="I172" s="3"/>
      <c r="J172" s="3"/>
      <c r="K172" s="3"/>
      <c r="L172" s="3"/>
      <c r="M172" s="3"/>
      <c r="N172" s="3"/>
      <c r="O172" s="3"/>
      <c r="P172" s="3"/>
      <c r="Q172" s="3"/>
      <c r="R172" s="3"/>
      <c r="S172" s="3"/>
      <c r="T172" s="3"/>
      <c r="U172" s="3"/>
      <c r="V172" s="3"/>
      <c r="W172" s="3"/>
      <c r="X172" s="3"/>
    </row>
    <row r="173" spans="1:60" x14ac:dyDescent="0.25">
      <c r="A173" s="3"/>
      <c r="B173" s="4" t="s">
        <v>847</v>
      </c>
      <c r="C173" s="244" t="s">
        <v>848</v>
      </c>
      <c r="D173" s="6"/>
      <c r="E173" s="3"/>
      <c r="F173" s="3"/>
      <c r="G173" s="3"/>
      <c r="H173" s="3"/>
      <c r="I173" s="3"/>
      <c r="J173" s="3"/>
      <c r="K173" s="3"/>
      <c r="L173" s="3"/>
      <c r="M173" s="3"/>
      <c r="N173" s="3"/>
      <c r="O173" s="3"/>
      <c r="P173" s="3"/>
      <c r="Q173" s="3"/>
      <c r="R173" s="3"/>
      <c r="S173" s="3"/>
      <c r="T173" s="3"/>
      <c r="U173" s="3"/>
      <c r="V173" s="3"/>
      <c r="W173" s="3"/>
      <c r="X173" s="3"/>
      <c r="AG173" t="s">
        <v>764</v>
      </c>
    </row>
    <row r="174" spans="1:60" x14ac:dyDescent="0.25">
      <c r="A174" s="3"/>
      <c r="B174" s="4" t="s">
        <v>849</v>
      </c>
      <c r="C174" s="244" t="s">
        <v>850</v>
      </c>
      <c r="D174" s="6"/>
      <c r="E174" s="3"/>
      <c r="F174" s="3"/>
      <c r="G174" s="3"/>
      <c r="H174" s="3"/>
      <c r="I174" s="3"/>
      <c r="J174" s="3"/>
      <c r="K174" s="3"/>
      <c r="L174" s="3"/>
      <c r="M174" s="3"/>
      <c r="N174" s="3"/>
      <c r="O174" s="3"/>
      <c r="P174" s="3"/>
      <c r="Q174" s="3"/>
      <c r="R174" s="3"/>
      <c r="S174" s="3"/>
      <c r="T174" s="3"/>
      <c r="U174" s="3"/>
      <c r="V174" s="3"/>
      <c r="W174" s="3"/>
      <c r="X174" s="3"/>
      <c r="AG174" t="s">
        <v>767</v>
      </c>
    </row>
    <row r="175" spans="1:60" x14ac:dyDescent="0.25">
      <c r="A175" s="3"/>
      <c r="B175" s="4"/>
      <c r="C175" s="244" t="s">
        <v>768</v>
      </c>
      <c r="D175" s="6"/>
      <c r="E175" s="3"/>
      <c r="F175" s="3"/>
      <c r="G175" s="3"/>
      <c r="H175" s="3"/>
      <c r="I175" s="3"/>
      <c r="J175" s="3"/>
      <c r="K175" s="3"/>
      <c r="L175" s="3"/>
      <c r="M175" s="3"/>
      <c r="N175" s="3"/>
      <c r="O175" s="3"/>
      <c r="P175" s="3"/>
      <c r="Q175" s="3"/>
      <c r="R175" s="3"/>
      <c r="S175" s="3"/>
      <c r="T175" s="3"/>
      <c r="U175" s="3"/>
      <c r="V175" s="3"/>
      <c r="W175" s="3"/>
      <c r="X175" s="3"/>
      <c r="AG175" t="s">
        <v>769</v>
      </c>
    </row>
    <row r="176" spans="1:60" x14ac:dyDescent="0.25">
      <c r="A176" s="3"/>
      <c r="B176" s="4"/>
      <c r="C176" s="244"/>
      <c r="D176" s="6"/>
      <c r="E176" s="3"/>
      <c r="F176" s="3"/>
      <c r="G176" s="3"/>
      <c r="H176" s="3"/>
      <c r="I176" s="3"/>
      <c r="J176" s="3"/>
      <c r="K176" s="3"/>
      <c r="L176" s="3"/>
      <c r="M176" s="3"/>
      <c r="N176" s="3"/>
      <c r="O176" s="3"/>
      <c r="P176" s="3"/>
      <c r="Q176" s="3"/>
      <c r="R176" s="3"/>
      <c r="S176" s="3"/>
      <c r="T176" s="3"/>
      <c r="U176" s="3"/>
      <c r="V176" s="3"/>
      <c r="W176" s="3"/>
      <c r="X176" s="3"/>
    </row>
    <row r="177" spans="3:33" x14ac:dyDescent="0.25">
      <c r="C177" s="246"/>
      <c r="D177" s="10"/>
      <c r="AG177" t="s">
        <v>280</v>
      </c>
    </row>
    <row r="178" spans="3:33" x14ac:dyDescent="0.25">
      <c r="D178" s="10"/>
    </row>
    <row r="179" spans="3:33" x14ac:dyDescent="0.25">
      <c r="D179" s="10"/>
    </row>
    <row r="180" spans="3:33" x14ac:dyDescent="0.25">
      <c r="D180" s="10"/>
    </row>
    <row r="181" spans="3:33" x14ac:dyDescent="0.25">
      <c r="D181" s="10"/>
    </row>
    <row r="182" spans="3:33" x14ac:dyDescent="0.25">
      <c r="D182" s="10"/>
    </row>
    <row r="183" spans="3:33" x14ac:dyDescent="0.25">
      <c r="D183" s="10"/>
    </row>
    <row r="184" spans="3:33" x14ac:dyDescent="0.25">
      <c r="D184" s="10"/>
    </row>
    <row r="185" spans="3:33" x14ac:dyDescent="0.25">
      <c r="D185" s="10"/>
    </row>
    <row r="186" spans="3:33" x14ac:dyDescent="0.25">
      <c r="D186" s="10"/>
    </row>
    <row r="187" spans="3:33" x14ac:dyDescent="0.25">
      <c r="D187" s="10"/>
    </row>
    <row r="188" spans="3:33" x14ac:dyDescent="0.25">
      <c r="D188" s="10"/>
    </row>
    <row r="189" spans="3:33" x14ac:dyDescent="0.25">
      <c r="D189" s="10"/>
    </row>
    <row r="190" spans="3:33" x14ac:dyDescent="0.25">
      <c r="D190" s="10"/>
    </row>
    <row r="191" spans="3:33" x14ac:dyDescent="0.25">
      <c r="D191" s="10"/>
    </row>
    <row r="192" spans="3:33"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8nlDOjrAVeZyokPmR3VU8bqzqSUllRtAlUcWpBy+zd3TdwgeuZiaa5LZ70MZVIfBT7ey1fQ7jQZ8eyjV01PLXw==" saltValue="goN9aAFrZ5Fc9NJruwkyhA==" spinCount="100000" sheet="1"/>
  <mergeCells count="31">
    <mergeCell ref="C154:G154"/>
    <mergeCell ref="C157:G157"/>
    <mergeCell ref="C165:G165"/>
    <mergeCell ref="C99:G99"/>
    <mergeCell ref="C110:G110"/>
    <mergeCell ref="C121:G121"/>
    <mergeCell ref="C124:G124"/>
    <mergeCell ref="C132:G132"/>
    <mergeCell ref="C135:G135"/>
    <mergeCell ref="C65:G65"/>
    <mergeCell ref="C73:G73"/>
    <mergeCell ref="C76:G76"/>
    <mergeCell ref="C80:G80"/>
    <mergeCell ref="C83:G83"/>
    <mergeCell ref="C91:G91"/>
    <mergeCell ref="C31:G31"/>
    <mergeCell ref="C35:G35"/>
    <mergeCell ref="C39:G39"/>
    <mergeCell ref="C45:G45"/>
    <mergeCell ref="C51:G51"/>
    <mergeCell ref="C60:G60"/>
    <mergeCell ref="A1:G1"/>
    <mergeCell ref="C2:G2"/>
    <mergeCell ref="C3:G3"/>
    <mergeCell ref="C4:G4"/>
    <mergeCell ref="A172:B172"/>
    <mergeCell ref="C10:G10"/>
    <mergeCell ref="C18:G18"/>
    <mergeCell ref="C21:G21"/>
    <mergeCell ref="C24:G24"/>
    <mergeCell ref="C28:G2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281</v>
      </c>
      <c r="B1" s="197"/>
      <c r="C1" s="197"/>
      <c r="D1" s="197"/>
      <c r="E1" s="197"/>
      <c r="F1" s="197"/>
      <c r="G1" s="197"/>
      <c r="AG1" t="s">
        <v>196</v>
      </c>
    </row>
    <row r="2" spans="1:60" ht="25.05" customHeight="1" x14ac:dyDescent="0.25">
      <c r="A2" s="198" t="s">
        <v>7</v>
      </c>
      <c r="B2" s="48" t="s">
        <v>43</v>
      </c>
      <c r="C2" s="201" t="s">
        <v>44</v>
      </c>
      <c r="D2" s="199"/>
      <c r="E2" s="199"/>
      <c r="F2" s="199"/>
      <c r="G2" s="200"/>
      <c r="AG2" t="s">
        <v>197</v>
      </c>
    </row>
    <row r="3" spans="1:60" ht="25.05" customHeight="1" x14ac:dyDescent="0.25">
      <c r="A3" s="198" t="s">
        <v>8</v>
      </c>
      <c r="B3" s="48" t="s">
        <v>66</v>
      </c>
      <c r="C3" s="201" t="s">
        <v>67</v>
      </c>
      <c r="D3" s="199"/>
      <c r="E3" s="199"/>
      <c r="F3" s="199"/>
      <c r="G3" s="200"/>
      <c r="AC3" s="177" t="s">
        <v>197</v>
      </c>
      <c r="AG3" t="s">
        <v>199</v>
      </c>
    </row>
    <row r="4" spans="1:60" ht="25.05" customHeight="1" x14ac:dyDescent="0.25">
      <c r="A4" s="202" t="s">
        <v>9</v>
      </c>
      <c r="B4" s="203" t="s">
        <v>66</v>
      </c>
      <c r="C4" s="204" t="s">
        <v>67</v>
      </c>
      <c r="D4" s="205"/>
      <c r="E4" s="205"/>
      <c r="F4" s="205"/>
      <c r="G4" s="206"/>
      <c r="AG4" t="s">
        <v>200</v>
      </c>
    </row>
    <row r="5" spans="1:60" x14ac:dyDescent="0.25">
      <c r="D5" s="10"/>
    </row>
    <row r="6" spans="1:60" ht="39.6" x14ac:dyDescent="0.25">
      <c r="A6" s="208" t="s">
        <v>201</v>
      </c>
      <c r="B6" s="210" t="s">
        <v>202</v>
      </c>
      <c r="C6" s="210" t="s">
        <v>203</v>
      </c>
      <c r="D6" s="209" t="s">
        <v>204</v>
      </c>
      <c r="E6" s="208" t="s">
        <v>205</v>
      </c>
      <c r="F6" s="207" t="s">
        <v>206</v>
      </c>
      <c r="G6" s="208" t="s">
        <v>29</v>
      </c>
      <c r="H6" s="211" t="s">
        <v>30</v>
      </c>
      <c r="I6" s="211" t="s">
        <v>207</v>
      </c>
      <c r="J6" s="211" t="s">
        <v>31</v>
      </c>
      <c r="K6" s="211" t="s">
        <v>208</v>
      </c>
      <c r="L6" s="211" t="s">
        <v>209</v>
      </c>
      <c r="M6" s="211" t="s">
        <v>210</v>
      </c>
      <c r="N6" s="211" t="s">
        <v>211</v>
      </c>
      <c r="O6" s="211" t="s">
        <v>212</v>
      </c>
      <c r="P6" s="211" t="s">
        <v>213</v>
      </c>
      <c r="Q6" s="211" t="s">
        <v>214</v>
      </c>
      <c r="R6" s="211" t="s">
        <v>215</v>
      </c>
      <c r="S6" s="211" t="s">
        <v>216</v>
      </c>
      <c r="T6" s="211" t="s">
        <v>217</v>
      </c>
      <c r="U6" s="211" t="s">
        <v>218</v>
      </c>
      <c r="V6" s="211" t="s">
        <v>219</v>
      </c>
      <c r="W6" s="211" t="s">
        <v>220</v>
      </c>
      <c r="X6" s="211" t="s">
        <v>221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222</v>
      </c>
      <c r="B8" s="224" t="s">
        <v>166</v>
      </c>
      <c r="C8" s="240" t="s">
        <v>167</v>
      </c>
      <c r="D8" s="225"/>
      <c r="E8" s="226"/>
      <c r="F8" s="227"/>
      <c r="G8" s="227">
        <f>SUMIF(AG9:AG14,"&lt;&gt;NOR",G9:G14)</f>
        <v>0</v>
      </c>
      <c r="H8" s="227"/>
      <c r="I8" s="227">
        <f>SUM(I9:I14)</f>
        <v>0</v>
      </c>
      <c r="J8" s="227"/>
      <c r="K8" s="227">
        <f>SUM(K9:K14)</f>
        <v>0</v>
      </c>
      <c r="L8" s="227"/>
      <c r="M8" s="227">
        <f>SUM(M9:M14)</f>
        <v>0</v>
      </c>
      <c r="N8" s="227"/>
      <c r="O8" s="227">
        <f>SUM(O9:O14)</f>
        <v>0</v>
      </c>
      <c r="P8" s="227"/>
      <c r="Q8" s="227">
        <f>SUM(Q9:Q14)</f>
        <v>0</v>
      </c>
      <c r="R8" s="227"/>
      <c r="S8" s="227"/>
      <c r="T8" s="228"/>
      <c r="U8" s="222"/>
      <c r="V8" s="222">
        <f>SUM(V9:V14)</f>
        <v>0</v>
      </c>
      <c r="W8" s="222"/>
      <c r="X8" s="222"/>
      <c r="AG8" t="s">
        <v>223</v>
      </c>
    </row>
    <row r="9" spans="1:60" outlineLevel="1" x14ac:dyDescent="0.25">
      <c r="A9" s="251">
        <v>1</v>
      </c>
      <c r="B9" s="252" t="s">
        <v>851</v>
      </c>
      <c r="C9" s="260" t="s">
        <v>852</v>
      </c>
      <c r="D9" s="253" t="s">
        <v>314</v>
      </c>
      <c r="E9" s="254">
        <v>48.45</v>
      </c>
      <c r="F9" s="255"/>
      <c r="G9" s="256">
        <f>ROUND(E9*F9,2)</f>
        <v>0</v>
      </c>
      <c r="H9" s="255"/>
      <c r="I9" s="256">
        <f>ROUND(E9*H9,2)</f>
        <v>0</v>
      </c>
      <c r="J9" s="255"/>
      <c r="K9" s="256">
        <f>ROUND(E9*J9,2)</f>
        <v>0</v>
      </c>
      <c r="L9" s="256">
        <v>21</v>
      </c>
      <c r="M9" s="256">
        <f>G9*(1+L9/100)</f>
        <v>0</v>
      </c>
      <c r="N9" s="256">
        <v>0</v>
      </c>
      <c r="O9" s="256">
        <f>ROUND(E9*N9,2)</f>
        <v>0</v>
      </c>
      <c r="P9" s="256">
        <v>0</v>
      </c>
      <c r="Q9" s="256">
        <f>ROUND(E9*P9,2)</f>
        <v>0</v>
      </c>
      <c r="R9" s="256"/>
      <c r="S9" s="256" t="s">
        <v>487</v>
      </c>
      <c r="T9" s="257" t="s">
        <v>228</v>
      </c>
      <c r="U9" s="221">
        <v>0</v>
      </c>
      <c r="V9" s="221">
        <f>ROUND(E9*U9,2)</f>
        <v>0</v>
      </c>
      <c r="W9" s="221"/>
      <c r="X9" s="221" t="s">
        <v>287</v>
      </c>
      <c r="Y9" s="212"/>
      <c r="Z9" s="212"/>
      <c r="AA9" s="212"/>
      <c r="AB9" s="212"/>
      <c r="AC9" s="212"/>
      <c r="AD9" s="212"/>
      <c r="AE9" s="212"/>
      <c r="AF9" s="212"/>
      <c r="AG9" s="212" t="s">
        <v>319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51">
        <v>2</v>
      </c>
      <c r="B10" s="252" t="s">
        <v>853</v>
      </c>
      <c r="C10" s="260" t="s">
        <v>854</v>
      </c>
      <c r="D10" s="253" t="s">
        <v>416</v>
      </c>
      <c r="E10" s="254">
        <v>104.05</v>
      </c>
      <c r="F10" s="255"/>
      <c r="G10" s="256">
        <f>ROUND(E10*F10,2)</f>
        <v>0</v>
      </c>
      <c r="H10" s="255"/>
      <c r="I10" s="256">
        <f>ROUND(E10*H10,2)</f>
        <v>0</v>
      </c>
      <c r="J10" s="255"/>
      <c r="K10" s="256">
        <f>ROUND(E10*J10,2)</f>
        <v>0</v>
      </c>
      <c r="L10" s="256">
        <v>21</v>
      </c>
      <c r="M10" s="256">
        <f>G10*(1+L10/100)</f>
        <v>0</v>
      </c>
      <c r="N10" s="256">
        <v>0</v>
      </c>
      <c r="O10" s="256">
        <f>ROUND(E10*N10,2)</f>
        <v>0</v>
      </c>
      <c r="P10" s="256">
        <v>0</v>
      </c>
      <c r="Q10" s="256">
        <f>ROUND(E10*P10,2)</f>
        <v>0</v>
      </c>
      <c r="R10" s="256"/>
      <c r="S10" s="256" t="s">
        <v>487</v>
      </c>
      <c r="T10" s="257" t="s">
        <v>228</v>
      </c>
      <c r="U10" s="221">
        <v>0</v>
      </c>
      <c r="V10" s="221">
        <f>ROUND(E10*U10,2)</f>
        <v>0</v>
      </c>
      <c r="W10" s="221"/>
      <c r="X10" s="221" t="s">
        <v>287</v>
      </c>
      <c r="Y10" s="212"/>
      <c r="Z10" s="212"/>
      <c r="AA10" s="212"/>
      <c r="AB10" s="212"/>
      <c r="AC10" s="212"/>
      <c r="AD10" s="212"/>
      <c r="AE10" s="212"/>
      <c r="AF10" s="212"/>
      <c r="AG10" s="212" t="s">
        <v>319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51">
        <v>3</v>
      </c>
      <c r="B11" s="252" t="s">
        <v>855</v>
      </c>
      <c r="C11" s="260" t="s">
        <v>856</v>
      </c>
      <c r="D11" s="253" t="s">
        <v>416</v>
      </c>
      <c r="E11" s="254">
        <v>2081</v>
      </c>
      <c r="F11" s="255"/>
      <c r="G11" s="256">
        <f>ROUND(E11*F11,2)</f>
        <v>0</v>
      </c>
      <c r="H11" s="255"/>
      <c r="I11" s="256">
        <f>ROUND(E11*H11,2)</f>
        <v>0</v>
      </c>
      <c r="J11" s="255"/>
      <c r="K11" s="256">
        <f>ROUND(E11*J11,2)</f>
        <v>0</v>
      </c>
      <c r="L11" s="256">
        <v>21</v>
      </c>
      <c r="M11" s="256">
        <f>G11*(1+L11/100)</f>
        <v>0</v>
      </c>
      <c r="N11" s="256">
        <v>0</v>
      </c>
      <c r="O11" s="256">
        <f>ROUND(E11*N11,2)</f>
        <v>0</v>
      </c>
      <c r="P11" s="256">
        <v>0</v>
      </c>
      <c r="Q11" s="256">
        <f>ROUND(E11*P11,2)</f>
        <v>0</v>
      </c>
      <c r="R11" s="256"/>
      <c r="S11" s="256" t="s">
        <v>487</v>
      </c>
      <c r="T11" s="257" t="s">
        <v>228</v>
      </c>
      <c r="U11" s="221">
        <v>0</v>
      </c>
      <c r="V11" s="221">
        <f>ROUND(E11*U11,2)</f>
        <v>0</v>
      </c>
      <c r="W11" s="221"/>
      <c r="X11" s="221" t="s">
        <v>287</v>
      </c>
      <c r="Y11" s="212"/>
      <c r="Z11" s="212"/>
      <c r="AA11" s="212"/>
      <c r="AB11" s="212"/>
      <c r="AC11" s="212"/>
      <c r="AD11" s="212"/>
      <c r="AE11" s="212"/>
      <c r="AF11" s="212"/>
      <c r="AG11" s="212" t="s">
        <v>319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51">
        <v>4</v>
      </c>
      <c r="B12" s="252" t="s">
        <v>857</v>
      </c>
      <c r="C12" s="260" t="s">
        <v>858</v>
      </c>
      <c r="D12" s="253" t="s">
        <v>416</v>
      </c>
      <c r="E12" s="254">
        <v>104.05</v>
      </c>
      <c r="F12" s="255"/>
      <c r="G12" s="256">
        <f>ROUND(E12*F12,2)</f>
        <v>0</v>
      </c>
      <c r="H12" s="255"/>
      <c r="I12" s="256">
        <f>ROUND(E12*H12,2)</f>
        <v>0</v>
      </c>
      <c r="J12" s="255"/>
      <c r="K12" s="256">
        <f>ROUND(E12*J12,2)</f>
        <v>0</v>
      </c>
      <c r="L12" s="256">
        <v>21</v>
      </c>
      <c r="M12" s="256">
        <f>G12*(1+L12/100)</f>
        <v>0</v>
      </c>
      <c r="N12" s="256">
        <v>0</v>
      </c>
      <c r="O12" s="256">
        <f>ROUND(E12*N12,2)</f>
        <v>0</v>
      </c>
      <c r="P12" s="256">
        <v>0</v>
      </c>
      <c r="Q12" s="256">
        <f>ROUND(E12*P12,2)</f>
        <v>0</v>
      </c>
      <c r="R12" s="256"/>
      <c r="S12" s="256" t="s">
        <v>487</v>
      </c>
      <c r="T12" s="257" t="s">
        <v>228</v>
      </c>
      <c r="U12" s="221">
        <v>0</v>
      </c>
      <c r="V12" s="221">
        <f>ROUND(E12*U12,2)</f>
        <v>0</v>
      </c>
      <c r="W12" s="221"/>
      <c r="X12" s="221" t="s">
        <v>287</v>
      </c>
      <c r="Y12" s="212"/>
      <c r="Z12" s="212"/>
      <c r="AA12" s="212"/>
      <c r="AB12" s="212"/>
      <c r="AC12" s="212"/>
      <c r="AD12" s="212"/>
      <c r="AE12" s="212"/>
      <c r="AF12" s="212"/>
      <c r="AG12" s="212" t="s">
        <v>319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0.399999999999999" outlineLevel="1" x14ac:dyDescent="0.25">
      <c r="A13" s="251">
        <v>5</v>
      </c>
      <c r="B13" s="252" t="s">
        <v>859</v>
      </c>
      <c r="C13" s="260" t="s">
        <v>860</v>
      </c>
      <c r="D13" s="253" t="s">
        <v>416</v>
      </c>
      <c r="E13" s="254">
        <v>2.2999999999999998</v>
      </c>
      <c r="F13" s="255"/>
      <c r="G13" s="256">
        <f>ROUND(E13*F13,2)</f>
        <v>0</v>
      </c>
      <c r="H13" s="255"/>
      <c r="I13" s="256">
        <f>ROUND(E13*H13,2)</f>
        <v>0</v>
      </c>
      <c r="J13" s="255"/>
      <c r="K13" s="256">
        <f>ROUND(E13*J13,2)</f>
        <v>0</v>
      </c>
      <c r="L13" s="256">
        <v>21</v>
      </c>
      <c r="M13" s="256">
        <f>G13*(1+L13/100)</f>
        <v>0</v>
      </c>
      <c r="N13" s="256">
        <v>0</v>
      </c>
      <c r="O13" s="256">
        <f>ROUND(E13*N13,2)</f>
        <v>0</v>
      </c>
      <c r="P13" s="256">
        <v>0</v>
      </c>
      <c r="Q13" s="256">
        <f>ROUND(E13*P13,2)</f>
        <v>0</v>
      </c>
      <c r="R13" s="256"/>
      <c r="S13" s="256" t="s">
        <v>487</v>
      </c>
      <c r="T13" s="257" t="s">
        <v>228</v>
      </c>
      <c r="U13" s="221">
        <v>0</v>
      </c>
      <c r="V13" s="221">
        <f>ROUND(E13*U13,2)</f>
        <v>0</v>
      </c>
      <c r="W13" s="221"/>
      <c r="X13" s="221" t="s">
        <v>287</v>
      </c>
      <c r="Y13" s="212"/>
      <c r="Z13" s="212"/>
      <c r="AA13" s="212"/>
      <c r="AB13" s="212"/>
      <c r="AC13" s="212"/>
      <c r="AD13" s="212"/>
      <c r="AE13" s="212"/>
      <c r="AF13" s="212"/>
      <c r="AG13" s="212" t="s">
        <v>319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51">
        <v>6</v>
      </c>
      <c r="B14" s="252" t="s">
        <v>861</v>
      </c>
      <c r="C14" s="260" t="s">
        <v>862</v>
      </c>
      <c r="D14" s="253" t="s">
        <v>416</v>
      </c>
      <c r="E14" s="254">
        <v>101.75</v>
      </c>
      <c r="F14" s="255"/>
      <c r="G14" s="256">
        <f>ROUND(E14*F14,2)</f>
        <v>0</v>
      </c>
      <c r="H14" s="255"/>
      <c r="I14" s="256">
        <f>ROUND(E14*H14,2)</f>
        <v>0</v>
      </c>
      <c r="J14" s="255"/>
      <c r="K14" s="256">
        <f>ROUND(E14*J14,2)</f>
        <v>0</v>
      </c>
      <c r="L14" s="256">
        <v>21</v>
      </c>
      <c r="M14" s="256">
        <f>G14*(1+L14/100)</f>
        <v>0</v>
      </c>
      <c r="N14" s="256">
        <v>0</v>
      </c>
      <c r="O14" s="256">
        <f>ROUND(E14*N14,2)</f>
        <v>0</v>
      </c>
      <c r="P14" s="256">
        <v>0</v>
      </c>
      <c r="Q14" s="256">
        <f>ROUND(E14*P14,2)</f>
        <v>0</v>
      </c>
      <c r="R14" s="256"/>
      <c r="S14" s="256" t="s">
        <v>487</v>
      </c>
      <c r="T14" s="257" t="s">
        <v>228</v>
      </c>
      <c r="U14" s="221">
        <v>0</v>
      </c>
      <c r="V14" s="221">
        <f>ROUND(E14*U14,2)</f>
        <v>0</v>
      </c>
      <c r="W14" s="221"/>
      <c r="X14" s="221" t="s">
        <v>287</v>
      </c>
      <c r="Y14" s="212"/>
      <c r="Z14" s="212"/>
      <c r="AA14" s="212"/>
      <c r="AB14" s="212"/>
      <c r="AC14" s="212"/>
      <c r="AD14" s="212"/>
      <c r="AE14" s="212"/>
      <c r="AF14" s="212"/>
      <c r="AG14" s="212" t="s">
        <v>319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5">
      <c r="A15" s="223" t="s">
        <v>222</v>
      </c>
      <c r="B15" s="224" t="s">
        <v>170</v>
      </c>
      <c r="C15" s="240" t="s">
        <v>171</v>
      </c>
      <c r="D15" s="225"/>
      <c r="E15" s="226"/>
      <c r="F15" s="227"/>
      <c r="G15" s="227">
        <f>SUMIF(AG16:AG17,"&lt;&gt;NOR",G16:G17)</f>
        <v>0</v>
      </c>
      <c r="H15" s="227"/>
      <c r="I15" s="227">
        <f>SUM(I16:I17)</f>
        <v>0</v>
      </c>
      <c r="J15" s="227"/>
      <c r="K15" s="227">
        <f>SUM(K16:K17)</f>
        <v>0</v>
      </c>
      <c r="L15" s="227"/>
      <c r="M15" s="227">
        <f>SUM(M16:M17)</f>
        <v>0</v>
      </c>
      <c r="N15" s="227"/>
      <c r="O15" s="227">
        <f>SUM(O16:O17)</f>
        <v>0</v>
      </c>
      <c r="P15" s="227"/>
      <c r="Q15" s="227">
        <f>SUM(Q16:Q17)</f>
        <v>0</v>
      </c>
      <c r="R15" s="227"/>
      <c r="S15" s="227"/>
      <c r="T15" s="228"/>
      <c r="U15" s="222"/>
      <c r="V15" s="222">
        <f>SUM(V16:V17)</f>
        <v>0</v>
      </c>
      <c r="W15" s="222"/>
      <c r="X15" s="222"/>
      <c r="AG15" t="s">
        <v>223</v>
      </c>
    </row>
    <row r="16" spans="1:60" outlineLevel="1" x14ac:dyDescent="0.25">
      <c r="A16" s="251">
        <v>7</v>
      </c>
      <c r="B16" s="252" t="s">
        <v>863</v>
      </c>
      <c r="C16" s="260" t="s">
        <v>864</v>
      </c>
      <c r="D16" s="253" t="s">
        <v>295</v>
      </c>
      <c r="E16" s="254">
        <v>14</v>
      </c>
      <c r="F16" s="255"/>
      <c r="G16" s="256">
        <f>ROUND(E16*F16,2)</f>
        <v>0</v>
      </c>
      <c r="H16" s="255"/>
      <c r="I16" s="256">
        <f>ROUND(E16*H16,2)</f>
        <v>0</v>
      </c>
      <c r="J16" s="255"/>
      <c r="K16" s="256">
        <f>ROUND(E16*J16,2)</f>
        <v>0</v>
      </c>
      <c r="L16" s="256">
        <v>21</v>
      </c>
      <c r="M16" s="256">
        <f>G16*(1+L16/100)</f>
        <v>0</v>
      </c>
      <c r="N16" s="256">
        <v>0</v>
      </c>
      <c r="O16" s="256">
        <f>ROUND(E16*N16,2)</f>
        <v>0</v>
      </c>
      <c r="P16" s="256">
        <v>0</v>
      </c>
      <c r="Q16" s="256">
        <f>ROUND(E16*P16,2)</f>
        <v>0</v>
      </c>
      <c r="R16" s="256"/>
      <c r="S16" s="256" t="s">
        <v>487</v>
      </c>
      <c r="T16" s="257" t="s">
        <v>228</v>
      </c>
      <c r="U16" s="221">
        <v>0</v>
      </c>
      <c r="V16" s="221">
        <f>ROUND(E16*U16,2)</f>
        <v>0</v>
      </c>
      <c r="W16" s="221"/>
      <c r="X16" s="221" t="s">
        <v>287</v>
      </c>
      <c r="Y16" s="212"/>
      <c r="Z16" s="212"/>
      <c r="AA16" s="212"/>
      <c r="AB16" s="212"/>
      <c r="AC16" s="212"/>
      <c r="AD16" s="212"/>
      <c r="AE16" s="212"/>
      <c r="AF16" s="212"/>
      <c r="AG16" s="212" t="s">
        <v>865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51">
        <v>8</v>
      </c>
      <c r="B17" s="252" t="s">
        <v>866</v>
      </c>
      <c r="C17" s="260" t="s">
        <v>867</v>
      </c>
      <c r="D17" s="253" t="s">
        <v>295</v>
      </c>
      <c r="E17" s="254">
        <v>14</v>
      </c>
      <c r="F17" s="255"/>
      <c r="G17" s="256">
        <f>ROUND(E17*F17,2)</f>
        <v>0</v>
      </c>
      <c r="H17" s="255"/>
      <c r="I17" s="256">
        <f>ROUND(E17*H17,2)</f>
        <v>0</v>
      </c>
      <c r="J17" s="255"/>
      <c r="K17" s="256">
        <f>ROUND(E17*J17,2)</f>
        <v>0</v>
      </c>
      <c r="L17" s="256">
        <v>21</v>
      </c>
      <c r="M17" s="256">
        <f>G17*(1+L17/100)</f>
        <v>0</v>
      </c>
      <c r="N17" s="256">
        <v>0</v>
      </c>
      <c r="O17" s="256">
        <f>ROUND(E17*N17,2)</f>
        <v>0</v>
      </c>
      <c r="P17" s="256">
        <v>0</v>
      </c>
      <c r="Q17" s="256">
        <f>ROUND(E17*P17,2)</f>
        <v>0</v>
      </c>
      <c r="R17" s="256"/>
      <c r="S17" s="256" t="s">
        <v>487</v>
      </c>
      <c r="T17" s="257" t="s">
        <v>228</v>
      </c>
      <c r="U17" s="221">
        <v>0</v>
      </c>
      <c r="V17" s="221">
        <f>ROUND(E17*U17,2)</f>
        <v>0</v>
      </c>
      <c r="W17" s="221"/>
      <c r="X17" s="221" t="s">
        <v>418</v>
      </c>
      <c r="Y17" s="212"/>
      <c r="Z17" s="212"/>
      <c r="AA17" s="212"/>
      <c r="AB17" s="212"/>
      <c r="AC17" s="212"/>
      <c r="AD17" s="212"/>
      <c r="AE17" s="212"/>
      <c r="AF17" s="212"/>
      <c r="AG17" s="212" t="s">
        <v>868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5">
      <c r="A18" s="223" t="s">
        <v>222</v>
      </c>
      <c r="B18" s="224" t="s">
        <v>172</v>
      </c>
      <c r="C18" s="240" t="s">
        <v>173</v>
      </c>
      <c r="D18" s="225"/>
      <c r="E18" s="226"/>
      <c r="F18" s="227"/>
      <c r="G18" s="227">
        <f>SUMIF(AG19:AG46,"&lt;&gt;NOR",G19:G46)</f>
        <v>0</v>
      </c>
      <c r="H18" s="227"/>
      <c r="I18" s="227">
        <f>SUM(I19:I46)</f>
        <v>0</v>
      </c>
      <c r="J18" s="227"/>
      <c r="K18" s="227">
        <f>SUM(K19:K46)</f>
        <v>0</v>
      </c>
      <c r="L18" s="227"/>
      <c r="M18" s="227">
        <f>SUM(M19:M46)</f>
        <v>0</v>
      </c>
      <c r="N18" s="227"/>
      <c r="O18" s="227">
        <f>SUM(O19:O46)</f>
        <v>379.56</v>
      </c>
      <c r="P18" s="227"/>
      <c r="Q18" s="227">
        <f>SUM(Q19:Q46)</f>
        <v>0</v>
      </c>
      <c r="R18" s="227"/>
      <c r="S18" s="227"/>
      <c r="T18" s="228"/>
      <c r="U18" s="222"/>
      <c r="V18" s="222">
        <f>SUM(V19:V46)</f>
        <v>0</v>
      </c>
      <c r="W18" s="222"/>
      <c r="X18" s="222"/>
      <c r="AG18" t="s">
        <v>223</v>
      </c>
    </row>
    <row r="19" spans="1:60" outlineLevel="1" x14ac:dyDescent="0.25">
      <c r="A19" s="251">
        <v>9</v>
      </c>
      <c r="B19" s="252" t="s">
        <v>869</v>
      </c>
      <c r="C19" s="260" t="s">
        <v>870</v>
      </c>
      <c r="D19" s="253" t="s">
        <v>295</v>
      </c>
      <c r="E19" s="254">
        <v>168</v>
      </c>
      <c r="F19" s="255"/>
      <c r="G19" s="256">
        <f>ROUND(E19*F19,2)</f>
        <v>0</v>
      </c>
      <c r="H19" s="255"/>
      <c r="I19" s="256">
        <f>ROUND(E19*H19,2)</f>
        <v>0</v>
      </c>
      <c r="J19" s="255"/>
      <c r="K19" s="256">
        <f>ROUND(E19*J19,2)</f>
        <v>0</v>
      </c>
      <c r="L19" s="256">
        <v>21</v>
      </c>
      <c r="M19" s="256">
        <f>G19*(1+L19/100)</f>
        <v>0</v>
      </c>
      <c r="N19" s="256">
        <v>0</v>
      </c>
      <c r="O19" s="256">
        <f>ROUND(E19*N19,2)</f>
        <v>0</v>
      </c>
      <c r="P19" s="256">
        <v>0</v>
      </c>
      <c r="Q19" s="256">
        <f>ROUND(E19*P19,2)</f>
        <v>0</v>
      </c>
      <c r="R19" s="256"/>
      <c r="S19" s="256" t="s">
        <v>487</v>
      </c>
      <c r="T19" s="257" t="s">
        <v>228</v>
      </c>
      <c r="U19" s="221">
        <v>0</v>
      </c>
      <c r="V19" s="221">
        <f>ROUND(E19*U19,2)</f>
        <v>0</v>
      </c>
      <c r="W19" s="221"/>
      <c r="X19" s="221" t="s">
        <v>287</v>
      </c>
      <c r="Y19" s="212"/>
      <c r="Z19" s="212"/>
      <c r="AA19" s="212"/>
      <c r="AB19" s="212"/>
      <c r="AC19" s="212"/>
      <c r="AD19" s="212"/>
      <c r="AE19" s="212"/>
      <c r="AF19" s="212"/>
      <c r="AG19" s="212" t="s">
        <v>319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0.399999999999999" outlineLevel="1" x14ac:dyDescent="0.25">
      <c r="A20" s="251">
        <v>10</v>
      </c>
      <c r="B20" s="252" t="s">
        <v>871</v>
      </c>
      <c r="C20" s="260" t="s">
        <v>872</v>
      </c>
      <c r="D20" s="253" t="s">
        <v>295</v>
      </c>
      <c r="E20" s="254">
        <v>112</v>
      </c>
      <c r="F20" s="255"/>
      <c r="G20" s="256">
        <f>ROUND(E20*F20,2)</f>
        <v>0</v>
      </c>
      <c r="H20" s="255"/>
      <c r="I20" s="256">
        <f>ROUND(E20*H20,2)</f>
        <v>0</v>
      </c>
      <c r="J20" s="255"/>
      <c r="K20" s="256">
        <f>ROUND(E20*J20,2)</f>
        <v>0</v>
      </c>
      <c r="L20" s="256">
        <v>21</v>
      </c>
      <c r="M20" s="256">
        <f>G20*(1+L20/100)</f>
        <v>0</v>
      </c>
      <c r="N20" s="256">
        <v>0</v>
      </c>
      <c r="O20" s="256">
        <f>ROUND(E20*N20,2)</f>
        <v>0</v>
      </c>
      <c r="P20" s="256">
        <v>0</v>
      </c>
      <c r="Q20" s="256">
        <f>ROUND(E20*P20,2)</f>
        <v>0</v>
      </c>
      <c r="R20" s="256"/>
      <c r="S20" s="256" t="s">
        <v>487</v>
      </c>
      <c r="T20" s="257" t="s">
        <v>228</v>
      </c>
      <c r="U20" s="221">
        <v>0</v>
      </c>
      <c r="V20" s="221">
        <f>ROUND(E20*U20,2)</f>
        <v>0</v>
      </c>
      <c r="W20" s="221"/>
      <c r="X20" s="221" t="s">
        <v>287</v>
      </c>
      <c r="Y20" s="212"/>
      <c r="Z20" s="212"/>
      <c r="AA20" s="212"/>
      <c r="AB20" s="212"/>
      <c r="AC20" s="212"/>
      <c r="AD20" s="212"/>
      <c r="AE20" s="212"/>
      <c r="AF20" s="212"/>
      <c r="AG20" s="212" t="s">
        <v>319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51">
        <v>11</v>
      </c>
      <c r="B21" s="252" t="s">
        <v>873</v>
      </c>
      <c r="C21" s="260" t="s">
        <v>874</v>
      </c>
      <c r="D21" s="253" t="s">
        <v>295</v>
      </c>
      <c r="E21" s="254">
        <v>14</v>
      </c>
      <c r="F21" s="255"/>
      <c r="G21" s="256">
        <f>ROUND(E21*F21,2)</f>
        <v>0</v>
      </c>
      <c r="H21" s="255"/>
      <c r="I21" s="256">
        <f>ROUND(E21*H21,2)</f>
        <v>0</v>
      </c>
      <c r="J21" s="255"/>
      <c r="K21" s="256">
        <f>ROUND(E21*J21,2)</f>
        <v>0</v>
      </c>
      <c r="L21" s="256">
        <v>21</v>
      </c>
      <c r="M21" s="256">
        <f>G21*(1+L21/100)</f>
        <v>0</v>
      </c>
      <c r="N21" s="256">
        <v>0</v>
      </c>
      <c r="O21" s="256">
        <f>ROUND(E21*N21,2)</f>
        <v>0</v>
      </c>
      <c r="P21" s="256">
        <v>0</v>
      </c>
      <c r="Q21" s="256">
        <f>ROUND(E21*P21,2)</f>
        <v>0</v>
      </c>
      <c r="R21" s="256"/>
      <c r="S21" s="256" t="s">
        <v>487</v>
      </c>
      <c r="T21" s="257" t="s">
        <v>228</v>
      </c>
      <c r="U21" s="221">
        <v>0</v>
      </c>
      <c r="V21" s="221">
        <f>ROUND(E21*U21,2)</f>
        <v>0</v>
      </c>
      <c r="W21" s="221"/>
      <c r="X21" s="221" t="s">
        <v>287</v>
      </c>
      <c r="Y21" s="212"/>
      <c r="Z21" s="212"/>
      <c r="AA21" s="212"/>
      <c r="AB21" s="212"/>
      <c r="AC21" s="212"/>
      <c r="AD21" s="212"/>
      <c r="AE21" s="212"/>
      <c r="AF21" s="212"/>
      <c r="AG21" s="212" t="s">
        <v>319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51">
        <v>12</v>
      </c>
      <c r="B22" s="252" t="s">
        <v>875</v>
      </c>
      <c r="C22" s="260" t="s">
        <v>876</v>
      </c>
      <c r="D22" s="253" t="s">
        <v>295</v>
      </c>
      <c r="E22" s="254">
        <v>10</v>
      </c>
      <c r="F22" s="255"/>
      <c r="G22" s="256">
        <f>ROUND(E22*F22,2)</f>
        <v>0</v>
      </c>
      <c r="H22" s="255"/>
      <c r="I22" s="256">
        <f>ROUND(E22*H22,2)</f>
        <v>0</v>
      </c>
      <c r="J22" s="255"/>
      <c r="K22" s="256">
        <f>ROUND(E22*J22,2)</f>
        <v>0</v>
      </c>
      <c r="L22" s="256">
        <v>21</v>
      </c>
      <c r="M22" s="256">
        <f>G22*(1+L22/100)</f>
        <v>0</v>
      </c>
      <c r="N22" s="256">
        <v>6.2E-2</v>
      </c>
      <c r="O22" s="256">
        <f>ROUND(E22*N22,2)</f>
        <v>0.62</v>
      </c>
      <c r="P22" s="256">
        <v>0</v>
      </c>
      <c r="Q22" s="256">
        <f>ROUND(E22*P22,2)</f>
        <v>0</v>
      </c>
      <c r="R22" s="256"/>
      <c r="S22" s="256" t="s">
        <v>487</v>
      </c>
      <c r="T22" s="257" t="s">
        <v>228</v>
      </c>
      <c r="U22" s="221">
        <v>0</v>
      </c>
      <c r="V22" s="221">
        <f>ROUND(E22*U22,2)</f>
        <v>0</v>
      </c>
      <c r="W22" s="221"/>
      <c r="X22" s="221" t="s">
        <v>418</v>
      </c>
      <c r="Y22" s="212"/>
      <c r="Z22" s="212"/>
      <c r="AA22" s="212"/>
      <c r="AB22" s="212"/>
      <c r="AC22" s="212"/>
      <c r="AD22" s="212"/>
      <c r="AE22" s="212"/>
      <c r="AF22" s="212"/>
      <c r="AG22" s="212" t="s">
        <v>868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51">
        <v>13</v>
      </c>
      <c r="B23" s="252" t="s">
        <v>877</v>
      </c>
      <c r="C23" s="260" t="s">
        <v>878</v>
      </c>
      <c r="D23" s="253" t="s">
        <v>295</v>
      </c>
      <c r="E23" s="254">
        <v>4</v>
      </c>
      <c r="F23" s="255"/>
      <c r="G23" s="256">
        <f>ROUND(E23*F23,2)</f>
        <v>0</v>
      </c>
      <c r="H23" s="255"/>
      <c r="I23" s="256">
        <f>ROUND(E23*H23,2)</f>
        <v>0</v>
      </c>
      <c r="J23" s="255"/>
      <c r="K23" s="256">
        <f>ROUND(E23*J23,2)</f>
        <v>0</v>
      </c>
      <c r="L23" s="256">
        <v>21</v>
      </c>
      <c r="M23" s="256">
        <f>G23*(1+L23/100)</f>
        <v>0</v>
      </c>
      <c r="N23" s="256">
        <v>0.127</v>
      </c>
      <c r="O23" s="256">
        <f>ROUND(E23*N23,2)</f>
        <v>0.51</v>
      </c>
      <c r="P23" s="256">
        <v>0</v>
      </c>
      <c r="Q23" s="256">
        <f>ROUND(E23*P23,2)</f>
        <v>0</v>
      </c>
      <c r="R23" s="256"/>
      <c r="S23" s="256" t="s">
        <v>487</v>
      </c>
      <c r="T23" s="257" t="s">
        <v>228</v>
      </c>
      <c r="U23" s="221">
        <v>0</v>
      </c>
      <c r="V23" s="221">
        <f>ROUND(E23*U23,2)</f>
        <v>0</v>
      </c>
      <c r="W23" s="221"/>
      <c r="X23" s="221" t="s">
        <v>418</v>
      </c>
      <c r="Y23" s="212"/>
      <c r="Z23" s="212"/>
      <c r="AA23" s="212"/>
      <c r="AB23" s="212"/>
      <c r="AC23" s="212"/>
      <c r="AD23" s="212"/>
      <c r="AE23" s="212"/>
      <c r="AF23" s="212"/>
      <c r="AG23" s="212" t="s">
        <v>868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51">
        <v>14</v>
      </c>
      <c r="B24" s="252" t="s">
        <v>879</v>
      </c>
      <c r="C24" s="260" t="s">
        <v>880</v>
      </c>
      <c r="D24" s="253" t="s">
        <v>468</v>
      </c>
      <c r="E24" s="254">
        <v>10</v>
      </c>
      <c r="F24" s="255"/>
      <c r="G24" s="256">
        <f>ROUND(E24*F24,2)</f>
        <v>0</v>
      </c>
      <c r="H24" s="255"/>
      <c r="I24" s="256">
        <f>ROUND(E24*H24,2)</f>
        <v>0</v>
      </c>
      <c r="J24" s="255"/>
      <c r="K24" s="256">
        <f>ROUND(E24*J24,2)</f>
        <v>0</v>
      </c>
      <c r="L24" s="256">
        <v>21</v>
      </c>
      <c r="M24" s="256">
        <f>G24*(1+L24/100)</f>
        <v>0</v>
      </c>
      <c r="N24" s="256">
        <v>8.0000000000000007E-5</v>
      </c>
      <c r="O24" s="256">
        <f>ROUND(E24*N24,2)</f>
        <v>0</v>
      </c>
      <c r="P24" s="256">
        <v>0</v>
      </c>
      <c r="Q24" s="256">
        <f>ROUND(E24*P24,2)</f>
        <v>0</v>
      </c>
      <c r="R24" s="256"/>
      <c r="S24" s="256" t="s">
        <v>487</v>
      </c>
      <c r="T24" s="257" t="s">
        <v>228</v>
      </c>
      <c r="U24" s="221">
        <v>0</v>
      </c>
      <c r="V24" s="221">
        <f>ROUND(E24*U24,2)</f>
        <v>0</v>
      </c>
      <c r="W24" s="221"/>
      <c r="X24" s="221" t="s">
        <v>418</v>
      </c>
      <c r="Y24" s="212"/>
      <c r="Z24" s="212"/>
      <c r="AA24" s="212"/>
      <c r="AB24" s="212"/>
      <c r="AC24" s="212"/>
      <c r="AD24" s="212"/>
      <c r="AE24" s="212"/>
      <c r="AF24" s="212"/>
      <c r="AG24" s="212" t="s">
        <v>868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51">
        <v>15</v>
      </c>
      <c r="B25" s="252" t="s">
        <v>881</v>
      </c>
      <c r="C25" s="260" t="s">
        <v>882</v>
      </c>
      <c r="D25" s="253" t="s">
        <v>295</v>
      </c>
      <c r="E25" s="254">
        <v>14</v>
      </c>
      <c r="F25" s="255"/>
      <c r="G25" s="256">
        <f>ROUND(E25*F25,2)</f>
        <v>0</v>
      </c>
      <c r="H25" s="255"/>
      <c r="I25" s="256">
        <f>ROUND(E25*H25,2)</f>
        <v>0</v>
      </c>
      <c r="J25" s="255"/>
      <c r="K25" s="256">
        <f>ROUND(E25*J25,2)</f>
        <v>0</v>
      </c>
      <c r="L25" s="256">
        <v>21</v>
      </c>
      <c r="M25" s="256">
        <f>G25*(1+L25/100)</f>
        <v>0</v>
      </c>
      <c r="N25" s="256">
        <v>0</v>
      </c>
      <c r="O25" s="256">
        <f>ROUND(E25*N25,2)</f>
        <v>0</v>
      </c>
      <c r="P25" s="256">
        <v>0</v>
      </c>
      <c r="Q25" s="256">
        <f>ROUND(E25*P25,2)</f>
        <v>0</v>
      </c>
      <c r="R25" s="256"/>
      <c r="S25" s="256" t="s">
        <v>487</v>
      </c>
      <c r="T25" s="257" t="s">
        <v>228</v>
      </c>
      <c r="U25" s="221">
        <v>0</v>
      </c>
      <c r="V25" s="221">
        <f>ROUND(E25*U25,2)</f>
        <v>0</v>
      </c>
      <c r="W25" s="221"/>
      <c r="X25" s="221" t="s">
        <v>287</v>
      </c>
      <c r="Y25" s="212"/>
      <c r="Z25" s="212"/>
      <c r="AA25" s="212"/>
      <c r="AB25" s="212"/>
      <c r="AC25" s="212"/>
      <c r="AD25" s="212"/>
      <c r="AE25" s="212"/>
      <c r="AF25" s="212"/>
      <c r="AG25" s="212" t="s">
        <v>319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51">
        <v>16</v>
      </c>
      <c r="B26" s="252" t="s">
        <v>883</v>
      </c>
      <c r="C26" s="260" t="s">
        <v>884</v>
      </c>
      <c r="D26" s="253" t="s">
        <v>295</v>
      </c>
      <c r="E26" s="254">
        <v>14</v>
      </c>
      <c r="F26" s="255"/>
      <c r="G26" s="256">
        <f>ROUND(E26*F26,2)</f>
        <v>0</v>
      </c>
      <c r="H26" s="255"/>
      <c r="I26" s="256">
        <f>ROUND(E26*H26,2)</f>
        <v>0</v>
      </c>
      <c r="J26" s="255"/>
      <c r="K26" s="256">
        <f>ROUND(E26*J26,2)</f>
        <v>0</v>
      </c>
      <c r="L26" s="256">
        <v>21</v>
      </c>
      <c r="M26" s="256">
        <f>G26*(1+L26/100)</f>
        <v>0</v>
      </c>
      <c r="N26" s="256">
        <v>0</v>
      </c>
      <c r="O26" s="256">
        <f>ROUND(E26*N26,2)</f>
        <v>0</v>
      </c>
      <c r="P26" s="256">
        <v>0</v>
      </c>
      <c r="Q26" s="256">
        <f>ROUND(E26*P26,2)</f>
        <v>0</v>
      </c>
      <c r="R26" s="256"/>
      <c r="S26" s="256" t="s">
        <v>487</v>
      </c>
      <c r="T26" s="257" t="s">
        <v>228</v>
      </c>
      <c r="U26" s="221">
        <v>0</v>
      </c>
      <c r="V26" s="221">
        <f>ROUND(E26*U26,2)</f>
        <v>0</v>
      </c>
      <c r="W26" s="221"/>
      <c r="X26" s="221" t="s">
        <v>418</v>
      </c>
      <c r="Y26" s="212"/>
      <c r="Z26" s="212"/>
      <c r="AA26" s="212"/>
      <c r="AB26" s="212"/>
      <c r="AC26" s="212"/>
      <c r="AD26" s="212"/>
      <c r="AE26" s="212"/>
      <c r="AF26" s="212"/>
      <c r="AG26" s="212" t="s">
        <v>868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51">
        <v>17</v>
      </c>
      <c r="B27" s="252" t="s">
        <v>885</v>
      </c>
      <c r="C27" s="260" t="s">
        <v>886</v>
      </c>
      <c r="D27" s="253" t="s">
        <v>468</v>
      </c>
      <c r="E27" s="254">
        <v>380</v>
      </c>
      <c r="F27" s="255"/>
      <c r="G27" s="256">
        <f>ROUND(E27*F27,2)</f>
        <v>0</v>
      </c>
      <c r="H27" s="255"/>
      <c r="I27" s="256">
        <f>ROUND(E27*H27,2)</f>
        <v>0</v>
      </c>
      <c r="J27" s="255"/>
      <c r="K27" s="256">
        <f>ROUND(E27*J27,2)</f>
        <v>0</v>
      </c>
      <c r="L27" s="256">
        <v>21</v>
      </c>
      <c r="M27" s="256">
        <f>G27*(1+L27/100)</f>
        <v>0</v>
      </c>
      <c r="N27" s="256">
        <v>0</v>
      </c>
      <c r="O27" s="256">
        <f>ROUND(E27*N27,2)</f>
        <v>0</v>
      </c>
      <c r="P27" s="256">
        <v>0</v>
      </c>
      <c r="Q27" s="256">
        <f>ROUND(E27*P27,2)</f>
        <v>0</v>
      </c>
      <c r="R27" s="256"/>
      <c r="S27" s="256" t="s">
        <v>487</v>
      </c>
      <c r="T27" s="257" t="s">
        <v>228</v>
      </c>
      <c r="U27" s="221">
        <v>0</v>
      </c>
      <c r="V27" s="221">
        <f>ROUND(E27*U27,2)</f>
        <v>0</v>
      </c>
      <c r="W27" s="221"/>
      <c r="X27" s="221" t="s">
        <v>287</v>
      </c>
      <c r="Y27" s="212"/>
      <c r="Z27" s="212"/>
      <c r="AA27" s="212"/>
      <c r="AB27" s="212"/>
      <c r="AC27" s="212"/>
      <c r="AD27" s="212"/>
      <c r="AE27" s="212"/>
      <c r="AF27" s="212"/>
      <c r="AG27" s="212" t="s">
        <v>319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29">
        <v>18</v>
      </c>
      <c r="B28" s="230" t="s">
        <v>887</v>
      </c>
      <c r="C28" s="241" t="s">
        <v>888</v>
      </c>
      <c r="D28" s="231" t="s">
        <v>468</v>
      </c>
      <c r="E28" s="232">
        <v>380</v>
      </c>
      <c r="F28" s="233"/>
      <c r="G28" s="234">
        <f>ROUND(E28*F28,2)</f>
        <v>0</v>
      </c>
      <c r="H28" s="233"/>
      <c r="I28" s="234">
        <f>ROUND(E28*H28,2)</f>
        <v>0</v>
      </c>
      <c r="J28" s="233"/>
      <c r="K28" s="234">
        <f>ROUND(E28*J28,2)</f>
        <v>0</v>
      </c>
      <c r="L28" s="234">
        <v>21</v>
      </c>
      <c r="M28" s="234">
        <f>G28*(1+L28/100)</f>
        <v>0</v>
      </c>
      <c r="N28" s="234">
        <v>1E-3</v>
      </c>
      <c r="O28" s="234">
        <f>ROUND(E28*N28,2)</f>
        <v>0.38</v>
      </c>
      <c r="P28" s="234">
        <v>0</v>
      </c>
      <c r="Q28" s="234">
        <f>ROUND(E28*P28,2)</f>
        <v>0</v>
      </c>
      <c r="R28" s="234"/>
      <c r="S28" s="234" t="s">
        <v>487</v>
      </c>
      <c r="T28" s="235" t="s">
        <v>228</v>
      </c>
      <c r="U28" s="221">
        <v>0</v>
      </c>
      <c r="V28" s="221">
        <f>ROUND(E28*U28,2)</f>
        <v>0</v>
      </c>
      <c r="W28" s="221"/>
      <c r="X28" s="221" t="s">
        <v>418</v>
      </c>
      <c r="Y28" s="212"/>
      <c r="Z28" s="212"/>
      <c r="AA28" s="212"/>
      <c r="AB28" s="212"/>
      <c r="AC28" s="212"/>
      <c r="AD28" s="212"/>
      <c r="AE28" s="212"/>
      <c r="AF28" s="212"/>
      <c r="AG28" s="212" t="s">
        <v>868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42" t="s">
        <v>889</v>
      </c>
      <c r="D29" s="237"/>
      <c r="E29" s="237"/>
      <c r="F29" s="237"/>
      <c r="G29" s="237"/>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231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43" t="s">
        <v>890</v>
      </c>
      <c r="D30" s="238"/>
      <c r="E30" s="238"/>
      <c r="F30" s="238"/>
      <c r="G30" s="238"/>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231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51">
        <v>19</v>
      </c>
      <c r="B31" s="252" t="s">
        <v>891</v>
      </c>
      <c r="C31" s="260" t="s">
        <v>892</v>
      </c>
      <c r="D31" s="253" t="s">
        <v>295</v>
      </c>
      <c r="E31" s="254">
        <v>4</v>
      </c>
      <c r="F31" s="255"/>
      <c r="G31" s="256">
        <f>ROUND(E31*F31,2)</f>
        <v>0</v>
      </c>
      <c r="H31" s="255"/>
      <c r="I31" s="256">
        <f>ROUND(E31*H31,2)</f>
        <v>0</v>
      </c>
      <c r="J31" s="255"/>
      <c r="K31" s="256">
        <f>ROUND(E31*J31,2)</f>
        <v>0</v>
      </c>
      <c r="L31" s="256">
        <v>21</v>
      </c>
      <c r="M31" s="256">
        <f>G31*(1+L31/100)</f>
        <v>0</v>
      </c>
      <c r="N31" s="256">
        <v>0</v>
      </c>
      <c r="O31" s="256">
        <f>ROUND(E31*N31,2)</f>
        <v>0</v>
      </c>
      <c r="P31" s="256">
        <v>0</v>
      </c>
      <c r="Q31" s="256">
        <f>ROUND(E31*P31,2)</f>
        <v>0</v>
      </c>
      <c r="R31" s="256"/>
      <c r="S31" s="256" t="s">
        <v>487</v>
      </c>
      <c r="T31" s="257" t="s">
        <v>228</v>
      </c>
      <c r="U31" s="221">
        <v>0</v>
      </c>
      <c r="V31" s="221">
        <f>ROUND(E31*U31,2)</f>
        <v>0</v>
      </c>
      <c r="W31" s="221"/>
      <c r="X31" s="221" t="s">
        <v>287</v>
      </c>
      <c r="Y31" s="212"/>
      <c r="Z31" s="212"/>
      <c r="AA31" s="212"/>
      <c r="AB31" s="212"/>
      <c r="AC31" s="212"/>
      <c r="AD31" s="212"/>
      <c r="AE31" s="212"/>
      <c r="AF31" s="212"/>
      <c r="AG31" s="212" t="s">
        <v>319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51">
        <v>20</v>
      </c>
      <c r="B32" s="252" t="s">
        <v>893</v>
      </c>
      <c r="C32" s="260" t="s">
        <v>894</v>
      </c>
      <c r="D32" s="253" t="s">
        <v>295</v>
      </c>
      <c r="E32" s="254">
        <v>4</v>
      </c>
      <c r="F32" s="255"/>
      <c r="G32" s="256">
        <f>ROUND(E32*F32,2)</f>
        <v>0</v>
      </c>
      <c r="H32" s="255"/>
      <c r="I32" s="256">
        <f>ROUND(E32*H32,2)</f>
        <v>0</v>
      </c>
      <c r="J32" s="255"/>
      <c r="K32" s="256">
        <f>ROUND(E32*J32,2)</f>
        <v>0</v>
      </c>
      <c r="L32" s="256">
        <v>21</v>
      </c>
      <c r="M32" s="256">
        <f>G32*(1+L32/100)</f>
        <v>0</v>
      </c>
      <c r="N32" s="256">
        <v>9.58E-3</v>
      </c>
      <c r="O32" s="256">
        <f>ROUND(E32*N32,2)</f>
        <v>0.04</v>
      </c>
      <c r="P32" s="256">
        <v>0</v>
      </c>
      <c r="Q32" s="256">
        <f>ROUND(E32*P32,2)</f>
        <v>0</v>
      </c>
      <c r="R32" s="256"/>
      <c r="S32" s="256" t="s">
        <v>487</v>
      </c>
      <c r="T32" s="257" t="s">
        <v>228</v>
      </c>
      <c r="U32" s="221">
        <v>0</v>
      </c>
      <c r="V32" s="221">
        <f>ROUND(E32*U32,2)</f>
        <v>0</v>
      </c>
      <c r="W32" s="221"/>
      <c r="X32" s="221" t="s">
        <v>418</v>
      </c>
      <c r="Y32" s="212"/>
      <c r="Z32" s="212"/>
      <c r="AA32" s="212"/>
      <c r="AB32" s="212"/>
      <c r="AC32" s="212"/>
      <c r="AD32" s="212"/>
      <c r="AE32" s="212"/>
      <c r="AF32" s="212"/>
      <c r="AG32" s="212" t="s">
        <v>868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51">
        <v>21</v>
      </c>
      <c r="B33" s="252" t="s">
        <v>895</v>
      </c>
      <c r="C33" s="260" t="s">
        <v>896</v>
      </c>
      <c r="D33" s="253" t="s">
        <v>295</v>
      </c>
      <c r="E33" s="254">
        <v>4</v>
      </c>
      <c r="F33" s="255"/>
      <c r="G33" s="256">
        <f>ROUND(E33*F33,2)</f>
        <v>0</v>
      </c>
      <c r="H33" s="255"/>
      <c r="I33" s="256">
        <f>ROUND(E33*H33,2)</f>
        <v>0</v>
      </c>
      <c r="J33" s="255"/>
      <c r="K33" s="256">
        <f>ROUND(E33*J33,2)</f>
        <v>0</v>
      </c>
      <c r="L33" s="256">
        <v>21</v>
      </c>
      <c r="M33" s="256">
        <f>G33*(1+L33/100)</f>
        <v>0</v>
      </c>
      <c r="N33" s="256">
        <v>4.4999999999999999E-4</v>
      </c>
      <c r="O33" s="256">
        <f>ROUND(E33*N33,2)</f>
        <v>0</v>
      </c>
      <c r="P33" s="256">
        <v>0</v>
      </c>
      <c r="Q33" s="256">
        <f>ROUND(E33*P33,2)</f>
        <v>0</v>
      </c>
      <c r="R33" s="256"/>
      <c r="S33" s="256" t="s">
        <v>487</v>
      </c>
      <c r="T33" s="257" t="s">
        <v>228</v>
      </c>
      <c r="U33" s="221">
        <v>0</v>
      </c>
      <c r="V33" s="221">
        <f>ROUND(E33*U33,2)</f>
        <v>0</v>
      </c>
      <c r="W33" s="221"/>
      <c r="X33" s="221" t="s">
        <v>418</v>
      </c>
      <c r="Y33" s="212"/>
      <c r="Z33" s="212"/>
      <c r="AA33" s="212"/>
      <c r="AB33" s="212"/>
      <c r="AC33" s="212"/>
      <c r="AD33" s="212"/>
      <c r="AE33" s="212"/>
      <c r="AF33" s="212"/>
      <c r="AG33" s="212" t="s">
        <v>868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0.399999999999999" outlineLevel="1" x14ac:dyDescent="0.25">
      <c r="A34" s="251">
        <v>22</v>
      </c>
      <c r="B34" s="252" t="s">
        <v>897</v>
      </c>
      <c r="C34" s="260" t="s">
        <v>898</v>
      </c>
      <c r="D34" s="253" t="s">
        <v>295</v>
      </c>
      <c r="E34" s="254">
        <v>1</v>
      </c>
      <c r="F34" s="255"/>
      <c r="G34" s="256">
        <f>ROUND(E34*F34,2)</f>
        <v>0</v>
      </c>
      <c r="H34" s="255"/>
      <c r="I34" s="256">
        <f>ROUND(E34*H34,2)</f>
        <v>0</v>
      </c>
      <c r="J34" s="255"/>
      <c r="K34" s="256">
        <f>ROUND(E34*J34,2)</f>
        <v>0</v>
      </c>
      <c r="L34" s="256">
        <v>21</v>
      </c>
      <c r="M34" s="256">
        <f>G34*(1+L34/100)</f>
        <v>0</v>
      </c>
      <c r="N34" s="256">
        <v>0</v>
      </c>
      <c r="O34" s="256">
        <f>ROUND(E34*N34,2)</f>
        <v>0</v>
      </c>
      <c r="P34" s="256">
        <v>0</v>
      </c>
      <c r="Q34" s="256">
        <f>ROUND(E34*P34,2)</f>
        <v>0</v>
      </c>
      <c r="R34" s="256"/>
      <c r="S34" s="256" t="s">
        <v>487</v>
      </c>
      <c r="T34" s="257" t="s">
        <v>228</v>
      </c>
      <c r="U34" s="221">
        <v>0</v>
      </c>
      <c r="V34" s="221">
        <f>ROUND(E34*U34,2)</f>
        <v>0</v>
      </c>
      <c r="W34" s="221"/>
      <c r="X34" s="221" t="s">
        <v>287</v>
      </c>
      <c r="Y34" s="212"/>
      <c r="Z34" s="212"/>
      <c r="AA34" s="212"/>
      <c r="AB34" s="212"/>
      <c r="AC34" s="212"/>
      <c r="AD34" s="212"/>
      <c r="AE34" s="212"/>
      <c r="AF34" s="212"/>
      <c r="AG34" s="212" t="s">
        <v>319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51">
        <v>23</v>
      </c>
      <c r="B35" s="252" t="s">
        <v>899</v>
      </c>
      <c r="C35" s="260" t="s">
        <v>900</v>
      </c>
      <c r="D35" s="253" t="s">
        <v>295</v>
      </c>
      <c r="E35" s="254">
        <v>1</v>
      </c>
      <c r="F35" s="255"/>
      <c r="G35" s="256">
        <f>ROUND(E35*F35,2)</f>
        <v>0</v>
      </c>
      <c r="H35" s="255"/>
      <c r="I35" s="256">
        <f>ROUND(E35*H35,2)</f>
        <v>0</v>
      </c>
      <c r="J35" s="255"/>
      <c r="K35" s="256">
        <f>ROUND(E35*J35,2)</f>
        <v>0</v>
      </c>
      <c r="L35" s="256">
        <v>21</v>
      </c>
      <c r="M35" s="256">
        <f>G35*(1+L35/100)</f>
        <v>0</v>
      </c>
      <c r="N35" s="256">
        <v>0</v>
      </c>
      <c r="O35" s="256">
        <f>ROUND(E35*N35,2)</f>
        <v>0</v>
      </c>
      <c r="P35" s="256">
        <v>0</v>
      </c>
      <c r="Q35" s="256">
        <f>ROUND(E35*P35,2)</f>
        <v>0</v>
      </c>
      <c r="R35" s="256"/>
      <c r="S35" s="256" t="s">
        <v>487</v>
      </c>
      <c r="T35" s="257" t="s">
        <v>228</v>
      </c>
      <c r="U35" s="221">
        <v>0</v>
      </c>
      <c r="V35" s="221">
        <f>ROUND(E35*U35,2)</f>
        <v>0</v>
      </c>
      <c r="W35" s="221"/>
      <c r="X35" s="221" t="s">
        <v>287</v>
      </c>
      <c r="Y35" s="212"/>
      <c r="Z35" s="212"/>
      <c r="AA35" s="212"/>
      <c r="AB35" s="212"/>
      <c r="AC35" s="212"/>
      <c r="AD35" s="212"/>
      <c r="AE35" s="212"/>
      <c r="AF35" s="212"/>
      <c r="AG35" s="212" t="s">
        <v>319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51">
        <v>24</v>
      </c>
      <c r="B36" s="252" t="s">
        <v>901</v>
      </c>
      <c r="C36" s="260" t="s">
        <v>902</v>
      </c>
      <c r="D36" s="253" t="s">
        <v>468</v>
      </c>
      <c r="E36" s="254">
        <v>84</v>
      </c>
      <c r="F36" s="255"/>
      <c r="G36" s="256">
        <f>ROUND(E36*F36,2)</f>
        <v>0</v>
      </c>
      <c r="H36" s="255"/>
      <c r="I36" s="256">
        <f>ROUND(E36*H36,2)</f>
        <v>0</v>
      </c>
      <c r="J36" s="255"/>
      <c r="K36" s="256">
        <f>ROUND(E36*J36,2)</f>
        <v>0</v>
      </c>
      <c r="L36" s="256">
        <v>21</v>
      </c>
      <c r="M36" s="256">
        <f>G36*(1+L36/100)</f>
        <v>0</v>
      </c>
      <c r="N36" s="256">
        <v>0</v>
      </c>
      <c r="O36" s="256">
        <f>ROUND(E36*N36,2)</f>
        <v>0</v>
      </c>
      <c r="P36" s="256">
        <v>0</v>
      </c>
      <c r="Q36" s="256">
        <f>ROUND(E36*P36,2)</f>
        <v>0</v>
      </c>
      <c r="R36" s="256"/>
      <c r="S36" s="256" t="s">
        <v>487</v>
      </c>
      <c r="T36" s="257" t="s">
        <v>228</v>
      </c>
      <c r="U36" s="221">
        <v>0</v>
      </c>
      <c r="V36" s="221">
        <f>ROUND(E36*U36,2)</f>
        <v>0</v>
      </c>
      <c r="W36" s="221"/>
      <c r="X36" s="221" t="s">
        <v>287</v>
      </c>
      <c r="Y36" s="212"/>
      <c r="Z36" s="212"/>
      <c r="AA36" s="212"/>
      <c r="AB36" s="212"/>
      <c r="AC36" s="212"/>
      <c r="AD36" s="212"/>
      <c r="AE36" s="212"/>
      <c r="AF36" s="212"/>
      <c r="AG36" s="212" t="s">
        <v>319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51">
        <v>25</v>
      </c>
      <c r="B37" s="252" t="s">
        <v>903</v>
      </c>
      <c r="C37" s="260" t="s">
        <v>904</v>
      </c>
      <c r="D37" s="253" t="s">
        <v>468</v>
      </c>
      <c r="E37" s="254">
        <v>84</v>
      </c>
      <c r="F37" s="255"/>
      <c r="G37" s="256">
        <f>ROUND(E37*F37,2)</f>
        <v>0</v>
      </c>
      <c r="H37" s="255"/>
      <c r="I37" s="256">
        <f>ROUND(E37*H37,2)</f>
        <v>0</v>
      </c>
      <c r="J37" s="255"/>
      <c r="K37" s="256">
        <f>ROUND(E37*J37,2)</f>
        <v>0</v>
      </c>
      <c r="L37" s="256">
        <v>21</v>
      </c>
      <c r="M37" s="256">
        <f>G37*(1+L37/100)</f>
        <v>0</v>
      </c>
      <c r="N37" s="256">
        <v>1.7000000000000001E-4</v>
      </c>
      <c r="O37" s="256">
        <f>ROUND(E37*N37,2)</f>
        <v>0.01</v>
      </c>
      <c r="P37" s="256">
        <v>0</v>
      </c>
      <c r="Q37" s="256">
        <f>ROUND(E37*P37,2)</f>
        <v>0</v>
      </c>
      <c r="R37" s="256"/>
      <c r="S37" s="256" t="s">
        <v>487</v>
      </c>
      <c r="T37" s="257" t="s">
        <v>228</v>
      </c>
      <c r="U37" s="221">
        <v>0</v>
      </c>
      <c r="V37" s="221">
        <f>ROUND(E37*U37,2)</f>
        <v>0</v>
      </c>
      <c r="W37" s="221"/>
      <c r="X37" s="221" t="s">
        <v>418</v>
      </c>
      <c r="Y37" s="212"/>
      <c r="Z37" s="212"/>
      <c r="AA37" s="212"/>
      <c r="AB37" s="212"/>
      <c r="AC37" s="212"/>
      <c r="AD37" s="212"/>
      <c r="AE37" s="212"/>
      <c r="AF37" s="212"/>
      <c r="AG37" s="212" t="s">
        <v>868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51">
        <v>26</v>
      </c>
      <c r="B38" s="252" t="s">
        <v>905</v>
      </c>
      <c r="C38" s="260" t="s">
        <v>906</v>
      </c>
      <c r="D38" s="253" t="s">
        <v>468</v>
      </c>
      <c r="E38" s="254">
        <v>420</v>
      </c>
      <c r="F38" s="255"/>
      <c r="G38" s="256">
        <f>ROUND(E38*F38,2)</f>
        <v>0</v>
      </c>
      <c r="H38" s="255"/>
      <c r="I38" s="256">
        <f>ROUND(E38*H38,2)</f>
        <v>0</v>
      </c>
      <c r="J38" s="255"/>
      <c r="K38" s="256">
        <f>ROUND(E38*J38,2)</f>
        <v>0</v>
      </c>
      <c r="L38" s="256">
        <v>21</v>
      </c>
      <c r="M38" s="256">
        <f>G38*(1+L38/100)</f>
        <v>0</v>
      </c>
      <c r="N38" s="256">
        <v>0</v>
      </c>
      <c r="O38" s="256">
        <f>ROUND(E38*N38,2)</f>
        <v>0</v>
      </c>
      <c r="P38" s="256">
        <v>0</v>
      </c>
      <c r="Q38" s="256">
        <f>ROUND(E38*P38,2)</f>
        <v>0</v>
      </c>
      <c r="R38" s="256"/>
      <c r="S38" s="256" t="s">
        <v>487</v>
      </c>
      <c r="T38" s="257" t="s">
        <v>228</v>
      </c>
      <c r="U38" s="221">
        <v>0</v>
      </c>
      <c r="V38" s="221">
        <f>ROUND(E38*U38,2)</f>
        <v>0</v>
      </c>
      <c r="W38" s="221"/>
      <c r="X38" s="221" t="s">
        <v>287</v>
      </c>
      <c r="Y38" s="212"/>
      <c r="Z38" s="212"/>
      <c r="AA38" s="212"/>
      <c r="AB38" s="212"/>
      <c r="AC38" s="212"/>
      <c r="AD38" s="212"/>
      <c r="AE38" s="212"/>
      <c r="AF38" s="212"/>
      <c r="AG38" s="212" t="s">
        <v>319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51">
        <v>27</v>
      </c>
      <c r="B39" s="252" t="s">
        <v>907</v>
      </c>
      <c r="C39" s="260" t="s">
        <v>908</v>
      </c>
      <c r="D39" s="253" t="s">
        <v>468</v>
      </c>
      <c r="E39" s="254">
        <v>420</v>
      </c>
      <c r="F39" s="255"/>
      <c r="G39" s="256">
        <f>ROUND(E39*F39,2)</f>
        <v>0</v>
      </c>
      <c r="H39" s="255"/>
      <c r="I39" s="256">
        <f>ROUND(E39*H39,2)</f>
        <v>0</v>
      </c>
      <c r="J39" s="255"/>
      <c r="K39" s="256">
        <f>ROUND(E39*J39,2)</f>
        <v>0</v>
      </c>
      <c r="L39" s="256">
        <v>21</v>
      </c>
      <c r="M39" s="256">
        <f>G39*(1+L39/100)</f>
        <v>0</v>
      </c>
      <c r="N39" s="256">
        <v>0.9</v>
      </c>
      <c r="O39" s="256">
        <f>ROUND(E39*N39,2)</f>
        <v>378</v>
      </c>
      <c r="P39" s="256">
        <v>0</v>
      </c>
      <c r="Q39" s="256">
        <f>ROUND(E39*P39,2)</f>
        <v>0</v>
      </c>
      <c r="R39" s="256"/>
      <c r="S39" s="256" t="s">
        <v>487</v>
      </c>
      <c r="T39" s="257" t="s">
        <v>228</v>
      </c>
      <c r="U39" s="221">
        <v>0</v>
      </c>
      <c r="V39" s="221">
        <f>ROUND(E39*U39,2)</f>
        <v>0</v>
      </c>
      <c r="W39" s="221"/>
      <c r="X39" s="221" t="s">
        <v>418</v>
      </c>
      <c r="Y39" s="212"/>
      <c r="Z39" s="212"/>
      <c r="AA39" s="212"/>
      <c r="AB39" s="212"/>
      <c r="AC39" s="212"/>
      <c r="AD39" s="212"/>
      <c r="AE39" s="212"/>
      <c r="AF39" s="212"/>
      <c r="AG39" s="212" t="s">
        <v>868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51">
        <v>28</v>
      </c>
      <c r="B40" s="252" t="s">
        <v>909</v>
      </c>
      <c r="C40" s="260" t="s">
        <v>910</v>
      </c>
      <c r="D40" s="253" t="s">
        <v>295</v>
      </c>
      <c r="E40" s="254">
        <v>70</v>
      </c>
      <c r="F40" s="255"/>
      <c r="G40" s="256">
        <f>ROUND(E40*F40,2)</f>
        <v>0</v>
      </c>
      <c r="H40" s="255"/>
      <c r="I40" s="256">
        <f>ROUND(E40*H40,2)</f>
        <v>0</v>
      </c>
      <c r="J40" s="255"/>
      <c r="K40" s="256">
        <f>ROUND(E40*J40,2)</f>
        <v>0</v>
      </c>
      <c r="L40" s="256">
        <v>21</v>
      </c>
      <c r="M40" s="256">
        <f>G40*(1+L40/100)</f>
        <v>0</v>
      </c>
      <c r="N40" s="256">
        <v>0</v>
      </c>
      <c r="O40" s="256">
        <f>ROUND(E40*N40,2)</f>
        <v>0</v>
      </c>
      <c r="P40" s="256">
        <v>0</v>
      </c>
      <c r="Q40" s="256">
        <f>ROUND(E40*P40,2)</f>
        <v>0</v>
      </c>
      <c r="R40" s="256"/>
      <c r="S40" s="256" t="s">
        <v>487</v>
      </c>
      <c r="T40" s="257" t="s">
        <v>228</v>
      </c>
      <c r="U40" s="221">
        <v>0</v>
      </c>
      <c r="V40" s="221">
        <f>ROUND(E40*U40,2)</f>
        <v>0</v>
      </c>
      <c r="W40" s="221"/>
      <c r="X40" s="221" t="s">
        <v>287</v>
      </c>
      <c r="Y40" s="212"/>
      <c r="Z40" s="212"/>
      <c r="AA40" s="212"/>
      <c r="AB40" s="212"/>
      <c r="AC40" s="212"/>
      <c r="AD40" s="212"/>
      <c r="AE40" s="212"/>
      <c r="AF40" s="212"/>
      <c r="AG40" s="212" t="s">
        <v>319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51">
        <v>29</v>
      </c>
      <c r="B41" s="252" t="s">
        <v>911</v>
      </c>
      <c r="C41" s="260" t="s">
        <v>912</v>
      </c>
      <c r="D41" s="253" t="s">
        <v>295</v>
      </c>
      <c r="E41" s="254">
        <v>14</v>
      </c>
      <c r="F41" s="255"/>
      <c r="G41" s="256">
        <f>ROUND(E41*F41,2)</f>
        <v>0</v>
      </c>
      <c r="H41" s="255"/>
      <c r="I41" s="256">
        <f>ROUND(E41*H41,2)</f>
        <v>0</v>
      </c>
      <c r="J41" s="255"/>
      <c r="K41" s="256">
        <f>ROUND(E41*J41,2)</f>
        <v>0</v>
      </c>
      <c r="L41" s="256">
        <v>21</v>
      </c>
      <c r="M41" s="256">
        <f>G41*(1+L41/100)</f>
        <v>0</v>
      </c>
      <c r="N41" s="256">
        <v>0</v>
      </c>
      <c r="O41" s="256">
        <f>ROUND(E41*N41,2)</f>
        <v>0</v>
      </c>
      <c r="P41" s="256">
        <v>0</v>
      </c>
      <c r="Q41" s="256">
        <f>ROUND(E41*P41,2)</f>
        <v>0</v>
      </c>
      <c r="R41" s="256"/>
      <c r="S41" s="256" t="s">
        <v>487</v>
      </c>
      <c r="T41" s="257" t="s">
        <v>228</v>
      </c>
      <c r="U41" s="221">
        <v>0</v>
      </c>
      <c r="V41" s="221">
        <f>ROUND(E41*U41,2)</f>
        <v>0</v>
      </c>
      <c r="W41" s="221"/>
      <c r="X41" s="221" t="s">
        <v>287</v>
      </c>
      <c r="Y41" s="212"/>
      <c r="Z41" s="212"/>
      <c r="AA41" s="212"/>
      <c r="AB41" s="212"/>
      <c r="AC41" s="212"/>
      <c r="AD41" s="212"/>
      <c r="AE41" s="212"/>
      <c r="AF41" s="212"/>
      <c r="AG41" s="212" t="s">
        <v>319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51">
        <v>30</v>
      </c>
      <c r="B42" s="252" t="s">
        <v>913</v>
      </c>
      <c r="C42" s="260" t="s">
        <v>914</v>
      </c>
      <c r="D42" s="253" t="s">
        <v>295</v>
      </c>
      <c r="E42" s="254">
        <v>1</v>
      </c>
      <c r="F42" s="255"/>
      <c r="G42" s="256">
        <f>ROUND(E42*F42,2)</f>
        <v>0</v>
      </c>
      <c r="H42" s="255"/>
      <c r="I42" s="256">
        <f>ROUND(E42*H42,2)</f>
        <v>0</v>
      </c>
      <c r="J42" s="255"/>
      <c r="K42" s="256">
        <f>ROUND(E42*J42,2)</f>
        <v>0</v>
      </c>
      <c r="L42" s="256">
        <v>21</v>
      </c>
      <c r="M42" s="256">
        <f>G42*(1+L42/100)</f>
        <v>0</v>
      </c>
      <c r="N42" s="256">
        <v>0</v>
      </c>
      <c r="O42" s="256">
        <f>ROUND(E42*N42,2)</f>
        <v>0</v>
      </c>
      <c r="P42" s="256">
        <v>0</v>
      </c>
      <c r="Q42" s="256">
        <f>ROUND(E42*P42,2)</f>
        <v>0</v>
      </c>
      <c r="R42" s="256"/>
      <c r="S42" s="256" t="s">
        <v>487</v>
      </c>
      <c r="T42" s="257" t="s">
        <v>228</v>
      </c>
      <c r="U42" s="221">
        <v>0</v>
      </c>
      <c r="V42" s="221">
        <f>ROUND(E42*U42,2)</f>
        <v>0</v>
      </c>
      <c r="W42" s="221"/>
      <c r="X42" s="221" t="s">
        <v>287</v>
      </c>
      <c r="Y42" s="212"/>
      <c r="Z42" s="212"/>
      <c r="AA42" s="212"/>
      <c r="AB42" s="212"/>
      <c r="AC42" s="212"/>
      <c r="AD42" s="212"/>
      <c r="AE42" s="212"/>
      <c r="AF42" s="212"/>
      <c r="AG42" s="212" t="s">
        <v>319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51">
        <v>31</v>
      </c>
      <c r="B43" s="252" t="s">
        <v>915</v>
      </c>
      <c r="C43" s="260" t="s">
        <v>916</v>
      </c>
      <c r="D43" s="253" t="s">
        <v>295</v>
      </c>
      <c r="E43" s="254">
        <v>1</v>
      </c>
      <c r="F43" s="255"/>
      <c r="G43" s="256">
        <f>ROUND(E43*F43,2)</f>
        <v>0</v>
      </c>
      <c r="H43" s="255"/>
      <c r="I43" s="256">
        <f>ROUND(E43*H43,2)</f>
        <v>0</v>
      </c>
      <c r="J43" s="255"/>
      <c r="K43" s="256">
        <f>ROUND(E43*J43,2)</f>
        <v>0</v>
      </c>
      <c r="L43" s="256">
        <v>21</v>
      </c>
      <c r="M43" s="256">
        <f>G43*(1+L43/100)</f>
        <v>0</v>
      </c>
      <c r="N43" s="256">
        <v>0</v>
      </c>
      <c r="O43" s="256">
        <f>ROUND(E43*N43,2)</f>
        <v>0</v>
      </c>
      <c r="P43" s="256">
        <v>0</v>
      </c>
      <c r="Q43" s="256">
        <f>ROUND(E43*P43,2)</f>
        <v>0</v>
      </c>
      <c r="R43" s="256"/>
      <c r="S43" s="256" t="s">
        <v>487</v>
      </c>
      <c r="T43" s="257" t="s">
        <v>228</v>
      </c>
      <c r="U43" s="221">
        <v>0</v>
      </c>
      <c r="V43" s="221">
        <f>ROUND(E43*U43,2)</f>
        <v>0</v>
      </c>
      <c r="W43" s="221"/>
      <c r="X43" s="221" t="s">
        <v>418</v>
      </c>
      <c r="Y43" s="212"/>
      <c r="Z43" s="212"/>
      <c r="AA43" s="212"/>
      <c r="AB43" s="212"/>
      <c r="AC43" s="212"/>
      <c r="AD43" s="212"/>
      <c r="AE43" s="212"/>
      <c r="AF43" s="212"/>
      <c r="AG43" s="212" t="s">
        <v>868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51">
        <v>32</v>
      </c>
      <c r="B44" s="252" t="s">
        <v>917</v>
      </c>
      <c r="C44" s="260" t="s">
        <v>918</v>
      </c>
      <c r="D44" s="253" t="s">
        <v>628</v>
      </c>
      <c r="E44" s="254">
        <v>1</v>
      </c>
      <c r="F44" s="255"/>
      <c r="G44" s="256">
        <f>ROUND(E44*F44,2)</f>
        <v>0</v>
      </c>
      <c r="H44" s="255"/>
      <c r="I44" s="256">
        <f>ROUND(E44*H44,2)</f>
        <v>0</v>
      </c>
      <c r="J44" s="255"/>
      <c r="K44" s="256">
        <f>ROUND(E44*J44,2)</f>
        <v>0</v>
      </c>
      <c r="L44" s="256">
        <v>21</v>
      </c>
      <c r="M44" s="256">
        <f>G44*(1+L44/100)</f>
        <v>0</v>
      </c>
      <c r="N44" s="256">
        <v>0</v>
      </c>
      <c r="O44" s="256">
        <f>ROUND(E44*N44,2)</f>
        <v>0</v>
      </c>
      <c r="P44" s="256">
        <v>0</v>
      </c>
      <c r="Q44" s="256">
        <f>ROUND(E44*P44,2)</f>
        <v>0</v>
      </c>
      <c r="R44" s="256"/>
      <c r="S44" s="256" t="s">
        <v>487</v>
      </c>
      <c r="T44" s="257" t="s">
        <v>228</v>
      </c>
      <c r="U44" s="221">
        <v>0</v>
      </c>
      <c r="V44" s="221">
        <f>ROUND(E44*U44,2)</f>
        <v>0</v>
      </c>
      <c r="W44" s="221"/>
      <c r="X44" s="221" t="s">
        <v>287</v>
      </c>
      <c r="Y44" s="212"/>
      <c r="Z44" s="212"/>
      <c r="AA44" s="212"/>
      <c r="AB44" s="212"/>
      <c r="AC44" s="212"/>
      <c r="AD44" s="212"/>
      <c r="AE44" s="212"/>
      <c r="AF44" s="212"/>
      <c r="AG44" s="212" t="s">
        <v>319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51">
        <v>33</v>
      </c>
      <c r="B45" s="252" t="s">
        <v>883</v>
      </c>
      <c r="C45" s="260" t="s">
        <v>919</v>
      </c>
      <c r="D45" s="253" t="s">
        <v>295</v>
      </c>
      <c r="E45" s="254">
        <v>1</v>
      </c>
      <c r="F45" s="255"/>
      <c r="G45" s="256">
        <f>ROUND(E45*F45,2)</f>
        <v>0</v>
      </c>
      <c r="H45" s="255"/>
      <c r="I45" s="256">
        <f>ROUND(E45*H45,2)</f>
        <v>0</v>
      </c>
      <c r="J45" s="255"/>
      <c r="K45" s="256">
        <f>ROUND(E45*J45,2)</f>
        <v>0</v>
      </c>
      <c r="L45" s="256">
        <v>21</v>
      </c>
      <c r="M45" s="256">
        <f>G45*(1+L45/100)</f>
        <v>0</v>
      </c>
      <c r="N45" s="256">
        <v>0</v>
      </c>
      <c r="O45" s="256">
        <f>ROUND(E45*N45,2)</f>
        <v>0</v>
      </c>
      <c r="P45" s="256">
        <v>0</v>
      </c>
      <c r="Q45" s="256">
        <f>ROUND(E45*P45,2)</f>
        <v>0</v>
      </c>
      <c r="R45" s="256"/>
      <c r="S45" s="256" t="s">
        <v>487</v>
      </c>
      <c r="T45" s="257" t="s">
        <v>228</v>
      </c>
      <c r="U45" s="221">
        <v>0</v>
      </c>
      <c r="V45" s="221">
        <f>ROUND(E45*U45,2)</f>
        <v>0</v>
      </c>
      <c r="W45" s="221"/>
      <c r="X45" s="221" t="s">
        <v>287</v>
      </c>
      <c r="Y45" s="212"/>
      <c r="Z45" s="212"/>
      <c r="AA45" s="212"/>
      <c r="AB45" s="212"/>
      <c r="AC45" s="212"/>
      <c r="AD45" s="212"/>
      <c r="AE45" s="212"/>
      <c r="AF45" s="212"/>
      <c r="AG45" s="212" t="s">
        <v>319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51">
        <v>34</v>
      </c>
      <c r="B46" s="252" t="s">
        <v>920</v>
      </c>
      <c r="C46" s="260" t="s">
        <v>921</v>
      </c>
      <c r="D46" s="253" t="s">
        <v>922</v>
      </c>
      <c r="E46" s="254">
        <v>1</v>
      </c>
      <c r="F46" s="255"/>
      <c r="G46" s="256">
        <f>ROUND(E46*F46,2)</f>
        <v>0</v>
      </c>
      <c r="H46" s="255"/>
      <c r="I46" s="256">
        <f>ROUND(E46*H46,2)</f>
        <v>0</v>
      </c>
      <c r="J46" s="255"/>
      <c r="K46" s="256">
        <f>ROUND(E46*J46,2)</f>
        <v>0</v>
      </c>
      <c r="L46" s="256">
        <v>21</v>
      </c>
      <c r="M46" s="256">
        <f>G46*(1+L46/100)</f>
        <v>0</v>
      </c>
      <c r="N46" s="256">
        <v>0</v>
      </c>
      <c r="O46" s="256">
        <f>ROUND(E46*N46,2)</f>
        <v>0</v>
      </c>
      <c r="P46" s="256">
        <v>0</v>
      </c>
      <c r="Q46" s="256">
        <f>ROUND(E46*P46,2)</f>
        <v>0</v>
      </c>
      <c r="R46" s="256"/>
      <c r="S46" s="256" t="s">
        <v>487</v>
      </c>
      <c r="T46" s="257" t="s">
        <v>228</v>
      </c>
      <c r="U46" s="221">
        <v>0</v>
      </c>
      <c r="V46" s="221">
        <f>ROUND(E46*U46,2)</f>
        <v>0</v>
      </c>
      <c r="W46" s="221"/>
      <c r="X46" s="221" t="s">
        <v>418</v>
      </c>
      <c r="Y46" s="212"/>
      <c r="Z46" s="212"/>
      <c r="AA46" s="212"/>
      <c r="AB46" s="212"/>
      <c r="AC46" s="212"/>
      <c r="AD46" s="212"/>
      <c r="AE46" s="212"/>
      <c r="AF46" s="212"/>
      <c r="AG46" s="212" t="s">
        <v>868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5">
      <c r="A47" s="223" t="s">
        <v>222</v>
      </c>
      <c r="B47" s="224" t="s">
        <v>174</v>
      </c>
      <c r="C47" s="240" t="s">
        <v>175</v>
      </c>
      <c r="D47" s="225"/>
      <c r="E47" s="226"/>
      <c r="F47" s="227"/>
      <c r="G47" s="227">
        <f>SUMIF(AG48:AG50,"&lt;&gt;NOR",G48:G50)</f>
        <v>0</v>
      </c>
      <c r="H47" s="227"/>
      <c r="I47" s="227">
        <f>SUM(I48:I50)</f>
        <v>0</v>
      </c>
      <c r="J47" s="227"/>
      <c r="K47" s="227">
        <f>SUM(K48:K50)</f>
        <v>0</v>
      </c>
      <c r="L47" s="227"/>
      <c r="M47" s="227">
        <f>SUM(M48:M50)</f>
        <v>0</v>
      </c>
      <c r="N47" s="227"/>
      <c r="O47" s="227">
        <f>SUM(O48:O50)</f>
        <v>0</v>
      </c>
      <c r="P47" s="227"/>
      <c r="Q47" s="227">
        <f>SUM(Q48:Q50)</f>
        <v>0</v>
      </c>
      <c r="R47" s="227"/>
      <c r="S47" s="227"/>
      <c r="T47" s="228"/>
      <c r="U47" s="222"/>
      <c r="V47" s="222">
        <f>SUM(V48:V50)</f>
        <v>0</v>
      </c>
      <c r="W47" s="222"/>
      <c r="X47" s="222"/>
      <c r="AG47" t="s">
        <v>223</v>
      </c>
    </row>
    <row r="48" spans="1:60" outlineLevel="1" x14ac:dyDescent="0.25">
      <c r="A48" s="251">
        <v>35</v>
      </c>
      <c r="B48" s="252" t="s">
        <v>923</v>
      </c>
      <c r="C48" s="260" t="s">
        <v>924</v>
      </c>
      <c r="D48" s="253" t="s">
        <v>295</v>
      </c>
      <c r="E48" s="254">
        <v>1</v>
      </c>
      <c r="F48" s="255"/>
      <c r="G48" s="256">
        <f>ROUND(E48*F48,2)</f>
        <v>0</v>
      </c>
      <c r="H48" s="255"/>
      <c r="I48" s="256">
        <f>ROUND(E48*H48,2)</f>
        <v>0</v>
      </c>
      <c r="J48" s="255"/>
      <c r="K48" s="256">
        <f>ROUND(E48*J48,2)</f>
        <v>0</v>
      </c>
      <c r="L48" s="256">
        <v>21</v>
      </c>
      <c r="M48" s="256">
        <f>G48*(1+L48/100)</f>
        <v>0</v>
      </c>
      <c r="N48" s="256">
        <v>1E-3</v>
      </c>
      <c r="O48" s="256">
        <f>ROUND(E48*N48,2)</f>
        <v>0</v>
      </c>
      <c r="P48" s="256">
        <v>0</v>
      </c>
      <c r="Q48" s="256">
        <f>ROUND(E48*P48,2)</f>
        <v>0</v>
      </c>
      <c r="R48" s="256"/>
      <c r="S48" s="256" t="s">
        <v>487</v>
      </c>
      <c r="T48" s="257" t="s">
        <v>228</v>
      </c>
      <c r="U48" s="221">
        <v>0</v>
      </c>
      <c r="V48" s="221">
        <f>ROUND(E48*U48,2)</f>
        <v>0</v>
      </c>
      <c r="W48" s="221"/>
      <c r="X48" s="221" t="s">
        <v>287</v>
      </c>
      <c r="Y48" s="212"/>
      <c r="Z48" s="212"/>
      <c r="AA48" s="212"/>
      <c r="AB48" s="212"/>
      <c r="AC48" s="212"/>
      <c r="AD48" s="212"/>
      <c r="AE48" s="212"/>
      <c r="AF48" s="212"/>
      <c r="AG48" s="212" t="s">
        <v>319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51">
        <v>36</v>
      </c>
      <c r="B49" s="252" t="s">
        <v>925</v>
      </c>
      <c r="C49" s="260" t="s">
        <v>926</v>
      </c>
      <c r="D49" s="253" t="s">
        <v>468</v>
      </c>
      <c r="E49" s="254">
        <v>323</v>
      </c>
      <c r="F49" s="255"/>
      <c r="G49" s="256">
        <f>ROUND(E49*F49,2)</f>
        <v>0</v>
      </c>
      <c r="H49" s="255"/>
      <c r="I49" s="256">
        <f>ROUND(E49*H49,2)</f>
        <v>0</v>
      </c>
      <c r="J49" s="255"/>
      <c r="K49" s="256">
        <f>ROUND(E49*J49,2)</f>
        <v>0</v>
      </c>
      <c r="L49" s="256">
        <v>21</v>
      </c>
      <c r="M49" s="256">
        <f>G49*(1+L49/100)</f>
        <v>0</v>
      </c>
      <c r="N49" s="256">
        <v>0</v>
      </c>
      <c r="O49" s="256">
        <f>ROUND(E49*N49,2)</f>
        <v>0</v>
      </c>
      <c r="P49" s="256">
        <v>0</v>
      </c>
      <c r="Q49" s="256">
        <f>ROUND(E49*P49,2)</f>
        <v>0</v>
      </c>
      <c r="R49" s="256"/>
      <c r="S49" s="256" t="s">
        <v>487</v>
      </c>
      <c r="T49" s="257" t="s">
        <v>228</v>
      </c>
      <c r="U49" s="221">
        <v>0</v>
      </c>
      <c r="V49" s="221">
        <f>ROUND(E49*U49,2)</f>
        <v>0</v>
      </c>
      <c r="W49" s="221"/>
      <c r="X49" s="221" t="s">
        <v>287</v>
      </c>
      <c r="Y49" s="212"/>
      <c r="Z49" s="212"/>
      <c r="AA49" s="212"/>
      <c r="AB49" s="212"/>
      <c r="AC49" s="212"/>
      <c r="AD49" s="212"/>
      <c r="AE49" s="212"/>
      <c r="AF49" s="212"/>
      <c r="AG49" s="212" t="s">
        <v>319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51">
        <v>37</v>
      </c>
      <c r="B50" s="252" t="s">
        <v>927</v>
      </c>
      <c r="C50" s="260" t="s">
        <v>928</v>
      </c>
      <c r="D50" s="253" t="s">
        <v>468</v>
      </c>
      <c r="E50" s="254">
        <v>323</v>
      </c>
      <c r="F50" s="255"/>
      <c r="G50" s="256">
        <f>ROUND(E50*F50,2)</f>
        <v>0</v>
      </c>
      <c r="H50" s="255"/>
      <c r="I50" s="256">
        <f>ROUND(E50*H50,2)</f>
        <v>0</v>
      </c>
      <c r="J50" s="255"/>
      <c r="K50" s="256">
        <f>ROUND(E50*J50,2)</f>
        <v>0</v>
      </c>
      <c r="L50" s="256">
        <v>21</v>
      </c>
      <c r="M50" s="256">
        <f>G50*(1+L50/100)</f>
        <v>0</v>
      </c>
      <c r="N50" s="256">
        <v>0</v>
      </c>
      <c r="O50" s="256">
        <f>ROUND(E50*N50,2)</f>
        <v>0</v>
      </c>
      <c r="P50" s="256">
        <v>0</v>
      </c>
      <c r="Q50" s="256">
        <f>ROUND(E50*P50,2)</f>
        <v>0</v>
      </c>
      <c r="R50" s="256"/>
      <c r="S50" s="256" t="s">
        <v>487</v>
      </c>
      <c r="T50" s="257" t="s">
        <v>228</v>
      </c>
      <c r="U50" s="221">
        <v>0</v>
      </c>
      <c r="V50" s="221">
        <f>ROUND(E50*U50,2)</f>
        <v>0</v>
      </c>
      <c r="W50" s="221"/>
      <c r="X50" s="221" t="s">
        <v>287</v>
      </c>
      <c r="Y50" s="212"/>
      <c r="Z50" s="212"/>
      <c r="AA50" s="212"/>
      <c r="AB50" s="212"/>
      <c r="AC50" s="212"/>
      <c r="AD50" s="212"/>
      <c r="AE50" s="212"/>
      <c r="AF50" s="212"/>
      <c r="AG50" s="212" t="s">
        <v>319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5">
      <c r="A51" s="223" t="s">
        <v>222</v>
      </c>
      <c r="B51" s="224" t="s">
        <v>176</v>
      </c>
      <c r="C51" s="240" t="s">
        <v>177</v>
      </c>
      <c r="D51" s="225"/>
      <c r="E51" s="226"/>
      <c r="F51" s="227"/>
      <c r="G51" s="227">
        <f>SUMIF(AG52:AG78,"&lt;&gt;NOR",G52:G78)</f>
        <v>0</v>
      </c>
      <c r="H51" s="227"/>
      <c r="I51" s="227">
        <f>SUM(I52:I78)</f>
        <v>0</v>
      </c>
      <c r="J51" s="227"/>
      <c r="K51" s="227">
        <f>SUM(K52:K78)</f>
        <v>0</v>
      </c>
      <c r="L51" s="227"/>
      <c r="M51" s="227">
        <f>SUM(M52:M78)</f>
        <v>0</v>
      </c>
      <c r="N51" s="227"/>
      <c r="O51" s="227">
        <f>SUM(O52:O78)</f>
        <v>249.95000000000002</v>
      </c>
      <c r="P51" s="227"/>
      <c r="Q51" s="227">
        <f>SUM(Q52:Q78)</f>
        <v>0</v>
      </c>
      <c r="R51" s="227"/>
      <c r="S51" s="227"/>
      <c r="T51" s="228"/>
      <c r="U51" s="222"/>
      <c r="V51" s="222">
        <f>SUM(V52:V78)</f>
        <v>0</v>
      </c>
      <c r="W51" s="222"/>
      <c r="X51" s="222"/>
      <c r="AG51" t="s">
        <v>223</v>
      </c>
    </row>
    <row r="52" spans="1:60" ht="20.399999999999999" outlineLevel="1" x14ac:dyDescent="0.25">
      <c r="A52" s="251">
        <v>38</v>
      </c>
      <c r="B52" s="252" t="s">
        <v>929</v>
      </c>
      <c r="C52" s="260" t="s">
        <v>930</v>
      </c>
      <c r="D52" s="253" t="s">
        <v>295</v>
      </c>
      <c r="E52" s="254">
        <v>14</v>
      </c>
      <c r="F52" s="255"/>
      <c r="G52" s="256">
        <f>ROUND(E52*F52,2)</f>
        <v>0</v>
      </c>
      <c r="H52" s="255"/>
      <c r="I52" s="256">
        <f>ROUND(E52*H52,2)</f>
        <v>0</v>
      </c>
      <c r="J52" s="255"/>
      <c r="K52" s="256">
        <f>ROUND(E52*J52,2)</f>
        <v>0</v>
      </c>
      <c r="L52" s="256">
        <v>21</v>
      </c>
      <c r="M52" s="256">
        <f>G52*(1+L52/100)</f>
        <v>0</v>
      </c>
      <c r="N52" s="256">
        <v>0</v>
      </c>
      <c r="O52" s="256">
        <f>ROUND(E52*N52,2)</f>
        <v>0</v>
      </c>
      <c r="P52" s="256">
        <v>0</v>
      </c>
      <c r="Q52" s="256">
        <f>ROUND(E52*P52,2)</f>
        <v>0</v>
      </c>
      <c r="R52" s="256"/>
      <c r="S52" s="256" t="s">
        <v>487</v>
      </c>
      <c r="T52" s="257" t="s">
        <v>228</v>
      </c>
      <c r="U52" s="221">
        <v>0</v>
      </c>
      <c r="V52" s="221">
        <f>ROUND(E52*U52,2)</f>
        <v>0</v>
      </c>
      <c r="W52" s="221"/>
      <c r="X52" s="221" t="s">
        <v>287</v>
      </c>
      <c r="Y52" s="212"/>
      <c r="Z52" s="212"/>
      <c r="AA52" s="212"/>
      <c r="AB52" s="212"/>
      <c r="AC52" s="212"/>
      <c r="AD52" s="212"/>
      <c r="AE52" s="212"/>
      <c r="AF52" s="212"/>
      <c r="AG52" s="212" t="s">
        <v>319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51">
        <v>39</v>
      </c>
      <c r="B53" s="252" t="s">
        <v>931</v>
      </c>
      <c r="C53" s="260" t="s">
        <v>932</v>
      </c>
      <c r="D53" s="253" t="s">
        <v>314</v>
      </c>
      <c r="E53" s="254">
        <v>20.8</v>
      </c>
      <c r="F53" s="255"/>
      <c r="G53" s="256">
        <f>ROUND(E53*F53,2)</f>
        <v>0</v>
      </c>
      <c r="H53" s="255"/>
      <c r="I53" s="256">
        <f>ROUND(E53*H53,2)</f>
        <v>0</v>
      </c>
      <c r="J53" s="255"/>
      <c r="K53" s="256">
        <f>ROUND(E53*J53,2)</f>
        <v>0</v>
      </c>
      <c r="L53" s="256">
        <v>21</v>
      </c>
      <c r="M53" s="256">
        <f>G53*(1+L53/100)</f>
        <v>0</v>
      </c>
      <c r="N53" s="256">
        <v>2.2563399999999998</v>
      </c>
      <c r="O53" s="256">
        <f>ROUND(E53*N53,2)</f>
        <v>46.93</v>
      </c>
      <c r="P53" s="256">
        <v>0</v>
      </c>
      <c r="Q53" s="256">
        <f>ROUND(E53*P53,2)</f>
        <v>0</v>
      </c>
      <c r="R53" s="256"/>
      <c r="S53" s="256" t="s">
        <v>487</v>
      </c>
      <c r="T53" s="257" t="s">
        <v>228</v>
      </c>
      <c r="U53" s="221">
        <v>0</v>
      </c>
      <c r="V53" s="221">
        <f>ROUND(E53*U53,2)</f>
        <v>0</v>
      </c>
      <c r="W53" s="221"/>
      <c r="X53" s="221" t="s">
        <v>287</v>
      </c>
      <c r="Y53" s="212"/>
      <c r="Z53" s="212"/>
      <c r="AA53" s="212"/>
      <c r="AB53" s="212"/>
      <c r="AC53" s="212"/>
      <c r="AD53" s="212"/>
      <c r="AE53" s="212"/>
      <c r="AF53" s="212"/>
      <c r="AG53" s="212" t="s">
        <v>319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51">
        <v>40</v>
      </c>
      <c r="B54" s="252" t="s">
        <v>933</v>
      </c>
      <c r="C54" s="260" t="s">
        <v>934</v>
      </c>
      <c r="D54" s="253" t="s">
        <v>314</v>
      </c>
      <c r="E54" s="254">
        <v>1</v>
      </c>
      <c r="F54" s="255"/>
      <c r="G54" s="256">
        <f>ROUND(E54*F54,2)</f>
        <v>0</v>
      </c>
      <c r="H54" s="255"/>
      <c r="I54" s="256">
        <f>ROUND(E54*H54,2)</f>
        <v>0</v>
      </c>
      <c r="J54" s="255"/>
      <c r="K54" s="256">
        <f>ROUND(E54*J54,2)</f>
        <v>0</v>
      </c>
      <c r="L54" s="256">
        <v>21</v>
      </c>
      <c r="M54" s="256">
        <f>G54*(1+L54/100)</f>
        <v>0</v>
      </c>
      <c r="N54" s="256">
        <v>0</v>
      </c>
      <c r="O54" s="256">
        <f>ROUND(E54*N54,2)</f>
        <v>0</v>
      </c>
      <c r="P54" s="256">
        <v>0</v>
      </c>
      <c r="Q54" s="256">
        <f>ROUND(E54*P54,2)</f>
        <v>0</v>
      </c>
      <c r="R54" s="256"/>
      <c r="S54" s="256" t="s">
        <v>487</v>
      </c>
      <c r="T54" s="257" t="s">
        <v>228</v>
      </c>
      <c r="U54" s="221">
        <v>0</v>
      </c>
      <c r="V54" s="221">
        <f>ROUND(E54*U54,2)</f>
        <v>0</v>
      </c>
      <c r="W54" s="221"/>
      <c r="X54" s="221" t="s">
        <v>287</v>
      </c>
      <c r="Y54" s="212"/>
      <c r="Z54" s="212"/>
      <c r="AA54" s="212"/>
      <c r="AB54" s="212"/>
      <c r="AC54" s="212"/>
      <c r="AD54" s="212"/>
      <c r="AE54" s="212"/>
      <c r="AF54" s="212"/>
      <c r="AG54" s="212" t="s">
        <v>319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51">
        <v>41</v>
      </c>
      <c r="B55" s="252" t="s">
        <v>935</v>
      </c>
      <c r="C55" s="260" t="s">
        <v>936</v>
      </c>
      <c r="D55" s="253" t="s">
        <v>468</v>
      </c>
      <c r="E55" s="254">
        <v>323</v>
      </c>
      <c r="F55" s="255"/>
      <c r="G55" s="256">
        <f>ROUND(E55*F55,2)</f>
        <v>0</v>
      </c>
      <c r="H55" s="255"/>
      <c r="I55" s="256">
        <f>ROUND(E55*H55,2)</f>
        <v>0</v>
      </c>
      <c r="J55" s="255"/>
      <c r="K55" s="256">
        <f>ROUND(E55*J55,2)</f>
        <v>0</v>
      </c>
      <c r="L55" s="256">
        <v>21</v>
      </c>
      <c r="M55" s="256">
        <f>G55*(1+L55/100)</f>
        <v>0</v>
      </c>
      <c r="N55" s="256">
        <v>0</v>
      </c>
      <c r="O55" s="256">
        <f>ROUND(E55*N55,2)</f>
        <v>0</v>
      </c>
      <c r="P55" s="256">
        <v>0</v>
      </c>
      <c r="Q55" s="256">
        <f>ROUND(E55*P55,2)</f>
        <v>0</v>
      </c>
      <c r="R55" s="256"/>
      <c r="S55" s="256" t="s">
        <v>487</v>
      </c>
      <c r="T55" s="257" t="s">
        <v>228</v>
      </c>
      <c r="U55" s="221">
        <v>0</v>
      </c>
      <c r="V55" s="221">
        <f>ROUND(E55*U55,2)</f>
        <v>0</v>
      </c>
      <c r="W55" s="221"/>
      <c r="X55" s="221" t="s">
        <v>287</v>
      </c>
      <c r="Y55" s="212"/>
      <c r="Z55" s="212"/>
      <c r="AA55" s="212"/>
      <c r="AB55" s="212"/>
      <c r="AC55" s="212"/>
      <c r="AD55" s="212"/>
      <c r="AE55" s="212"/>
      <c r="AF55" s="212"/>
      <c r="AG55" s="212" t="s">
        <v>319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51">
        <v>42</v>
      </c>
      <c r="B56" s="252" t="s">
        <v>937</v>
      </c>
      <c r="C56" s="260" t="s">
        <v>938</v>
      </c>
      <c r="D56" s="253" t="s">
        <v>468</v>
      </c>
      <c r="E56" s="254">
        <v>323</v>
      </c>
      <c r="F56" s="255"/>
      <c r="G56" s="256">
        <f>ROUND(E56*F56,2)</f>
        <v>0</v>
      </c>
      <c r="H56" s="255"/>
      <c r="I56" s="256">
        <f>ROUND(E56*H56,2)</f>
        <v>0</v>
      </c>
      <c r="J56" s="255"/>
      <c r="K56" s="256">
        <f>ROUND(E56*J56,2)</f>
        <v>0</v>
      </c>
      <c r="L56" s="256">
        <v>21</v>
      </c>
      <c r="M56" s="256">
        <f>G56*(1+L56/100)</f>
        <v>0</v>
      </c>
      <c r="N56" s="256">
        <v>0.20300000000000001</v>
      </c>
      <c r="O56" s="256">
        <f>ROUND(E56*N56,2)</f>
        <v>65.569999999999993</v>
      </c>
      <c r="P56" s="256">
        <v>0</v>
      </c>
      <c r="Q56" s="256">
        <f>ROUND(E56*P56,2)</f>
        <v>0</v>
      </c>
      <c r="R56" s="256"/>
      <c r="S56" s="256" t="s">
        <v>487</v>
      </c>
      <c r="T56" s="257" t="s">
        <v>228</v>
      </c>
      <c r="U56" s="221">
        <v>0</v>
      </c>
      <c r="V56" s="221">
        <f>ROUND(E56*U56,2)</f>
        <v>0</v>
      </c>
      <c r="W56" s="221"/>
      <c r="X56" s="221" t="s">
        <v>287</v>
      </c>
      <c r="Y56" s="212"/>
      <c r="Z56" s="212"/>
      <c r="AA56" s="212"/>
      <c r="AB56" s="212"/>
      <c r="AC56" s="212"/>
      <c r="AD56" s="212"/>
      <c r="AE56" s="212"/>
      <c r="AF56" s="212"/>
      <c r="AG56" s="212" t="s">
        <v>319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51">
        <v>43</v>
      </c>
      <c r="B57" s="252" t="s">
        <v>939</v>
      </c>
      <c r="C57" s="260" t="s">
        <v>940</v>
      </c>
      <c r="D57" s="253" t="s">
        <v>295</v>
      </c>
      <c r="E57" s="254">
        <v>2</v>
      </c>
      <c r="F57" s="255"/>
      <c r="G57" s="256">
        <f>ROUND(E57*F57,2)</f>
        <v>0</v>
      </c>
      <c r="H57" s="255"/>
      <c r="I57" s="256">
        <f>ROUND(E57*H57,2)</f>
        <v>0</v>
      </c>
      <c r="J57" s="255"/>
      <c r="K57" s="256">
        <f>ROUND(E57*J57,2)</f>
        <v>0</v>
      </c>
      <c r="L57" s="256">
        <v>21</v>
      </c>
      <c r="M57" s="256">
        <f>G57*(1+L57/100)</f>
        <v>0</v>
      </c>
      <c r="N57" s="256">
        <v>3.8E-3</v>
      </c>
      <c r="O57" s="256">
        <f>ROUND(E57*N57,2)</f>
        <v>0.01</v>
      </c>
      <c r="P57" s="256">
        <v>0</v>
      </c>
      <c r="Q57" s="256">
        <f>ROUND(E57*P57,2)</f>
        <v>0</v>
      </c>
      <c r="R57" s="256"/>
      <c r="S57" s="256" t="s">
        <v>487</v>
      </c>
      <c r="T57" s="257" t="s">
        <v>228</v>
      </c>
      <c r="U57" s="221">
        <v>0</v>
      </c>
      <c r="V57" s="221">
        <f>ROUND(E57*U57,2)</f>
        <v>0</v>
      </c>
      <c r="W57" s="221"/>
      <c r="X57" s="221" t="s">
        <v>287</v>
      </c>
      <c r="Y57" s="212"/>
      <c r="Z57" s="212"/>
      <c r="AA57" s="212"/>
      <c r="AB57" s="212"/>
      <c r="AC57" s="212"/>
      <c r="AD57" s="212"/>
      <c r="AE57" s="212"/>
      <c r="AF57" s="212"/>
      <c r="AG57" s="212" t="s">
        <v>319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51">
        <v>44</v>
      </c>
      <c r="B58" s="252" t="s">
        <v>941</v>
      </c>
      <c r="C58" s="260" t="s">
        <v>942</v>
      </c>
      <c r="D58" s="253" t="s">
        <v>295</v>
      </c>
      <c r="E58" s="254">
        <v>3</v>
      </c>
      <c r="F58" s="255"/>
      <c r="G58" s="256">
        <f>ROUND(E58*F58,2)</f>
        <v>0</v>
      </c>
      <c r="H58" s="255"/>
      <c r="I58" s="256">
        <f>ROUND(E58*H58,2)</f>
        <v>0</v>
      </c>
      <c r="J58" s="255"/>
      <c r="K58" s="256">
        <f>ROUND(E58*J58,2)</f>
        <v>0</v>
      </c>
      <c r="L58" s="256">
        <v>21</v>
      </c>
      <c r="M58" s="256">
        <f>G58*(1+L58/100)</f>
        <v>0</v>
      </c>
      <c r="N58" s="256">
        <v>7.6E-3</v>
      </c>
      <c r="O58" s="256">
        <f>ROUND(E58*N58,2)</f>
        <v>0.02</v>
      </c>
      <c r="P58" s="256">
        <v>0</v>
      </c>
      <c r="Q58" s="256">
        <f>ROUND(E58*P58,2)</f>
        <v>0</v>
      </c>
      <c r="R58" s="256"/>
      <c r="S58" s="256" t="s">
        <v>487</v>
      </c>
      <c r="T58" s="257" t="s">
        <v>228</v>
      </c>
      <c r="U58" s="221">
        <v>0</v>
      </c>
      <c r="V58" s="221">
        <f>ROUND(E58*U58,2)</f>
        <v>0</v>
      </c>
      <c r="W58" s="221"/>
      <c r="X58" s="221" t="s">
        <v>287</v>
      </c>
      <c r="Y58" s="212"/>
      <c r="Z58" s="212"/>
      <c r="AA58" s="212"/>
      <c r="AB58" s="212"/>
      <c r="AC58" s="212"/>
      <c r="AD58" s="212"/>
      <c r="AE58" s="212"/>
      <c r="AF58" s="212"/>
      <c r="AG58" s="212" t="s">
        <v>319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51">
        <v>45</v>
      </c>
      <c r="B59" s="252" t="s">
        <v>943</v>
      </c>
      <c r="C59" s="260" t="s">
        <v>944</v>
      </c>
      <c r="D59" s="253" t="s">
        <v>468</v>
      </c>
      <c r="E59" s="254">
        <v>323</v>
      </c>
      <c r="F59" s="255"/>
      <c r="G59" s="256">
        <f>ROUND(E59*F59,2)</f>
        <v>0</v>
      </c>
      <c r="H59" s="255"/>
      <c r="I59" s="256">
        <f>ROUND(E59*H59,2)</f>
        <v>0</v>
      </c>
      <c r="J59" s="255"/>
      <c r="K59" s="256">
        <f>ROUND(E59*J59,2)</f>
        <v>0</v>
      </c>
      <c r="L59" s="256">
        <v>21</v>
      </c>
      <c r="M59" s="256">
        <f>G59*(1+L59/100)</f>
        <v>0</v>
      </c>
      <c r="N59" s="256">
        <v>9.0000000000000006E-5</v>
      </c>
      <c r="O59" s="256">
        <f>ROUND(E59*N59,2)</f>
        <v>0.03</v>
      </c>
      <c r="P59" s="256">
        <v>0</v>
      </c>
      <c r="Q59" s="256">
        <f>ROUND(E59*P59,2)</f>
        <v>0</v>
      </c>
      <c r="R59" s="256"/>
      <c r="S59" s="256" t="s">
        <v>487</v>
      </c>
      <c r="T59" s="257" t="s">
        <v>228</v>
      </c>
      <c r="U59" s="221">
        <v>0</v>
      </c>
      <c r="V59" s="221">
        <f>ROUND(E59*U59,2)</f>
        <v>0</v>
      </c>
      <c r="W59" s="221"/>
      <c r="X59" s="221" t="s">
        <v>287</v>
      </c>
      <c r="Y59" s="212"/>
      <c r="Z59" s="212"/>
      <c r="AA59" s="212"/>
      <c r="AB59" s="212"/>
      <c r="AC59" s="212"/>
      <c r="AD59" s="212"/>
      <c r="AE59" s="212"/>
      <c r="AF59" s="212"/>
      <c r="AG59" s="212" t="s">
        <v>319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51">
        <v>46</v>
      </c>
      <c r="B60" s="252" t="s">
        <v>945</v>
      </c>
      <c r="C60" s="260" t="s">
        <v>946</v>
      </c>
      <c r="D60" s="253" t="s">
        <v>468</v>
      </c>
      <c r="E60" s="254">
        <v>3</v>
      </c>
      <c r="F60" s="255"/>
      <c r="G60" s="256">
        <f>ROUND(E60*F60,2)</f>
        <v>0</v>
      </c>
      <c r="H60" s="255"/>
      <c r="I60" s="256">
        <f>ROUND(E60*H60,2)</f>
        <v>0</v>
      </c>
      <c r="J60" s="255"/>
      <c r="K60" s="256">
        <f>ROUND(E60*J60,2)</f>
        <v>0</v>
      </c>
      <c r="L60" s="256">
        <v>21</v>
      </c>
      <c r="M60" s="256">
        <f>G60*(1+L60/100)</f>
        <v>0</v>
      </c>
      <c r="N60" s="256">
        <v>0.22563</v>
      </c>
      <c r="O60" s="256">
        <f>ROUND(E60*N60,2)</f>
        <v>0.68</v>
      </c>
      <c r="P60" s="256">
        <v>0</v>
      </c>
      <c r="Q60" s="256">
        <f>ROUND(E60*P60,2)</f>
        <v>0</v>
      </c>
      <c r="R60" s="256"/>
      <c r="S60" s="256" t="s">
        <v>487</v>
      </c>
      <c r="T60" s="257" t="s">
        <v>228</v>
      </c>
      <c r="U60" s="221">
        <v>0</v>
      </c>
      <c r="V60" s="221">
        <f>ROUND(E60*U60,2)</f>
        <v>0</v>
      </c>
      <c r="W60" s="221"/>
      <c r="X60" s="221" t="s">
        <v>287</v>
      </c>
      <c r="Y60" s="212"/>
      <c r="Z60" s="212"/>
      <c r="AA60" s="212"/>
      <c r="AB60" s="212"/>
      <c r="AC60" s="212"/>
      <c r="AD60" s="212"/>
      <c r="AE60" s="212"/>
      <c r="AF60" s="212"/>
      <c r="AG60" s="212" t="s">
        <v>319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51">
        <v>47</v>
      </c>
      <c r="B61" s="252" t="s">
        <v>947</v>
      </c>
      <c r="C61" s="260" t="s">
        <v>948</v>
      </c>
      <c r="D61" s="253" t="s">
        <v>468</v>
      </c>
      <c r="E61" s="254">
        <v>3</v>
      </c>
      <c r="F61" s="255"/>
      <c r="G61" s="256">
        <f>ROUND(E61*F61,2)</f>
        <v>0</v>
      </c>
      <c r="H61" s="255"/>
      <c r="I61" s="256">
        <f>ROUND(E61*H61,2)</f>
        <v>0</v>
      </c>
      <c r="J61" s="255"/>
      <c r="K61" s="256">
        <f>ROUND(E61*J61,2)</f>
        <v>0</v>
      </c>
      <c r="L61" s="256">
        <v>21</v>
      </c>
      <c r="M61" s="256">
        <f>G61*(1+L61/100)</f>
        <v>0</v>
      </c>
      <c r="N61" s="256">
        <v>3.1E-2</v>
      </c>
      <c r="O61" s="256">
        <f>ROUND(E61*N61,2)</f>
        <v>0.09</v>
      </c>
      <c r="P61" s="256">
        <v>0</v>
      </c>
      <c r="Q61" s="256">
        <f>ROUND(E61*P61,2)</f>
        <v>0</v>
      </c>
      <c r="R61" s="256"/>
      <c r="S61" s="256" t="s">
        <v>487</v>
      </c>
      <c r="T61" s="257" t="s">
        <v>228</v>
      </c>
      <c r="U61" s="221">
        <v>0</v>
      </c>
      <c r="V61" s="221">
        <f>ROUND(E61*U61,2)</f>
        <v>0</v>
      </c>
      <c r="W61" s="221"/>
      <c r="X61" s="221" t="s">
        <v>418</v>
      </c>
      <c r="Y61" s="212"/>
      <c r="Z61" s="212"/>
      <c r="AA61" s="212"/>
      <c r="AB61" s="212"/>
      <c r="AC61" s="212"/>
      <c r="AD61" s="212"/>
      <c r="AE61" s="212"/>
      <c r="AF61" s="212"/>
      <c r="AG61" s="212" t="s">
        <v>868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51">
        <v>48</v>
      </c>
      <c r="B62" s="252" t="s">
        <v>949</v>
      </c>
      <c r="C62" s="260" t="s">
        <v>950</v>
      </c>
      <c r="D62" s="253" t="s">
        <v>295</v>
      </c>
      <c r="E62" s="254">
        <v>3</v>
      </c>
      <c r="F62" s="255"/>
      <c r="G62" s="256">
        <f>ROUND(E62*F62,2)</f>
        <v>0</v>
      </c>
      <c r="H62" s="255"/>
      <c r="I62" s="256">
        <f>ROUND(E62*H62,2)</f>
        <v>0</v>
      </c>
      <c r="J62" s="255"/>
      <c r="K62" s="256">
        <f>ROUND(E62*J62,2)</f>
        <v>0</v>
      </c>
      <c r="L62" s="256">
        <v>21</v>
      </c>
      <c r="M62" s="256">
        <f>G62*(1+L62/100)</f>
        <v>0</v>
      </c>
      <c r="N62" s="256">
        <v>6.0000000000000001E-3</v>
      </c>
      <c r="O62" s="256">
        <f>ROUND(E62*N62,2)</f>
        <v>0.02</v>
      </c>
      <c r="P62" s="256">
        <v>0</v>
      </c>
      <c r="Q62" s="256">
        <f>ROUND(E62*P62,2)</f>
        <v>0</v>
      </c>
      <c r="R62" s="256"/>
      <c r="S62" s="256" t="s">
        <v>487</v>
      </c>
      <c r="T62" s="257" t="s">
        <v>228</v>
      </c>
      <c r="U62" s="221">
        <v>0</v>
      </c>
      <c r="V62" s="221">
        <f>ROUND(E62*U62,2)</f>
        <v>0</v>
      </c>
      <c r="W62" s="221"/>
      <c r="X62" s="221" t="s">
        <v>418</v>
      </c>
      <c r="Y62" s="212"/>
      <c r="Z62" s="212"/>
      <c r="AA62" s="212"/>
      <c r="AB62" s="212"/>
      <c r="AC62" s="212"/>
      <c r="AD62" s="212"/>
      <c r="AE62" s="212"/>
      <c r="AF62" s="212"/>
      <c r="AG62" s="212" t="s">
        <v>868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51">
        <v>49</v>
      </c>
      <c r="B63" s="252" t="s">
        <v>951</v>
      </c>
      <c r="C63" s="260" t="s">
        <v>952</v>
      </c>
      <c r="D63" s="253" t="s">
        <v>468</v>
      </c>
      <c r="E63" s="254">
        <v>360</v>
      </c>
      <c r="F63" s="255"/>
      <c r="G63" s="256">
        <f>ROUND(E63*F63,2)</f>
        <v>0</v>
      </c>
      <c r="H63" s="255"/>
      <c r="I63" s="256">
        <f>ROUND(E63*H63,2)</f>
        <v>0</v>
      </c>
      <c r="J63" s="255"/>
      <c r="K63" s="256">
        <f>ROUND(E63*J63,2)</f>
        <v>0</v>
      </c>
      <c r="L63" s="256">
        <v>21</v>
      </c>
      <c r="M63" s="256">
        <f>G63*(1+L63/100)</f>
        <v>0</v>
      </c>
      <c r="N63" s="256">
        <v>0.108</v>
      </c>
      <c r="O63" s="256">
        <f>ROUND(E63*N63,2)</f>
        <v>38.880000000000003</v>
      </c>
      <c r="P63" s="256">
        <v>0</v>
      </c>
      <c r="Q63" s="256">
        <f>ROUND(E63*P63,2)</f>
        <v>0</v>
      </c>
      <c r="R63" s="256"/>
      <c r="S63" s="256" t="s">
        <v>487</v>
      </c>
      <c r="T63" s="257" t="s">
        <v>228</v>
      </c>
      <c r="U63" s="221">
        <v>0</v>
      </c>
      <c r="V63" s="221">
        <f>ROUND(E63*U63,2)</f>
        <v>0</v>
      </c>
      <c r="W63" s="221"/>
      <c r="X63" s="221" t="s">
        <v>287</v>
      </c>
      <c r="Y63" s="212"/>
      <c r="Z63" s="212"/>
      <c r="AA63" s="212"/>
      <c r="AB63" s="212"/>
      <c r="AC63" s="212"/>
      <c r="AD63" s="212"/>
      <c r="AE63" s="212"/>
      <c r="AF63" s="212"/>
      <c r="AG63" s="212" t="s">
        <v>319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29">
        <v>50</v>
      </c>
      <c r="B64" s="230" t="s">
        <v>953</v>
      </c>
      <c r="C64" s="241" t="s">
        <v>954</v>
      </c>
      <c r="D64" s="231" t="s">
        <v>468</v>
      </c>
      <c r="E64" s="232">
        <v>360</v>
      </c>
      <c r="F64" s="233"/>
      <c r="G64" s="234">
        <f>ROUND(E64*F64,2)</f>
        <v>0</v>
      </c>
      <c r="H64" s="233"/>
      <c r="I64" s="234">
        <f>ROUND(E64*H64,2)</f>
        <v>0</v>
      </c>
      <c r="J64" s="233"/>
      <c r="K64" s="234">
        <f>ROUND(E64*J64,2)</f>
        <v>0</v>
      </c>
      <c r="L64" s="234">
        <v>21</v>
      </c>
      <c r="M64" s="234">
        <f>G64*(1+L64/100)</f>
        <v>0</v>
      </c>
      <c r="N64" s="234">
        <v>3.5E-4</v>
      </c>
      <c r="O64" s="234">
        <f>ROUND(E64*N64,2)</f>
        <v>0.13</v>
      </c>
      <c r="P64" s="234">
        <v>0</v>
      </c>
      <c r="Q64" s="234">
        <f>ROUND(E64*P64,2)</f>
        <v>0</v>
      </c>
      <c r="R64" s="234"/>
      <c r="S64" s="234" t="s">
        <v>487</v>
      </c>
      <c r="T64" s="235" t="s">
        <v>228</v>
      </c>
      <c r="U64" s="221">
        <v>0</v>
      </c>
      <c r="V64" s="221">
        <f>ROUND(E64*U64,2)</f>
        <v>0</v>
      </c>
      <c r="W64" s="221"/>
      <c r="X64" s="221" t="s">
        <v>418</v>
      </c>
      <c r="Y64" s="212"/>
      <c r="Z64" s="212"/>
      <c r="AA64" s="212"/>
      <c r="AB64" s="212"/>
      <c r="AC64" s="212"/>
      <c r="AD64" s="212"/>
      <c r="AE64" s="212"/>
      <c r="AF64" s="212"/>
      <c r="AG64" s="212" t="s">
        <v>868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42" t="s">
        <v>889</v>
      </c>
      <c r="D65" s="237"/>
      <c r="E65" s="237"/>
      <c r="F65" s="237"/>
      <c r="G65" s="237"/>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231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43" t="s">
        <v>955</v>
      </c>
      <c r="D66" s="238"/>
      <c r="E66" s="238"/>
      <c r="F66" s="238"/>
      <c r="G66" s="238"/>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231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51">
        <v>51</v>
      </c>
      <c r="B67" s="252" t="s">
        <v>956</v>
      </c>
      <c r="C67" s="260" t="s">
        <v>957</v>
      </c>
      <c r="D67" s="253" t="s">
        <v>468</v>
      </c>
      <c r="E67" s="254">
        <v>3</v>
      </c>
      <c r="F67" s="255"/>
      <c r="G67" s="256">
        <f>ROUND(E67*F67,2)</f>
        <v>0</v>
      </c>
      <c r="H67" s="255"/>
      <c r="I67" s="256">
        <f>ROUND(E67*H67,2)</f>
        <v>0</v>
      </c>
      <c r="J67" s="255"/>
      <c r="K67" s="256">
        <f>ROUND(E67*J67,2)</f>
        <v>0</v>
      </c>
      <c r="L67" s="256">
        <v>21</v>
      </c>
      <c r="M67" s="256">
        <f>G67*(1+L67/100)</f>
        <v>0</v>
      </c>
      <c r="N67" s="256">
        <v>0.22563</v>
      </c>
      <c r="O67" s="256">
        <f>ROUND(E67*N67,2)</f>
        <v>0.68</v>
      </c>
      <c r="P67" s="256">
        <v>0</v>
      </c>
      <c r="Q67" s="256">
        <f>ROUND(E67*P67,2)</f>
        <v>0</v>
      </c>
      <c r="R67" s="256"/>
      <c r="S67" s="256" t="s">
        <v>487</v>
      </c>
      <c r="T67" s="257" t="s">
        <v>228</v>
      </c>
      <c r="U67" s="221">
        <v>0</v>
      </c>
      <c r="V67" s="221">
        <f>ROUND(E67*U67,2)</f>
        <v>0</v>
      </c>
      <c r="W67" s="221"/>
      <c r="X67" s="221" t="s">
        <v>287</v>
      </c>
      <c r="Y67" s="212"/>
      <c r="Z67" s="212"/>
      <c r="AA67" s="212"/>
      <c r="AB67" s="212"/>
      <c r="AC67" s="212"/>
      <c r="AD67" s="212"/>
      <c r="AE67" s="212"/>
      <c r="AF67" s="212"/>
      <c r="AG67" s="212" t="s">
        <v>319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51">
        <v>52</v>
      </c>
      <c r="B68" s="252" t="s">
        <v>958</v>
      </c>
      <c r="C68" s="260" t="s">
        <v>959</v>
      </c>
      <c r="D68" s="253" t="s">
        <v>468</v>
      </c>
      <c r="E68" s="254">
        <v>3</v>
      </c>
      <c r="F68" s="255"/>
      <c r="G68" s="256">
        <f>ROUND(E68*F68,2)</f>
        <v>0</v>
      </c>
      <c r="H68" s="255"/>
      <c r="I68" s="256">
        <f>ROUND(E68*H68,2)</f>
        <v>0</v>
      </c>
      <c r="J68" s="255"/>
      <c r="K68" s="256">
        <f>ROUND(E68*J68,2)</f>
        <v>0</v>
      </c>
      <c r="L68" s="256">
        <v>21</v>
      </c>
      <c r="M68" s="256">
        <f>G68*(1+L68/100)</f>
        <v>0</v>
      </c>
      <c r="N68" s="256">
        <v>6.8999999999999997E-4</v>
      </c>
      <c r="O68" s="256">
        <f>ROUND(E68*N68,2)</f>
        <v>0</v>
      </c>
      <c r="P68" s="256">
        <v>0</v>
      </c>
      <c r="Q68" s="256">
        <f>ROUND(E68*P68,2)</f>
        <v>0</v>
      </c>
      <c r="R68" s="256"/>
      <c r="S68" s="256" t="s">
        <v>487</v>
      </c>
      <c r="T68" s="257" t="s">
        <v>228</v>
      </c>
      <c r="U68" s="221">
        <v>0</v>
      </c>
      <c r="V68" s="221">
        <f>ROUND(E68*U68,2)</f>
        <v>0</v>
      </c>
      <c r="W68" s="221"/>
      <c r="X68" s="221" t="s">
        <v>418</v>
      </c>
      <c r="Y68" s="212"/>
      <c r="Z68" s="212"/>
      <c r="AA68" s="212"/>
      <c r="AB68" s="212"/>
      <c r="AC68" s="212"/>
      <c r="AD68" s="212"/>
      <c r="AE68" s="212"/>
      <c r="AF68" s="212"/>
      <c r="AG68" s="212" t="s">
        <v>868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51">
        <v>53</v>
      </c>
      <c r="B69" s="252" t="s">
        <v>960</v>
      </c>
      <c r="C69" s="260" t="s">
        <v>961</v>
      </c>
      <c r="D69" s="253" t="s">
        <v>468</v>
      </c>
      <c r="E69" s="254">
        <v>323</v>
      </c>
      <c r="F69" s="255"/>
      <c r="G69" s="256">
        <f>ROUND(E69*F69,2)</f>
        <v>0</v>
      </c>
      <c r="H69" s="255"/>
      <c r="I69" s="256">
        <f>ROUND(E69*H69,2)</f>
        <v>0</v>
      </c>
      <c r="J69" s="255"/>
      <c r="K69" s="256">
        <f>ROUND(E69*J69,2)</f>
        <v>0</v>
      </c>
      <c r="L69" s="256">
        <v>21</v>
      </c>
      <c r="M69" s="256">
        <f>G69*(1+L69/100)</f>
        <v>0</v>
      </c>
      <c r="N69" s="256">
        <v>0</v>
      </c>
      <c r="O69" s="256">
        <f>ROUND(E69*N69,2)</f>
        <v>0</v>
      </c>
      <c r="P69" s="256">
        <v>0</v>
      </c>
      <c r="Q69" s="256">
        <f>ROUND(E69*P69,2)</f>
        <v>0</v>
      </c>
      <c r="R69" s="256"/>
      <c r="S69" s="256" t="s">
        <v>487</v>
      </c>
      <c r="T69" s="257" t="s">
        <v>228</v>
      </c>
      <c r="U69" s="221">
        <v>0</v>
      </c>
      <c r="V69" s="221">
        <f>ROUND(E69*U69,2)</f>
        <v>0</v>
      </c>
      <c r="W69" s="221"/>
      <c r="X69" s="221" t="s">
        <v>287</v>
      </c>
      <c r="Y69" s="212"/>
      <c r="Z69" s="212"/>
      <c r="AA69" s="212"/>
      <c r="AB69" s="212"/>
      <c r="AC69" s="212"/>
      <c r="AD69" s="212"/>
      <c r="AE69" s="212"/>
      <c r="AF69" s="212"/>
      <c r="AG69" s="212" t="s">
        <v>319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51">
        <v>54</v>
      </c>
      <c r="B70" s="252" t="s">
        <v>962</v>
      </c>
      <c r="C70" s="260" t="s">
        <v>963</v>
      </c>
      <c r="D70" s="253" t="s">
        <v>416</v>
      </c>
      <c r="E70" s="254">
        <v>96.9</v>
      </c>
      <c r="F70" s="255"/>
      <c r="G70" s="256">
        <f>ROUND(E70*F70,2)</f>
        <v>0</v>
      </c>
      <c r="H70" s="255"/>
      <c r="I70" s="256">
        <f>ROUND(E70*H70,2)</f>
        <v>0</v>
      </c>
      <c r="J70" s="255"/>
      <c r="K70" s="256">
        <f>ROUND(E70*J70,2)</f>
        <v>0</v>
      </c>
      <c r="L70" s="256">
        <v>21</v>
      </c>
      <c r="M70" s="256">
        <f>G70*(1+L70/100)</f>
        <v>0</v>
      </c>
      <c r="N70" s="256">
        <v>1</v>
      </c>
      <c r="O70" s="256">
        <f>ROUND(E70*N70,2)</f>
        <v>96.9</v>
      </c>
      <c r="P70" s="256">
        <v>0</v>
      </c>
      <c r="Q70" s="256">
        <f>ROUND(E70*P70,2)</f>
        <v>0</v>
      </c>
      <c r="R70" s="256"/>
      <c r="S70" s="256" t="s">
        <v>487</v>
      </c>
      <c r="T70" s="257" t="s">
        <v>228</v>
      </c>
      <c r="U70" s="221">
        <v>0</v>
      </c>
      <c r="V70" s="221">
        <f>ROUND(E70*U70,2)</f>
        <v>0</v>
      </c>
      <c r="W70" s="221"/>
      <c r="X70" s="221" t="s">
        <v>418</v>
      </c>
      <c r="Y70" s="212"/>
      <c r="Z70" s="212"/>
      <c r="AA70" s="212"/>
      <c r="AB70" s="212"/>
      <c r="AC70" s="212"/>
      <c r="AD70" s="212"/>
      <c r="AE70" s="212"/>
      <c r="AF70" s="212"/>
      <c r="AG70" s="212" t="s">
        <v>868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51">
        <v>55</v>
      </c>
      <c r="B71" s="252" t="s">
        <v>964</v>
      </c>
      <c r="C71" s="260" t="s">
        <v>965</v>
      </c>
      <c r="D71" s="253" t="s">
        <v>284</v>
      </c>
      <c r="E71" s="254">
        <v>323</v>
      </c>
      <c r="F71" s="255"/>
      <c r="G71" s="256">
        <f>ROUND(E71*F71,2)</f>
        <v>0</v>
      </c>
      <c r="H71" s="255"/>
      <c r="I71" s="256">
        <f>ROUND(E71*H71,2)</f>
        <v>0</v>
      </c>
      <c r="J71" s="255"/>
      <c r="K71" s="256">
        <f>ROUND(E71*J71,2)</f>
        <v>0</v>
      </c>
      <c r="L71" s="256">
        <v>21</v>
      </c>
      <c r="M71" s="256">
        <f>G71*(1+L71/100)</f>
        <v>0</v>
      </c>
      <c r="N71" s="256">
        <v>0</v>
      </c>
      <c r="O71" s="256">
        <f>ROUND(E71*N71,2)</f>
        <v>0</v>
      </c>
      <c r="P71" s="256">
        <v>0</v>
      </c>
      <c r="Q71" s="256">
        <f>ROUND(E71*P71,2)</f>
        <v>0</v>
      </c>
      <c r="R71" s="256"/>
      <c r="S71" s="256" t="s">
        <v>487</v>
      </c>
      <c r="T71" s="257" t="s">
        <v>228</v>
      </c>
      <c r="U71" s="221">
        <v>0</v>
      </c>
      <c r="V71" s="221">
        <f>ROUND(E71*U71,2)</f>
        <v>0</v>
      </c>
      <c r="W71" s="221"/>
      <c r="X71" s="221" t="s">
        <v>287</v>
      </c>
      <c r="Y71" s="212"/>
      <c r="Z71" s="212"/>
      <c r="AA71" s="212"/>
      <c r="AB71" s="212"/>
      <c r="AC71" s="212"/>
      <c r="AD71" s="212"/>
      <c r="AE71" s="212"/>
      <c r="AF71" s="212"/>
      <c r="AG71" s="212" t="s">
        <v>319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51">
        <v>56</v>
      </c>
      <c r="B72" s="252" t="s">
        <v>966</v>
      </c>
      <c r="C72" s="260" t="s">
        <v>967</v>
      </c>
      <c r="D72" s="253" t="s">
        <v>295</v>
      </c>
      <c r="E72" s="254">
        <v>1</v>
      </c>
      <c r="F72" s="255"/>
      <c r="G72" s="256">
        <f>ROUND(E72*F72,2)</f>
        <v>0</v>
      </c>
      <c r="H72" s="255"/>
      <c r="I72" s="256">
        <f>ROUND(E72*H72,2)</f>
        <v>0</v>
      </c>
      <c r="J72" s="255"/>
      <c r="K72" s="256">
        <f>ROUND(E72*J72,2)</f>
        <v>0</v>
      </c>
      <c r="L72" s="256">
        <v>21</v>
      </c>
      <c r="M72" s="256">
        <f>G72*(1+L72/100)</f>
        <v>0</v>
      </c>
      <c r="N72" s="256">
        <v>8.8000000000000005E-3</v>
      </c>
      <c r="O72" s="256">
        <f>ROUND(E72*N72,2)</f>
        <v>0.01</v>
      </c>
      <c r="P72" s="256">
        <v>0</v>
      </c>
      <c r="Q72" s="256">
        <f>ROUND(E72*P72,2)</f>
        <v>0</v>
      </c>
      <c r="R72" s="256"/>
      <c r="S72" s="256" t="s">
        <v>487</v>
      </c>
      <c r="T72" s="257" t="s">
        <v>228</v>
      </c>
      <c r="U72" s="221">
        <v>0</v>
      </c>
      <c r="V72" s="221">
        <f>ROUND(E72*U72,2)</f>
        <v>0</v>
      </c>
      <c r="W72" s="221"/>
      <c r="X72" s="221" t="s">
        <v>287</v>
      </c>
      <c r="Y72" s="212"/>
      <c r="Z72" s="212"/>
      <c r="AA72" s="212"/>
      <c r="AB72" s="212"/>
      <c r="AC72" s="212"/>
      <c r="AD72" s="212"/>
      <c r="AE72" s="212"/>
      <c r="AF72" s="212"/>
      <c r="AG72" s="212" t="s">
        <v>319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51">
        <v>57</v>
      </c>
      <c r="B73" s="252" t="s">
        <v>968</v>
      </c>
      <c r="C73" s="260" t="s">
        <v>969</v>
      </c>
      <c r="D73" s="253" t="s">
        <v>295</v>
      </c>
      <c r="E73" s="254">
        <v>1</v>
      </c>
      <c r="F73" s="255"/>
      <c r="G73" s="256">
        <f>ROUND(E73*F73,2)</f>
        <v>0</v>
      </c>
      <c r="H73" s="255"/>
      <c r="I73" s="256">
        <f>ROUND(E73*H73,2)</f>
        <v>0</v>
      </c>
      <c r="J73" s="255"/>
      <c r="K73" s="256">
        <f>ROUND(E73*J73,2)</f>
        <v>0</v>
      </c>
      <c r="L73" s="256">
        <v>21</v>
      </c>
      <c r="M73" s="256">
        <f>G73*(1+L73/100)</f>
        <v>0</v>
      </c>
      <c r="N73" s="256">
        <v>0</v>
      </c>
      <c r="O73" s="256">
        <f>ROUND(E73*N73,2)</f>
        <v>0</v>
      </c>
      <c r="P73" s="256">
        <v>0</v>
      </c>
      <c r="Q73" s="256">
        <f>ROUND(E73*P73,2)</f>
        <v>0</v>
      </c>
      <c r="R73" s="256"/>
      <c r="S73" s="256" t="s">
        <v>487</v>
      </c>
      <c r="T73" s="257" t="s">
        <v>228</v>
      </c>
      <c r="U73" s="221">
        <v>0</v>
      </c>
      <c r="V73" s="221">
        <f>ROUND(E73*U73,2)</f>
        <v>0</v>
      </c>
      <c r="W73" s="221"/>
      <c r="X73" s="221" t="s">
        <v>287</v>
      </c>
      <c r="Y73" s="212"/>
      <c r="Z73" s="212"/>
      <c r="AA73" s="212"/>
      <c r="AB73" s="212"/>
      <c r="AC73" s="212"/>
      <c r="AD73" s="212"/>
      <c r="AE73" s="212"/>
      <c r="AF73" s="212"/>
      <c r="AG73" s="212" t="s">
        <v>319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29">
        <v>58</v>
      </c>
      <c r="B74" s="230" t="s">
        <v>970</v>
      </c>
      <c r="C74" s="241" t="s">
        <v>971</v>
      </c>
      <c r="D74" s="231" t="s">
        <v>295</v>
      </c>
      <c r="E74" s="232">
        <v>5</v>
      </c>
      <c r="F74" s="233"/>
      <c r="G74" s="234">
        <f>ROUND(E74*F74,2)</f>
        <v>0</v>
      </c>
      <c r="H74" s="233"/>
      <c r="I74" s="234">
        <f>ROUND(E74*H74,2)</f>
        <v>0</v>
      </c>
      <c r="J74" s="233"/>
      <c r="K74" s="234">
        <f>ROUND(E74*J74,2)</f>
        <v>0</v>
      </c>
      <c r="L74" s="234">
        <v>21</v>
      </c>
      <c r="M74" s="234">
        <f>G74*(1+L74/100)</f>
        <v>0</v>
      </c>
      <c r="N74" s="234">
        <v>0</v>
      </c>
      <c r="O74" s="234">
        <f>ROUND(E74*N74,2)</f>
        <v>0</v>
      </c>
      <c r="P74" s="234">
        <v>0</v>
      </c>
      <c r="Q74" s="234">
        <f>ROUND(E74*P74,2)</f>
        <v>0</v>
      </c>
      <c r="R74" s="234"/>
      <c r="S74" s="234" t="s">
        <v>487</v>
      </c>
      <c r="T74" s="235" t="s">
        <v>228</v>
      </c>
      <c r="U74" s="221">
        <v>0</v>
      </c>
      <c r="V74" s="221">
        <f>ROUND(E74*U74,2)</f>
        <v>0</v>
      </c>
      <c r="W74" s="221"/>
      <c r="X74" s="221" t="s">
        <v>287</v>
      </c>
      <c r="Y74" s="212"/>
      <c r="Z74" s="212"/>
      <c r="AA74" s="212"/>
      <c r="AB74" s="212"/>
      <c r="AC74" s="212"/>
      <c r="AD74" s="212"/>
      <c r="AE74" s="212"/>
      <c r="AF74" s="212"/>
      <c r="AG74" s="212" t="s">
        <v>319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42" t="s">
        <v>889</v>
      </c>
      <c r="D75" s="237"/>
      <c r="E75" s="237"/>
      <c r="F75" s="237"/>
      <c r="G75" s="237"/>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231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43" t="s">
        <v>972</v>
      </c>
      <c r="D76" s="238"/>
      <c r="E76" s="238"/>
      <c r="F76" s="238"/>
      <c r="G76" s="238"/>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231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51">
        <v>59</v>
      </c>
      <c r="B77" s="252" t="s">
        <v>973</v>
      </c>
      <c r="C77" s="260" t="s">
        <v>974</v>
      </c>
      <c r="D77" s="253" t="s">
        <v>295</v>
      </c>
      <c r="E77" s="254">
        <v>28</v>
      </c>
      <c r="F77" s="255"/>
      <c r="G77" s="256">
        <f>ROUND(E77*F77,2)</f>
        <v>0</v>
      </c>
      <c r="H77" s="255"/>
      <c r="I77" s="256">
        <f>ROUND(E77*H77,2)</f>
        <v>0</v>
      </c>
      <c r="J77" s="255"/>
      <c r="K77" s="256">
        <f>ROUND(E77*J77,2)</f>
        <v>0</v>
      </c>
      <c r="L77" s="256">
        <v>21</v>
      </c>
      <c r="M77" s="256">
        <f>G77*(1+L77/100)</f>
        <v>0</v>
      </c>
      <c r="N77" s="256">
        <v>0</v>
      </c>
      <c r="O77" s="256">
        <f>ROUND(E77*N77,2)</f>
        <v>0</v>
      </c>
      <c r="P77" s="256">
        <v>0</v>
      </c>
      <c r="Q77" s="256">
        <f>ROUND(E77*P77,2)</f>
        <v>0</v>
      </c>
      <c r="R77" s="256"/>
      <c r="S77" s="256" t="s">
        <v>487</v>
      </c>
      <c r="T77" s="257" t="s">
        <v>228</v>
      </c>
      <c r="U77" s="221">
        <v>0</v>
      </c>
      <c r="V77" s="221">
        <f>ROUND(E77*U77,2)</f>
        <v>0</v>
      </c>
      <c r="W77" s="221"/>
      <c r="X77" s="221" t="s">
        <v>287</v>
      </c>
      <c r="Y77" s="212"/>
      <c r="Z77" s="212"/>
      <c r="AA77" s="212"/>
      <c r="AB77" s="212"/>
      <c r="AC77" s="212"/>
      <c r="AD77" s="212"/>
      <c r="AE77" s="212"/>
      <c r="AF77" s="212"/>
      <c r="AG77" s="212" t="s">
        <v>319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51">
        <v>60</v>
      </c>
      <c r="B78" s="252" t="s">
        <v>975</v>
      </c>
      <c r="C78" s="260" t="s">
        <v>976</v>
      </c>
      <c r="D78" s="253" t="s">
        <v>295</v>
      </c>
      <c r="E78" s="254">
        <v>28</v>
      </c>
      <c r="F78" s="255"/>
      <c r="G78" s="256">
        <f>ROUND(E78*F78,2)</f>
        <v>0</v>
      </c>
      <c r="H78" s="255"/>
      <c r="I78" s="256">
        <f>ROUND(E78*H78,2)</f>
        <v>0</v>
      </c>
      <c r="J78" s="255"/>
      <c r="K78" s="256">
        <f>ROUND(E78*J78,2)</f>
        <v>0</v>
      </c>
      <c r="L78" s="256">
        <v>21</v>
      </c>
      <c r="M78" s="256">
        <f>G78*(1+L78/100)</f>
        <v>0</v>
      </c>
      <c r="N78" s="256">
        <v>0</v>
      </c>
      <c r="O78" s="256">
        <f>ROUND(E78*N78,2)</f>
        <v>0</v>
      </c>
      <c r="P78" s="256">
        <v>0</v>
      </c>
      <c r="Q78" s="256">
        <f>ROUND(E78*P78,2)</f>
        <v>0</v>
      </c>
      <c r="R78" s="256"/>
      <c r="S78" s="256" t="s">
        <v>487</v>
      </c>
      <c r="T78" s="257" t="s">
        <v>228</v>
      </c>
      <c r="U78" s="221">
        <v>0</v>
      </c>
      <c r="V78" s="221">
        <f>ROUND(E78*U78,2)</f>
        <v>0</v>
      </c>
      <c r="W78" s="221"/>
      <c r="X78" s="221" t="s">
        <v>418</v>
      </c>
      <c r="Y78" s="212"/>
      <c r="Z78" s="212"/>
      <c r="AA78" s="212"/>
      <c r="AB78" s="212"/>
      <c r="AC78" s="212"/>
      <c r="AD78" s="212"/>
      <c r="AE78" s="212"/>
      <c r="AF78" s="212"/>
      <c r="AG78" s="212" t="s">
        <v>868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5">
      <c r="A79" s="223" t="s">
        <v>222</v>
      </c>
      <c r="B79" s="224" t="s">
        <v>178</v>
      </c>
      <c r="C79" s="240" t="s">
        <v>179</v>
      </c>
      <c r="D79" s="225"/>
      <c r="E79" s="226"/>
      <c r="F79" s="227"/>
      <c r="G79" s="227">
        <f>SUMIF(AG80:AG86,"&lt;&gt;NOR",G80:G86)</f>
        <v>0</v>
      </c>
      <c r="H79" s="227"/>
      <c r="I79" s="227">
        <f>SUM(I80:I86)</f>
        <v>0</v>
      </c>
      <c r="J79" s="227"/>
      <c r="K79" s="227">
        <f>SUM(K80:K86)</f>
        <v>0</v>
      </c>
      <c r="L79" s="227"/>
      <c r="M79" s="227">
        <f>SUM(M80:M86)</f>
        <v>0</v>
      </c>
      <c r="N79" s="227"/>
      <c r="O79" s="227">
        <f>SUM(O80:O86)</f>
        <v>0</v>
      </c>
      <c r="P79" s="227"/>
      <c r="Q79" s="227">
        <f>SUM(Q80:Q86)</f>
        <v>0</v>
      </c>
      <c r="R79" s="227"/>
      <c r="S79" s="227"/>
      <c r="T79" s="228"/>
      <c r="U79" s="222"/>
      <c r="V79" s="222">
        <f>SUM(V80:V86)</f>
        <v>0</v>
      </c>
      <c r="W79" s="222"/>
      <c r="X79" s="222"/>
      <c r="AG79" t="s">
        <v>223</v>
      </c>
    </row>
    <row r="80" spans="1:60" outlineLevel="1" x14ac:dyDescent="0.25">
      <c r="A80" s="251">
        <v>61</v>
      </c>
      <c r="B80" s="252" t="s">
        <v>977</v>
      </c>
      <c r="C80" s="260" t="s">
        <v>978</v>
      </c>
      <c r="D80" s="253" t="s">
        <v>295</v>
      </c>
      <c r="E80" s="254">
        <v>1</v>
      </c>
      <c r="F80" s="255"/>
      <c r="G80" s="256">
        <f>ROUND(E80*F80,2)</f>
        <v>0</v>
      </c>
      <c r="H80" s="255"/>
      <c r="I80" s="256">
        <f>ROUND(E80*H80,2)</f>
        <v>0</v>
      </c>
      <c r="J80" s="255"/>
      <c r="K80" s="256">
        <f>ROUND(E80*J80,2)</f>
        <v>0</v>
      </c>
      <c r="L80" s="256">
        <v>21</v>
      </c>
      <c r="M80" s="256">
        <f>G80*(1+L80/100)</f>
        <v>0</v>
      </c>
      <c r="N80" s="256">
        <v>0</v>
      </c>
      <c r="O80" s="256">
        <f>ROUND(E80*N80,2)</f>
        <v>0</v>
      </c>
      <c r="P80" s="256">
        <v>0</v>
      </c>
      <c r="Q80" s="256">
        <f>ROUND(E80*P80,2)</f>
        <v>0</v>
      </c>
      <c r="R80" s="256"/>
      <c r="S80" s="256" t="s">
        <v>487</v>
      </c>
      <c r="T80" s="257" t="s">
        <v>228</v>
      </c>
      <c r="U80" s="221">
        <v>0</v>
      </c>
      <c r="V80" s="221">
        <f>ROUND(E80*U80,2)</f>
        <v>0</v>
      </c>
      <c r="W80" s="221"/>
      <c r="X80" s="221" t="s">
        <v>287</v>
      </c>
      <c r="Y80" s="212"/>
      <c r="Z80" s="212"/>
      <c r="AA80" s="212"/>
      <c r="AB80" s="212"/>
      <c r="AC80" s="212"/>
      <c r="AD80" s="212"/>
      <c r="AE80" s="212"/>
      <c r="AF80" s="212"/>
      <c r="AG80" s="212" t="s">
        <v>319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51">
        <v>62</v>
      </c>
      <c r="B81" s="252" t="s">
        <v>979</v>
      </c>
      <c r="C81" s="260" t="s">
        <v>980</v>
      </c>
      <c r="D81" s="253" t="s">
        <v>981</v>
      </c>
      <c r="E81" s="254">
        <v>1</v>
      </c>
      <c r="F81" s="255"/>
      <c r="G81" s="256">
        <f>ROUND(E81*F81,2)</f>
        <v>0</v>
      </c>
      <c r="H81" s="255"/>
      <c r="I81" s="256">
        <f>ROUND(E81*H81,2)</f>
        <v>0</v>
      </c>
      <c r="J81" s="255"/>
      <c r="K81" s="256">
        <f>ROUND(E81*J81,2)</f>
        <v>0</v>
      </c>
      <c r="L81" s="256">
        <v>21</v>
      </c>
      <c r="M81" s="256">
        <f>G81*(1+L81/100)</f>
        <v>0</v>
      </c>
      <c r="N81" s="256">
        <v>0</v>
      </c>
      <c r="O81" s="256">
        <f>ROUND(E81*N81,2)</f>
        <v>0</v>
      </c>
      <c r="P81" s="256">
        <v>0</v>
      </c>
      <c r="Q81" s="256">
        <f>ROUND(E81*P81,2)</f>
        <v>0</v>
      </c>
      <c r="R81" s="256"/>
      <c r="S81" s="256" t="s">
        <v>487</v>
      </c>
      <c r="T81" s="257" t="s">
        <v>228</v>
      </c>
      <c r="U81" s="221">
        <v>0</v>
      </c>
      <c r="V81" s="221">
        <f>ROUND(E81*U81,2)</f>
        <v>0</v>
      </c>
      <c r="W81" s="221"/>
      <c r="X81" s="221" t="s">
        <v>287</v>
      </c>
      <c r="Y81" s="212"/>
      <c r="Z81" s="212"/>
      <c r="AA81" s="212"/>
      <c r="AB81" s="212"/>
      <c r="AC81" s="212"/>
      <c r="AD81" s="212"/>
      <c r="AE81" s="212"/>
      <c r="AF81" s="212"/>
      <c r="AG81" s="212" t="s">
        <v>319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51">
        <v>63</v>
      </c>
      <c r="B82" s="252" t="s">
        <v>982</v>
      </c>
      <c r="C82" s="260" t="s">
        <v>983</v>
      </c>
      <c r="D82" s="253" t="s">
        <v>984</v>
      </c>
      <c r="E82" s="254">
        <v>1</v>
      </c>
      <c r="F82" s="255"/>
      <c r="G82" s="256">
        <f>ROUND(E82*F82,2)</f>
        <v>0</v>
      </c>
      <c r="H82" s="255"/>
      <c r="I82" s="256">
        <f>ROUND(E82*H82,2)</f>
        <v>0</v>
      </c>
      <c r="J82" s="255"/>
      <c r="K82" s="256">
        <f>ROUND(E82*J82,2)</f>
        <v>0</v>
      </c>
      <c r="L82" s="256">
        <v>21</v>
      </c>
      <c r="M82" s="256">
        <f>G82*(1+L82/100)</f>
        <v>0</v>
      </c>
      <c r="N82" s="256">
        <v>0</v>
      </c>
      <c r="O82" s="256">
        <f>ROUND(E82*N82,2)</f>
        <v>0</v>
      </c>
      <c r="P82" s="256">
        <v>0</v>
      </c>
      <c r="Q82" s="256">
        <f>ROUND(E82*P82,2)</f>
        <v>0</v>
      </c>
      <c r="R82" s="256"/>
      <c r="S82" s="256" t="s">
        <v>487</v>
      </c>
      <c r="T82" s="257" t="s">
        <v>228</v>
      </c>
      <c r="U82" s="221">
        <v>0</v>
      </c>
      <c r="V82" s="221">
        <f>ROUND(E82*U82,2)</f>
        <v>0</v>
      </c>
      <c r="W82" s="221"/>
      <c r="X82" s="221" t="s">
        <v>287</v>
      </c>
      <c r="Y82" s="212"/>
      <c r="Z82" s="212"/>
      <c r="AA82" s="212"/>
      <c r="AB82" s="212"/>
      <c r="AC82" s="212"/>
      <c r="AD82" s="212"/>
      <c r="AE82" s="212"/>
      <c r="AF82" s="212"/>
      <c r="AG82" s="212" t="s">
        <v>319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51">
        <v>64</v>
      </c>
      <c r="B83" s="252" t="s">
        <v>985</v>
      </c>
      <c r="C83" s="260" t="s">
        <v>986</v>
      </c>
      <c r="D83" s="253" t="s">
        <v>987</v>
      </c>
      <c r="E83" s="254">
        <v>1</v>
      </c>
      <c r="F83" s="255"/>
      <c r="G83" s="256">
        <f>ROUND(E83*F83,2)</f>
        <v>0</v>
      </c>
      <c r="H83" s="255"/>
      <c r="I83" s="256">
        <f>ROUND(E83*H83,2)</f>
        <v>0</v>
      </c>
      <c r="J83" s="255"/>
      <c r="K83" s="256">
        <f>ROUND(E83*J83,2)</f>
        <v>0</v>
      </c>
      <c r="L83" s="256">
        <v>21</v>
      </c>
      <c r="M83" s="256">
        <f>G83*(1+L83/100)</f>
        <v>0</v>
      </c>
      <c r="N83" s="256">
        <v>0</v>
      </c>
      <c r="O83" s="256">
        <f>ROUND(E83*N83,2)</f>
        <v>0</v>
      </c>
      <c r="P83" s="256">
        <v>0</v>
      </c>
      <c r="Q83" s="256">
        <f>ROUND(E83*P83,2)</f>
        <v>0</v>
      </c>
      <c r="R83" s="256"/>
      <c r="S83" s="256" t="s">
        <v>487</v>
      </c>
      <c r="T83" s="257" t="s">
        <v>228</v>
      </c>
      <c r="U83" s="221">
        <v>0</v>
      </c>
      <c r="V83" s="221">
        <f>ROUND(E83*U83,2)</f>
        <v>0</v>
      </c>
      <c r="W83" s="221"/>
      <c r="X83" s="221" t="s">
        <v>287</v>
      </c>
      <c r="Y83" s="212"/>
      <c r="Z83" s="212"/>
      <c r="AA83" s="212"/>
      <c r="AB83" s="212"/>
      <c r="AC83" s="212"/>
      <c r="AD83" s="212"/>
      <c r="AE83" s="212"/>
      <c r="AF83" s="212"/>
      <c r="AG83" s="212" t="s">
        <v>319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51">
        <v>65</v>
      </c>
      <c r="B84" s="252" t="s">
        <v>988</v>
      </c>
      <c r="C84" s="260" t="s">
        <v>989</v>
      </c>
      <c r="D84" s="253" t="s">
        <v>987</v>
      </c>
      <c r="E84" s="254">
        <v>1</v>
      </c>
      <c r="F84" s="255"/>
      <c r="G84" s="256">
        <f>ROUND(E84*F84,2)</f>
        <v>0</v>
      </c>
      <c r="H84" s="255"/>
      <c r="I84" s="256">
        <f>ROUND(E84*H84,2)</f>
        <v>0</v>
      </c>
      <c r="J84" s="255"/>
      <c r="K84" s="256">
        <f>ROUND(E84*J84,2)</f>
        <v>0</v>
      </c>
      <c r="L84" s="256">
        <v>21</v>
      </c>
      <c r="M84" s="256">
        <f>G84*(1+L84/100)</f>
        <v>0</v>
      </c>
      <c r="N84" s="256">
        <v>0</v>
      </c>
      <c r="O84" s="256">
        <f>ROUND(E84*N84,2)</f>
        <v>0</v>
      </c>
      <c r="P84" s="256">
        <v>0</v>
      </c>
      <c r="Q84" s="256">
        <f>ROUND(E84*P84,2)</f>
        <v>0</v>
      </c>
      <c r="R84" s="256"/>
      <c r="S84" s="256" t="s">
        <v>487</v>
      </c>
      <c r="T84" s="257" t="s">
        <v>228</v>
      </c>
      <c r="U84" s="221">
        <v>0</v>
      </c>
      <c r="V84" s="221">
        <f>ROUND(E84*U84,2)</f>
        <v>0</v>
      </c>
      <c r="W84" s="221"/>
      <c r="X84" s="221" t="s">
        <v>287</v>
      </c>
      <c r="Y84" s="212"/>
      <c r="Z84" s="212"/>
      <c r="AA84" s="212"/>
      <c r="AB84" s="212"/>
      <c r="AC84" s="212"/>
      <c r="AD84" s="212"/>
      <c r="AE84" s="212"/>
      <c r="AF84" s="212"/>
      <c r="AG84" s="212" t="s">
        <v>319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51">
        <v>66</v>
      </c>
      <c r="B85" s="252" t="s">
        <v>990</v>
      </c>
      <c r="C85" s="260" t="s">
        <v>991</v>
      </c>
      <c r="D85" s="253" t="s">
        <v>987</v>
      </c>
      <c r="E85" s="254">
        <v>1</v>
      </c>
      <c r="F85" s="255"/>
      <c r="G85" s="256">
        <f>ROUND(E85*F85,2)</f>
        <v>0</v>
      </c>
      <c r="H85" s="255"/>
      <c r="I85" s="256">
        <f>ROUND(E85*H85,2)</f>
        <v>0</v>
      </c>
      <c r="J85" s="255"/>
      <c r="K85" s="256">
        <f>ROUND(E85*J85,2)</f>
        <v>0</v>
      </c>
      <c r="L85" s="256">
        <v>21</v>
      </c>
      <c r="M85" s="256">
        <f>G85*(1+L85/100)</f>
        <v>0</v>
      </c>
      <c r="N85" s="256">
        <v>0</v>
      </c>
      <c r="O85" s="256">
        <f>ROUND(E85*N85,2)</f>
        <v>0</v>
      </c>
      <c r="P85" s="256">
        <v>0</v>
      </c>
      <c r="Q85" s="256">
        <f>ROUND(E85*P85,2)</f>
        <v>0</v>
      </c>
      <c r="R85" s="256"/>
      <c r="S85" s="256" t="s">
        <v>487</v>
      </c>
      <c r="T85" s="257" t="s">
        <v>228</v>
      </c>
      <c r="U85" s="221">
        <v>0</v>
      </c>
      <c r="V85" s="221">
        <f>ROUND(E85*U85,2)</f>
        <v>0</v>
      </c>
      <c r="W85" s="221"/>
      <c r="X85" s="221" t="s">
        <v>287</v>
      </c>
      <c r="Y85" s="212"/>
      <c r="Z85" s="212"/>
      <c r="AA85" s="212"/>
      <c r="AB85" s="212"/>
      <c r="AC85" s="212"/>
      <c r="AD85" s="212"/>
      <c r="AE85" s="212"/>
      <c r="AF85" s="212"/>
      <c r="AG85" s="212" t="s">
        <v>319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51">
        <v>67</v>
      </c>
      <c r="B86" s="252" t="s">
        <v>992</v>
      </c>
      <c r="C86" s="260" t="s">
        <v>993</v>
      </c>
      <c r="D86" s="253" t="s">
        <v>295</v>
      </c>
      <c r="E86" s="254">
        <v>1</v>
      </c>
      <c r="F86" s="255"/>
      <c r="G86" s="256">
        <f>ROUND(E86*F86,2)</f>
        <v>0</v>
      </c>
      <c r="H86" s="255"/>
      <c r="I86" s="256">
        <f>ROUND(E86*H86,2)</f>
        <v>0</v>
      </c>
      <c r="J86" s="255"/>
      <c r="K86" s="256">
        <f>ROUND(E86*J86,2)</f>
        <v>0</v>
      </c>
      <c r="L86" s="256">
        <v>21</v>
      </c>
      <c r="M86" s="256">
        <f>G86*(1+L86/100)</f>
        <v>0</v>
      </c>
      <c r="N86" s="256">
        <v>0</v>
      </c>
      <c r="O86" s="256">
        <f>ROUND(E86*N86,2)</f>
        <v>0</v>
      </c>
      <c r="P86" s="256">
        <v>0</v>
      </c>
      <c r="Q86" s="256">
        <f>ROUND(E86*P86,2)</f>
        <v>0</v>
      </c>
      <c r="R86" s="256"/>
      <c r="S86" s="256" t="s">
        <v>487</v>
      </c>
      <c r="T86" s="257" t="s">
        <v>228</v>
      </c>
      <c r="U86" s="221">
        <v>0</v>
      </c>
      <c r="V86" s="221">
        <f>ROUND(E86*U86,2)</f>
        <v>0</v>
      </c>
      <c r="W86" s="221"/>
      <c r="X86" s="221" t="s">
        <v>287</v>
      </c>
      <c r="Y86" s="212"/>
      <c r="Z86" s="212"/>
      <c r="AA86" s="212"/>
      <c r="AB86" s="212"/>
      <c r="AC86" s="212"/>
      <c r="AD86" s="212"/>
      <c r="AE86" s="212"/>
      <c r="AF86" s="212"/>
      <c r="AG86" s="212" t="s">
        <v>319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5">
      <c r="A87" s="223" t="s">
        <v>222</v>
      </c>
      <c r="B87" s="224" t="s">
        <v>180</v>
      </c>
      <c r="C87" s="240" t="s">
        <v>181</v>
      </c>
      <c r="D87" s="225"/>
      <c r="E87" s="226"/>
      <c r="F87" s="227"/>
      <c r="G87" s="227">
        <f>SUMIF(AG88:AG91,"&lt;&gt;NOR",G88:G91)</f>
        <v>0</v>
      </c>
      <c r="H87" s="227"/>
      <c r="I87" s="227">
        <f>SUM(I88:I91)</f>
        <v>0</v>
      </c>
      <c r="J87" s="227"/>
      <c r="K87" s="227">
        <f>SUM(K88:K91)</f>
        <v>0</v>
      </c>
      <c r="L87" s="227"/>
      <c r="M87" s="227">
        <f>SUM(M88:M91)</f>
        <v>0</v>
      </c>
      <c r="N87" s="227"/>
      <c r="O87" s="227">
        <f>SUM(O88:O91)</f>
        <v>0</v>
      </c>
      <c r="P87" s="227"/>
      <c r="Q87" s="227">
        <f>SUM(Q88:Q91)</f>
        <v>0</v>
      </c>
      <c r="R87" s="227"/>
      <c r="S87" s="227"/>
      <c r="T87" s="228"/>
      <c r="U87" s="222"/>
      <c r="V87" s="222">
        <f>SUM(V88:V91)</f>
        <v>0</v>
      </c>
      <c r="W87" s="222"/>
      <c r="X87" s="222"/>
      <c r="AG87" t="s">
        <v>223</v>
      </c>
    </row>
    <row r="88" spans="1:60" outlineLevel="1" x14ac:dyDescent="0.25">
      <c r="A88" s="251">
        <v>68</v>
      </c>
      <c r="B88" s="252" t="s">
        <v>994</v>
      </c>
      <c r="C88" s="260" t="s">
        <v>995</v>
      </c>
      <c r="D88" s="253" t="s">
        <v>996</v>
      </c>
      <c r="E88" s="254">
        <v>32</v>
      </c>
      <c r="F88" s="255"/>
      <c r="G88" s="256">
        <f>ROUND(E88*F88,2)</f>
        <v>0</v>
      </c>
      <c r="H88" s="255"/>
      <c r="I88" s="256">
        <f>ROUND(E88*H88,2)</f>
        <v>0</v>
      </c>
      <c r="J88" s="255"/>
      <c r="K88" s="256">
        <f>ROUND(E88*J88,2)</f>
        <v>0</v>
      </c>
      <c r="L88" s="256">
        <v>21</v>
      </c>
      <c r="M88" s="256">
        <f>G88*(1+L88/100)</f>
        <v>0</v>
      </c>
      <c r="N88" s="256">
        <v>0</v>
      </c>
      <c r="O88" s="256">
        <f>ROUND(E88*N88,2)</f>
        <v>0</v>
      </c>
      <c r="P88" s="256">
        <v>0</v>
      </c>
      <c r="Q88" s="256">
        <f>ROUND(E88*P88,2)</f>
        <v>0</v>
      </c>
      <c r="R88" s="256"/>
      <c r="S88" s="256" t="s">
        <v>487</v>
      </c>
      <c r="T88" s="257" t="s">
        <v>228</v>
      </c>
      <c r="U88" s="221">
        <v>0</v>
      </c>
      <c r="V88" s="221">
        <f>ROUND(E88*U88,2)</f>
        <v>0</v>
      </c>
      <c r="W88" s="221"/>
      <c r="X88" s="221" t="s">
        <v>287</v>
      </c>
      <c r="Y88" s="212"/>
      <c r="Z88" s="212"/>
      <c r="AA88" s="212"/>
      <c r="AB88" s="212"/>
      <c r="AC88" s="212"/>
      <c r="AD88" s="212"/>
      <c r="AE88" s="212"/>
      <c r="AF88" s="212"/>
      <c r="AG88" s="212" t="s">
        <v>319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51">
        <v>69</v>
      </c>
      <c r="B89" s="252" t="s">
        <v>997</v>
      </c>
      <c r="C89" s="260" t="s">
        <v>998</v>
      </c>
      <c r="D89" s="253" t="s">
        <v>996</v>
      </c>
      <c r="E89" s="254">
        <v>28</v>
      </c>
      <c r="F89" s="255"/>
      <c r="G89" s="256">
        <f>ROUND(E89*F89,2)</f>
        <v>0</v>
      </c>
      <c r="H89" s="255"/>
      <c r="I89" s="256">
        <f>ROUND(E89*H89,2)</f>
        <v>0</v>
      </c>
      <c r="J89" s="255"/>
      <c r="K89" s="256">
        <f>ROUND(E89*J89,2)</f>
        <v>0</v>
      </c>
      <c r="L89" s="256">
        <v>21</v>
      </c>
      <c r="M89" s="256">
        <f>G89*(1+L89/100)</f>
        <v>0</v>
      </c>
      <c r="N89" s="256">
        <v>0</v>
      </c>
      <c r="O89" s="256">
        <f>ROUND(E89*N89,2)</f>
        <v>0</v>
      </c>
      <c r="P89" s="256">
        <v>0</v>
      </c>
      <c r="Q89" s="256">
        <f>ROUND(E89*P89,2)</f>
        <v>0</v>
      </c>
      <c r="R89" s="256"/>
      <c r="S89" s="256" t="s">
        <v>487</v>
      </c>
      <c r="T89" s="257" t="s">
        <v>228</v>
      </c>
      <c r="U89" s="221">
        <v>0</v>
      </c>
      <c r="V89" s="221">
        <f>ROUND(E89*U89,2)</f>
        <v>0</v>
      </c>
      <c r="W89" s="221"/>
      <c r="X89" s="221" t="s">
        <v>287</v>
      </c>
      <c r="Y89" s="212"/>
      <c r="Z89" s="212"/>
      <c r="AA89" s="212"/>
      <c r="AB89" s="212"/>
      <c r="AC89" s="212"/>
      <c r="AD89" s="212"/>
      <c r="AE89" s="212"/>
      <c r="AF89" s="212"/>
      <c r="AG89" s="212" t="s">
        <v>319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51">
        <v>70</v>
      </c>
      <c r="B90" s="252" t="s">
        <v>999</v>
      </c>
      <c r="C90" s="260" t="s">
        <v>1000</v>
      </c>
      <c r="D90" s="253" t="s">
        <v>996</v>
      </c>
      <c r="E90" s="254">
        <v>40</v>
      </c>
      <c r="F90" s="255"/>
      <c r="G90" s="256">
        <f>ROUND(E90*F90,2)</f>
        <v>0</v>
      </c>
      <c r="H90" s="255"/>
      <c r="I90" s="256">
        <f>ROUND(E90*H90,2)</f>
        <v>0</v>
      </c>
      <c r="J90" s="255"/>
      <c r="K90" s="256">
        <f>ROUND(E90*J90,2)</f>
        <v>0</v>
      </c>
      <c r="L90" s="256">
        <v>21</v>
      </c>
      <c r="M90" s="256">
        <f>G90*(1+L90/100)</f>
        <v>0</v>
      </c>
      <c r="N90" s="256">
        <v>0</v>
      </c>
      <c r="O90" s="256">
        <f>ROUND(E90*N90,2)</f>
        <v>0</v>
      </c>
      <c r="P90" s="256">
        <v>0</v>
      </c>
      <c r="Q90" s="256">
        <f>ROUND(E90*P90,2)</f>
        <v>0</v>
      </c>
      <c r="R90" s="256"/>
      <c r="S90" s="256" t="s">
        <v>487</v>
      </c>
      <c r="T90" s="257" t="s">
        <v>228</v>
      </c>
      <c r="U90" s="221">
        <v>0</v>
      </c>
      <c r="V90" s="221">
        <f>ROUND(E90*U90,2)</f>
        <v>0</v>
      </c>
      <c r="W90" s="221"/>
      <c r="X90" s="221" t="s">
        <v>287</v>
      </c>
      <c r="Y90" s="212"/>
      <c r="Z90" s="212"/>
      <c r="AA90" s="212"/>
      <c r="AB90" s="212"/>
      <c r="AC90" s="212"/>
      <c r="AD90" s="212"/>
      <c r="AE90" s="212"/>
      <c r="AF90" s="212"/>
      <c r="AG90" s="212" t="s">
        <v>319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51">
        <v>71</v>
      </c>
      <c r="B91" s="252" t="s">
        <v>1001</v>
      </c>
      <c r="C91" s="260" t="s">
        <v>1002</v>
      </c>
      <c r="D91" s="253" t="s">
        <v>996</v>
      </c>
      <c r="E91" s="254">
        <v>8</v>
      </c>
      <c r="F91" s="255"/>
      <c r="G91" s="256">
        <f>ROUND(E91*F91,2)</f>
        <v>0</v>
      </c>
      <c r="H91" s="255"/>
      <c r="I91" s="256">
        <f>ROUND(E91*H91,2)</f>
        <v>0</v>
      </c>
      <c r="J91" s="255"/>
      <c r="K91" s="256">
        <f>ROUND(E91*J91,2)</f>
        <v>0</v>
      </c>
      <c r="L91" s="256">
        <v>21</v>
      </c>
      <c r="M91" s="256">
        <f>G91*(1+L91/100)</f>
        <v>0</v>
      </c>
      <c r="N91" s="256">
        <v>0</v>
      </c>
      <c r="O91" s="256">
        <f>ROUND(E91*N91,2)</f>
        <v>0</v>
      </c>
      <c r="P91" s="256">
        <v>0</v>
      </c>
      <c r="Q91" s="256">
        <f>ROUND(E91*P91,2)</f>
        <v>0</v>
      </c>
      <c r="R91" s="256"/>
      <c r="S91" s="256" t="s">
        <v>487</v>
      </c>
      <c r="T91" s="257" t="s">
        <v>228</v>
      </c>
      <c r="U91" s="221">
        <v>0</v>
      </c>
      <c r="V91" s="221">
        <f>ROUND(E91*U91,2)</f>
        <v>0</v>
      </c>
      <c r="W91" s="221"/>
      <c r="X91" s="221" t="s">
        <v>287</v>
      </c>
      <c r="Y91" s="212"/>
      <c r="Z91" s="212"/>
      <c r="AA91" s="212"/>
      <c r="AB91" s="212"/>
      <c r="AC91" s="212"/>
      <c r="AD91" s="212"/>
      <c r="AE91" s="212"/>
      <c r="AF91" s="212"/>
      <c r="AG91" s="212" t="s">
        <v>319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5">
      <c r="A92" s="223" t="s">
        <v>222</v>
      </c>
      <c r="B92" s="224" t="s">
        <v>186</v>
      </c>
      <c r="C92" s="240" t="s">
        <v>187</v>
      </c>
      <c r="D92" s="225"/>
      <c r="E92" s="226"/>
      <c r="F92" s="227"/>
      <c r="G92" s="227">
        <f>SUMIF(AG93:AG93,"&lt;&gt;NOR",G93:G93)</f>
        <v>0</v>
      </c>
      <c r="H92" s="227"/>
      <c r="I92" s="227">
        <f>SUM(I93:I93)</f>
        <v>0</v>
      </c>
      <c r="J92" s="227"/>
      <c r="K92" s="227">
        <f>SUM(K93:K93)</f>
        <v>0</v>
      </c>
      <c r="L92" s="227"/>
      <c r="M92" s="227">
        <f>SUM(M93:M93)</f>
        <v>0</v>
      </c>
      <c r="N92" s="227"/>
      <c r="O92" s="227">
        <f>SUM(O93:O93)</f>
        <v>0</v>
      </c>
      <c r="P92" s="227"/>
      <c r="Q92" s="227">
        <f>SUM(Q93:Q93)</f>
        <v>0</v>
      </c>
      <c r="R92" s="227"/>
      <c r="S92" s="227"/>
      <c r="T92" s="228"/>
      <c r="U92" s="222"/>
      <c r="V92" s="222">
        <f>SUM(V93:V93)</f>
        <v>0</v>
      </c>
      <c r="W92" s="222"/>
      <c r="X92" s="222"/>
      <c r="AG92" t="s">
        <v>223</v>
      </c>
    </row>
    <row r="93" spans="1:60" outlineLevel="1" x14ac:dyDescent="0.25">
      <c r="A93" s="251">
        <v>72</v>
      </c>
      <c r="B93" s="252" t="s">
        <v>1003</v>
      </c>
      <c r="C93" s="260" t="s">
        <v>1004</v>
      </c>
      <c r="D93" s="253" t="s">
        <v>922</v>
      </c>
      <c r="E93" s="254">
        <v>1</v>
      </c>
      <c r="F93" s="255"/>
      <c r="G93" s="256">
        <f>ROUND(E93*F93,2)</f>
        <v>0</v>
      </c>
      <c r="H93" s="255"/>
      <c r="I93" s="256">
        <f>ROUND(E93*H93,2)</f>
        <v>0</v>
      </c>
      <c r="J93" s="255"/>
      <c r="K93" s="256">
        <f>ROUND(E93*J93,2)</f>
        <v>0</v>
      </c>
      <c r="L93" s="256">
        <v>21</v>
      </c>
      <c r="M93" s="256">
        <f>G93*(1+L93/100)</f>
        <v>0</v>
      </c>
      <c r="N93" s="256">
        <v>0</v>
      </c>
      <c r="O93" s="256">
        <f>ROUND(E93*N93,2)</f>
        <v>0</v>
      </c>
      <c r="P93" s="256">
        <v>0</v>
      </c>
      <c r="Q93" s="256">
        <f>ROUND(E93*P93,2)</f>
        <v>0</v>
      </c>
      <c r="R93" s="256"/>
      <c r="S93" s="256" t="s">
        <v>487</v>
      </c>
      <c r="T93" s="257" t="s">
        <v>228</v>
      </c>
      <c r="U93" s="221">
        <v>0</v>
      </c>
      <c r="V93" s="221">
        <f>ROUND(E93*U93,2)</f>
        <v>0</v>
      </c>
      <c r="W93" s="221"/>
      <c r="X93" s="221" t="s">
        <v>418</v>
      </c>
      <c r="Y93" s="212"/>
      <c r="Z93" s="212"/>
      <c r="AA93" s="212"/>
      <c r="AB93" s="212"/>
      <c r="AC93" s="212"/>
      <c r="AD93" s="212"/>
      <c r="AE93" s="212"/>
      <c r="AF93" s="212"/>
      <c r="AG93" s="212" t="s">
        <v>868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5">
      <c r="A94" s="223" t="s">
        <v>222</v>
      </c>
      <c r="B94" s="224" t="s">
        <v>192</v>
      </c>
      <c r="C94" s="240" t="s">
        <v>193</v>
      </c>
      <c r="D94" s="225"/>
      <c r="E94" s="226"/>
      <c r="F94" s="227"/>
      <c r="G94" s="227">
        <f>SUMIF(AG95:AG107,"&lt;&gt;NOR",G95:G107)</f>
        <v>0</v>
      </c>
      <c r="H94" s="227"/>
      <c r="I94" s="227">
        <f>SUM(I95:I107)</f>
        <v>0</v>
      </c>
      <c r="J94" s="227"/>
      <c r="K94" s="227">
        <f>SUM(K95:K107)</f>
        <v>0</v>
      </c>
      <c r="L94" s="227"/>
      <c r="M94" s="227">
        <f>SUM(M95:M107)</f>
        <v>0</v>
      </c>
      <c r="N94" s="227"/>
      <c r="O94" s="227">
        <f>SUM(O95:O107)</f>
        <v>0</v>
      </c>
      <c r="P94" s="227"/>
      <c r="Q94" s="227">
        <f>SUM(Q95:Q107)</f>
        <v>0</v>
      </c>
      <c r="R94" s="227"/>
      <c r="S94" s="227"/>
      <c r="T94" s="228"/>
      <c r="U94" s="222"/>
      <c r="V94" s="222">
        <f>SUM(V95:V107)</f>
        <v>0</v>
      </c>
      <c r="W94" s="222"/>
      <c r="X94" s="222"/>
      <c r="AG94" t="s">
        <v>223</v>
      </c>
    </row>
    <row r="95" spans="1:60" outlineLevel="1" x14ac:dyDescent="0.25">
      <c r="A95" s="251">
        <v>73</v>
      </c>
      <c r="B95" s="252" t="s">
        <v>1005</v>
      </c>
      <c r="C95" s="260" t="s">
        <v>1006</v>
      </c>
      <c r="D95" s="253" t="s">
        <v>1007</v>
      </c>
      <c r="E95" s="254">
        <v>1</v>
      </c>
      <c r="F95" s="255"/>
      <c r="G95" s="256">
        <f>ROUND(E95*F95,2)</f>
        <v>0</v>
      </c>
      <c r="H95" s="255"/>
      <c r="I95" s="256">
        <f>ROUND(E95*H95,2)</f>
        <v>0</v>
      </c>
      <c r="J95" s="255"/>
      <c r="K95" s="256">
        <f>ROUND(E95*J95,2)</f>
        <v>0</v>
      </c>
      <c r="L95" s="256">
        <v>21</v>
      </c>
      <c r="M95" s="256">
        <f>G95*(1+L95/100)</f>
        <v>0</v>
      </c>
      <c r="N95" s="256">
        <v>0</v>
      </c>
      <c r="O95" s="256">
        <f>ROUND(E95*N95,2)</f>
        <v>0</v>
      </c>
      <c r="P95" s="256">
        <v>0</v>
      </c>
      <c r="Q95" s="256">
        <f>ROUND(E95*P95,2)</f>
        <v>0</v>
      </c>
      <c r="R95" s="256"/>
      <c r="S95" s="256" t="s">
        <v>487</v>
      </c>
      <c r="T95" s="257" t="s">
        <v>228</v>
      </c>
      <c r="U95" s="221">
        <v>0</v>
      </c>
      <c r="V95" s="221">
        <f>ROUND(E95*U95,2)</f>
        <v>0</v>
      </c>
      <c r="W95" s="221"/>
      <c r="X95" s="221" t="s">
        <v>287</v>
      </c>
      <c r="Y95" s="212"/>
      <c r="Z95" s="212"/>
      <c r="AA95" s="212"/>
      <c r="AB95" s="212"/>
      <c r="AC95" s="212"/>
      <c r="AD95" s="212"/>
      <c r="AE95" s="212"/>
      <c r="AF95" s="212"/>
      <c r="AG95" s="212" t="s">
        <v>319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51">
        <v>74</v>
      </c>
      <c r="B96" s="252" t="s">
        <v>1008</v>
      </c>
      <c r="C96" s="260" t="s">
        <v>1009</v>
      </c>
      <c r="D96" s="253" t="s">
        <v>1007</v>
      </c>
      <c r="E96" s="254">
        <v>1</v>
      </c>
      <c r="F96" s="255"/>
      <c r="G96" s="256">
        <f>ROUND(E96*F96,2)</f>
        <v>0</v>
      </c>
      <c r="H96" s="255"/>
      <c r="I96" s="256">
        <f>ROUND(E96*H96,2)</f>
        <v>0</v>
      </c>
      <c r="J96" s="255"/>
      <c r="K96" s="256">
        <f>ROUND(E96*J96,2)</f>
        <v>0</v>
      </c>
      <c r="L96" s="256">
        <v>21</v>
      </c>
      <c r="M96" s="256">
        <f>G96*(1+L96/100)</f>
        <v>0</v>
      </c>
      <c r="N96" s="256">
        <v>0</v>
      </c>
      <c r="O96" s="256">
        <f>ROUND(E96*N96,2)</f>
        <v>0</v>
      </c>
      <c r="P96" s="256">
        <v>0</v>
      </c>
      <c r="Q96" s="256">
        <f>ROUND(E96*P96,2)</f>
        <v>0</v>
      </c>
      <c r="R96" s="256"/>
      <c r="S96" s="256" t="s">
        <v>487</v>
      </c>
      <c r="T96" s="257" t="s">
        <v>228</v>
      </c>
      <c r="U96" s="221">
        <v>0</v>
      </c>
      <c r="V96" s="221">
        <f>ROUND(E96*U96,2)</f>
        <v>0</v>
      </c>
      <c r="W96" s="221"/>
      <c r="X96" s="221" t="s">
        <v>287</v>
      </c>
      <c r="Y96" s="212"/>
      <c r="Z96" s="212"/>
      <c r="AA96" s="212"/>
      <c r="AB96" s="212"/>
      <c r="AC96" s="212"/>
      <c r="AD96" s="212"/>
      <c r="AE96" s="212"/>
      <c r="AF96" s="212"/>
      <c r="AG96" s="212" t="s">
        <v>319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51">
        <v>75</v>
      </c>
      <c r="B97" s="252" t="s">
        <v>1010</v>
      </c>
      <c r="C97" s="260" t="s">
        <v>1011</v>
      </c>
      <c r="D97" s="253" t="s">
        <v>1007</v>
      </c>
      <c r="E97" s="254">
        <v>1</v>
      </c>
      <c r="F97" s="255"/>
      <c r="G97" s="256">
        <f>ROUND(E97*F97,2)</f>
        <v>0</v>
      </c>
      <c r="H97" s="255"/>
      <c r="I97" s="256">
        <f>ROUND(E97*H97,2)</f>
        <v>0</v>
      </c>
      <c r="J97" s="255"/>
      <c r="K97" s="256">
        <f>ROUND(E97*J97,2)</f>
        <v>0</v>
      </c>
      <c r="L97" s="256">
        <v>21</v>
      </c>
      <c r="M97" s="256">
        <f>G97*(1+L97/100)</f>
        <v>0</v>
      </c>
      <c r="N97" s="256">
        <v>0</v>
      </c>
      <c r="O97" s="256">
        <f>ROUND(E97*N97,2)</f>
        <v>0</v>
      </c>
      <c r="P97" s="256">
        <v>0</v>
      </c>
      <c r="Q97" s="256">
        <f>ROUND(E97*P97,2)</f>
        <v>0</v>
      </c>
      <c r="R97" s="256"/>
      <c r="S97" s="256" t="s">
        <v>487</v>
      </c>
      <c r="T97" s="257" t="s">
        <v>228</v>
      </c>
      <c r="U97" s="221">
        <v>0</v>
      </c>
      <c r="V97" s="221">
        <f>ROUND(E97*U97,2)</f>
        <v>0</v>
      </c>
      <c r="W97" s="221"/>
      <c r="X97" s="221" t="s">
        <v>287</v>
      </c>
      <c r="Y97" s="212"/>
      <c r="Z97" s="212"/>
      <c r="AA97" s="212"/>
      <c r="AB97" s="212"/>
      <c r="AC97" s="212"/>
      <c r="AD97" s="212"/>
      <c r="AE97" s="212"/>
      <c r="AF97" s="212"/>
      <c r="AG97" s="212" t="s">
        <v>319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29">
        <v>76</v>
      </c>
      <c r="B98" s="230" t="s">
        <v>1012</v>
      </c>
      <c r="C98" s="241" t="s">
        <v>1013</v>
      </c>
      <c r="D98" s="231" t="s">
        <v>1007</v>
      </c>
      <c r="E98" s="232">
        <v>1</v>
      </c>
      <c r="F98" s="233"/>
      <c r="G98" s="234">
        <f>ROUND(E98*F98,2)</f>
        <v>0</v>
      </c>
      <c r="H98" s="233"/>
      <c r="I98" s="234">
        <f>ROUND(E98*H98,2)</f>
        <v>0</v>
      </c>
      <c r="J98" s="233"/>
      <c r="K98" s="234">
        <f>ROUND(E98*J98,2)</f>
        <v>0</v>
      </c>
      <c r="L98" s="234">
        <v>21</v>
      </c>
      <c r="M98" s="234">
        <f>G98*(1+L98/100)</f>
        <v>0</v>
      </c>
      <c r="N98" s="234">
        <v>0</v>
      </c>
      <c r="O98" s="234">
        <f>ROUND(E98*N98,2)</f>
        <v>0</v>
      </c>
      <c r="P98" s="234">
        <v>0</v>
      </c>
      <c r="Q98" s="234">
        <f>ROUND(E98*P98,2)</f>
        <v>0</v>
      </c>
      <c r="R98" s="234"/>
      <c r="S98" s="234" t="s">
        <v>487</v>
      </c>
      <c r="T98" s="235" t="s">
        <v>228</v>
      </c>
      <c r="U98" s="221">
        <v>0</v>
      </c>
      <c r="V98" s="221">
        <f>ROUND(E98*U98,2)</f>
        <v>0</v>
      </c>
      <c r="W98" s="221"/>
      <c r="X98" s="221" t="s">
        <v>287</v>
      </c>
      <c r="Y98" s="212"/>
      <c r="Z98" s="212"/>
      <c r="AA98" s="212"/>
      <c r="AB98" s="212"/>
      <c r="AC98" s="212"/>
      <c r="AD98" s="212"/>
      <c r="AE98" s="212"/>
      <c r="AF98" s="212"/>
      <c r="AG98" s="212" t="s">
        <v>319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42" t="s">
        <v>889</v>
      </c>
      <c r="D99" s="237"/>
      <c r="E99" s="237"/>
      <c r="F99" s="237"/>
      <c r="G99" s="237"/>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231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43" t="s">
        <v>1014</v>
      </c>
      <c r="D100" s="238"/>
      <c r="E100" s="238"/>
      <c r="F100" s="238"/>
      <c r="G100" s="238"/>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231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51">
        <v>77</v>
      </c>
      <c r="B101" s="252" t="s">
        <v>1015</v>
      </c>
      <c r="C101" s="260" t="s">
        <v>1016</v>
      </c>
      <c r="D101" s="253" t="s">
        <v>1007</v>
      </c>
      <c r="E101" s="254">
        <v>1</v>
      </c>
      <c r="F101" s="255"/>
      <c r="G101" s="256">
        <f>ROUND(E101*F101,2)</f>
        <v>0</v>
      </c>
      <c r="H101" s="255"/>
      <c r="I101" s="256">
        <f>ROUND(E101*H101,2)</f>
        <v>0</v>
      </c>
      <c r="J101" s="255"/>
      <c r="K101" s="256">
        <f>ROUND(E101*J101,2)</f>
        <v>0</v>
      </c>
      <c r="L101" s="256">
        <v>21</v>
      </c>
      <c r="M101" s="256">
        <f>G101*(1+L101/100)</f>
        <v>0</v>
      </c>
      <c r="N101" s="256">
        <v>0</v>
      </c>
      <c r="O101" s="256">
        <f>ROUND(E101*N101,2)</f>
        <v>0</v>
      </c>
      <c r="P101" s="256">
        <v>0</v>
      </c>
      <c r="Q101" s="256">
        <f>ROUND(E101*P101,2)</f>
        <v>0</v>
      </c>
      <c r="R101" s="256"/>
      <c r="S101" s="256" t="s">
        <v>487</v>
      </c>
      <c r="T101" s="257" t="s">
        <v>228</v>
      </c>
      <c r="U101" s="221">
        <v>0</v>
      </c>
      <c r="V101" s="221">
        <f>ROUND(E101*U101,2)</f>
        <v>0</v>
      </c>
      <c r="W101" s="221"/>
      <c r="X101" s="221" t="s">
        <v>287</v>
      </c>
      <c r="Y101" s="212"/>
      <c r="Z101" s="212"/>
      <c r="AA101" s="212"/>
      <c r="AB101" s="212"/>
      <c r="AC101" s="212"/>
      <c r="AD101" s="212"/>
      <c r="AE101" s="212"/>
      <c r="AF101" s="212"/>
      <c r="AG101" s="212" t="s">
        <v>319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29">
        <v>78</v>
      </c>
      <c r="B102" s="230" t="s">
        <v>1017</v>
      </c>
      <c r="C102" s="241" t="s">
        <v>1018</v>
      </c>
      <c r="D102" s="231" t="s">
        <v>1007</v>
      </c>
      <c r="E102" s="232">
        <v>1</v>
      </c>
      <c r="F102" s="233"/>
      <c r="G102" s="234">
        <f>ROUND(E102*F102,2)</f>
        <v>0</v>
      </c>
      <c r="H102" s="233"/>
      <c r="I102" s="234">
        <f>ROUND(E102*H102,2)</f>
        <v>0</v>
      </c>
      <c r="J102" s="233"/>
      <c r="K102" s="234">
        <f>ROUND(E102*J102,2)</f>
        <v>0</v>
      </c>
      <c r="L102" s="234">
        <v>21</v>
      </c>
      <c r="M102" s="234">
        <f>G102*(1+L102/100)</f>
        <v>0</v>
      </c>
      <c r="N102" s="234">
        <v>0</v>
      </c>
      <c r="O102" s="234">
        <f>ROUND(E102*N102,2)</f>
        <v>0</v>
      </c>
      <c r="P102" s="234">
        <v>0</v>
      </c>
      <c r="Q102" s="234">
        <f>ROUND(E102*P102,2)</f>
        <v>0</v>
      </c>
      <c r="R102" s="234"/>
      <c r="S102" s="234" t="s">
        <v>487</v>
      </c>
      <c r="T102" s="235" t="s">
        <v>228</v>
      </c>
      <c r="U102" s="221">
        <v>0</v>
      </c>
      <c r="V102" s="221">
        <f>ROUND(E102*U102,2)</f>
        <v>0</v>
      </c>
      <c r="W102" s="221"/>
      <c r="X102" s="221" t="s">
        <v>287</v>
      </c>
      <c r="Y102" s="212"/>
      <c r="Z102" s="212"/>
      <c r="AA102" s="212"/>
      <c r="AB102" s="212"/>
      <c r="AC102" s="212"/>
      <c r="AD102" s="212"/>
      <c r="AE102" s="212"/>
      <c r="AF102" s="212"/>
      <c r="AG102" s="212" t="s">
        <v>319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42" t="s">
        <v>889</v>
      </c>
      <c r="D103" s="237"/>
      <c r="E103" s="237"/>
      <c r="F103" s="237"/>
      <c r="G103" s="237"/>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231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43" t="s">
        <v>1019</v>
      </c>
      <c r="D104" s="238"/>
      <c r="E104" s="238"/>
      <c r="F104" s="238"/>
      <c r="G104" s="238"/>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231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51">
        <v>79</v>
      </c>
      <c r="B105" s="252" t="s">
        <v>1020</v>
      </c>
      <c r="C105" s="260" t="s">
        <v>1021</v>
      </c>
      <c r="D105" s="253" t="s">
        <v>1007</v>
      </c>
      <c r="E105" s="254">
        <v>1</v>
      </c>
      <c r="F105" s="255"/>
      <c r="G105" s="256">
        <f>ROUND(E105*F105,2)</f>
        <v>0</v>
      </c>
      <c r="H105" s="255"/>
      <c r="I105" s="256">
        <f>ROUND(E105*H105,2)</f>
        <v>0</v>
      </c>
      <c r="J105" s="255"/>
      <c r="K105" s="256">
        <f>ROUND(E105*J105,2)</f>
        <v>0</v>
      </c>
      <c r="L105" s="256">
        <v>21</v>
      </c>
      <c r="M105" s="256">
        <f>G105*(1+L105/100)</f>
        <v>0</v>
      </c>
      <c r="N105" s="256">
        <v>0</v>
      </c>
      <c r="O105" s="256">
        <f>ROUND(E105*N105,2)</f>
        <v>0</v>
      </c>
      <c r="P105" s="256">
        <v>0</v>
      </c>
      <c r="Q105" s="256">
        <f>ROUND(E105*P105,2)</f>
        <v>0</v>
      </c>
      <c r="R105" s="256"/>
      <c r="S105" s="256" t="s">
        <v>487</v>
      </c>
      <c r="T105" s="257" t="s">
        <v>228</v>
      </c>
      <c r="U105" s="221">
        <v>0</v>
      </c>
      <c r="V105" s="221">
        <f>ROUND(E105*U105,2)</f>
        <v>0</v>
      </c>
      <c r="W105" s="221"/>
      <c r="X105" s="221" t="s">
        <v>287</v>
      </c>
      <c r="Y105" s="212"/>
      <c r="Z105" s="212"/>
      <c r="AA105" s="212"/>
      <c r="AB105" s="212"/>
      <c r="AC105" s="212"/>
      <c r="AD105" s="212"/>
      <c r="AE105" s="212"/>
      <c r="AF105" s="212"/>
      <c r="AG105" s="212" t="s">
        <v>319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51">
        <v>80</v>
      </c>
      <c r="B106" s="252" t="s">
        <v>1022</v>
      </c>
      <c r="C106" s="260" t="s">
        <v>1023</v>
      </c>
      <c r="D106" s="253" t="s">
        <v>1007</v>
      </c>
      <c r="E106" s="254">
        <v>1</v>
      </c>
      <c r="F106" s="255"/>
      <c r="G106" s="256">
        <f>ROUND(E106*F106,2)</f>
        <v>0</v>
      </c>
      <c r="H106" s="255"/>
      <c r="I106" s="256">
        <f>ROUND(E106*H106,2)</f>
        <v>0</v>
      </c>
      <c r="J106" s="255"/>
      <c r="K106" s="256">
        <f>ROUND(E106*J106,2)</f>
        <v>0</v>
      </c>
      <c r="L106" s="256">
        <v>21</v>
      </c>
      <c r="M106" s="256">
        <f>G106*(1+L106/100)</f>
        <v>0</v>
      </c>
      <c r="N106" s="256">
        <v>0</v>
      </c>
      <c r="O106" s="256">
        <f>ROUND(E106*N106,2)</f>
        <v>0</v>
      </c>
      <c r="P106" s="256">
        <v>0</v>
      </c>
      <c r="Q106" s="256">
        <f>ROUND(E106*P106,2)</f>
        <v>0</v>
      </c>
      <c r="R106" s="256"/>
      <c r="S106" s="256" t="s">
        <v>487</v>
      </c>
      <c r="T106" s="257" t="s">
        <v>228</v>
      </c>
      <c r="U106" s="221">
        <v>0</v>
      </c>
      <c r="V106" s="221">
        <f>ROUND(E106*U106,2)</f>
        <v>0</v>
      </c>
      <c r="W106" s="221"/>
      <c r="X106" s="221" t="s">
        <v>287</v>
      </c>
      <c r="Y106" s="212"/>
      <c r="Z106" s="212"/>
      <c r="AA106" s="212"/>
      <c r="AB106" s="212"/>
      <c r="AC106" s="212"/>
      <c r="AD106" s="212"/>
      <c r="AE106" s="212"/>
      <c r="AF106" s="212"/>
      <c r="AG106" s="212" t="s">
        <v>319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29">
        <v>81</v>
      </c>
      <c r="B107" s="230" t="s">
        <v>1024</v>
      </c>
      <c r="C107" s="241" t="s">
        <v>1025</v>
      </c>
      <c r="D107" s="231" t="s">
        <v>1007</v>
      </c>
      <c r="E107" s="232">
        <v>1</v>
      </c>
      <c r="F107" s="233"/>
      <c r="G107" s="234">
        <f>ROUND(E107*F107,2)</f>
        <v>0</v>
      </c>
      <c r="H107" s="233"/>
      <c r="I107" s="234">
        <f>ROUND(E107*H107,2)</f>
        <v>0</v>
      </c>
      <c r="J107" s="233"/>
      <c r="K107" s="234">
        <f>ROUND(E107*J107,2)</f>
        <v>0</v>
      </c>
      <c r="L107" s="234">
        <v>21</v>
      </c>
      <c r="M107" s="234">
        <f>G107*(1+L107/100)</f>
        <v>0</v>
      </c>
      <c r="N107" s="234">
        <v>0</v>
      </c>
      <c r="O107" s="234">
        <f>ROUND(E107*N107,2)</f>
        <v>0</v>
      </c>
      <c r="P107" s="234">
        <v>0</v>
      </c>
      <c r="Q107" s="234">
        <f>ROUND(E107*P107,2)</f>
        <v>0</v>
      </c>
      <c r="R107" s="234"/>
      <c r="S107" s="234" t="s">
        <v>487</v>
      </c>
      <c r="T107" s="235" t="s">
        <v>228</v>
      </c>
      <c r="U107" s="221">
        <v>0</v>
      </c>
      <c r="V107" s="221">
        <f>ROUND(E107*U107,2)</f>
        <v>0</v>
      </c>
      <c r="W107" s="221"/>
      <c r="X107" s="221" t="s">
        <v>287</v>
      </c>
      <c r="Y107" s="212"/>
      <c r="Z107" s="212"/>
      <c r="AA107" s="212"/>
      <c r="AB107" s="212"/>
      <c r="AC107" s="212"/>
      <c r="AD107" s="212"/>
      <c r="AE107" s="212"/>
      <c r="AF107" s="212"/>
      <c r="AG107" s="212" t="s">
        <v>319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5">
      <c r="A108" s="3"/>
      <c r="B108" s="4"/>
      <c r="C108" s="244"/>
      <c r="D108" s="6"/>
      <c r="E108" s="3"/>
      <c r="F108" s="3"/>
      <c r="G108" s="3"/>
      <c r="H108" s="3"/>
      <c r="I108" s="3"/>
      <c r="J108" s="3"/>
      <c r="K108" s="3"/>
      <c r="L108" s="3"/>
      <c r="M108" s="3"/>
      <c r="N108" s="3"/>
      <c r="O108" s="3"/>
      <c r="P108" s="3"/>
      <c r="Q108" s="3"/>
      <c r="R108" s="3"/>
      <c r="S108" s="3"/>
      <c r="T108" s="3"/>
      <c r="U108" s="3"/>
      <c r="V108" s="3"/>
      <c r="W108" s="3"/>
      <c r="X108" s="3"/>
      <c r="AE108">
        <v>15</v>
      </c>
      <c r="AF108">
        <v>21</v>
      </c>
      <c r="AG108" t="s">
        <v>209</v>
      </c>
    </row>
    <row r="109" spans="1:60" x14ac:dyDescent="0.25">
      <c r="A109" s="215"/>
      <c r="B109" s="216" t="s">
        <v>29</v>
      </c>
      <c r="C109" s="245"/>
      <c r="D109" s="217"/>
      <c r="E109" s="218"/>
      <c r="F109" s="218"/>
      <c r="G109" s="239">
        <f>G8+G15+G18+G47+G51+G79+G87+G92+G94</f>
        <v>0</v>
      </c>
      <c r="H109" s="3"/>
      <c r="I109" s="3"/>
      <c r="J109" s="3"/>
      <c r="K109" s="3"/>
      <c r="L109" s="3"/>
      <c r="M109" s="3"/>
      <c r="N109" s="3"/>
      <c r="O109" s="3"/>
      <c r="P109" s="3"/>
      <c r="Q109" s="3"/>
      <c r="R109" s="3"/>
      <c r="S109" s="3"/>
      <c r="T109" s="3"/>
      <c r="U109" s="3"/>
      <c r="V109" s="3"/>
      <c r="W109" s="3"/>
      <c r="X109" s="3"/>
      <c r="AE109">
        <f>SUMIF(L7:L107,AE108,G7:G107)</f>
        <v>0</v>
      </c>
      <c r="AF109">
        <f>SUMIF(L7:L107,AF108,G7:G107)</f>
        <v>0</v>
      </c>
      <c r="AG109" t="s">
        <v>278</v>
      </c>
    </row>
    <row r="110" spans="1:60" x14ac:dyDescent="0.25">
      <c r="A110" s="247" t="s">
        <v>761</v>
      </c>
      <c r="B110" s="247"/>
      <c r="C110" s="244"/>
      <c r="D110" s="6"/>
      <c r="E110" s="3"/>
      <c r="F110" s="3"/>
      <c r="G110" s="3"/>
      <c r="H110" s="3"/>
      <c r="I110" s="3"/>
      <c r="J110" s="3"/>
      <c r="K110" s="3"/>
      <c r="L110" s="3"/>
      <c r="M110" s="3"/>
      <c r="N110" s="3"/>
      <c r="O110" s="3"/>
      <c r="P110" s="3"/>
      <c r="Q110" s="3"/>
      <c r="R110" s="3"/>
      <c r="S110" s="3"/>
      <c r="T110" s="3"/>
      <c r="U110" s="3"/>
      <c r="V110" s="3"/>
      <c r="W110" s="3"/>
      <c r="X110" s="3"/>
    </row>
    <row r="111" spans="1:60" x14ac:dyDescent="0.25">
      <c r="A111" s="3"/>
      <c r="B111" s="4" t="s">
        <v>1026</v>
      </c>
      <c r="C111" s="244" t="s">
        <v>1027</v>
      </c>
      <c r="D111" s="6"/>
      <c r="E111" s="3"/>
      <c r="F111" s="3"/>
      <c r="G111" s="3"/>
      <c r="H111" s="3"/>
      <c r="I111" s="3"/>
      <c r="J111" s="3"/>
      <c r="K111" s="3"/>
      <c r="L111" s="3"/>
      <c r="M111" s="3"/>
      <c r="N111" s="3"/>
      <c r="O111" s="3"/>
      <c r="P111" s="3"/>
      <c r="Q111" s="3"/>
      <c r="R111" s="3"/>
      <c r="S111" s="3"/>
      <c r="T111" s="3"/>
      <c r="U111" s="3"/>
      <c r="V111" s="3"/>
      <c r="W111" s="3"/>
      <c r="X111" s="3"/>
      <c r="AG111" t="s">
        <v>764</v>
      </c>
    </row>
    <row r="112" spans="1:60" x14ac:dyDescent="0.25">
      <c r="A112" s="3"/>
      <c r="B112" s="4" t="s">
        <v>1028</v>
      </c>
      <c r="C112" s="244" t="s">
        <v>1029</v>
      </c>
      <c r="D112" s="6"/>
      <c r="E112" s="3"/>
      <c r="F112" s="3"/>
      <c r="G112" s="3"/>
      <c r="H112" s="3"/>
      <c r="I112" s="3"/>
      <c r="J112" s="3"/>
      <c r="K112" s="3"/>
      <c r="L112" s="3"/>
      <c r="M112" s="3"/>
      <c r="N112" s="3"/>
      <c r="O112" s="3"/>
      <c r="P112" s="3"/>
      <c r="Q112" s="3"/>
      <c r="R112" s="3"/>
      <c r="S112" s="3"/>
      <c r="T112" s="3"/>
      <c r="U112" s="3"/>
      <c r="V112" s="3"/>
      <c r="W112" s="3"/>
      <c r="X112" s="3"/>
      <c r="AG112" t="s">
        <v>767</v>
      </c>
    </row>
    <row r="113" spans="1:33" x14ac:dyDescent="0.25">
      <c r="A113" s="3"/>
      <c r="B113" s="4"/>
      <c r="C113" s="244" t="s">
        <v>768</v>
      </c>
      <c r="D113" s="6"/>
      <c r="E113" s="3"/>
      <c r="F113" s="3"/>
      <c r="G113" s="3"/>
      <c r="H113" s="3"/>
      <c r="I113" s="3"/>
      <c r="J113" s="3"/>
      <c r="K113" s="3"/>
      <c r="L113" s="3"/>
      <c r="M113" s="3"/>
      <c r="N113" s="3"/>
      <c r="O113" s="3"/>
      <c r="P113" s="3"/>
      <c r="Q113" s="3"/>
      <c r="R113" s="3"/>
      <c r="S113" s="3"/>
      <c r="T113" s="3"/>
      <c r="U113" s="3"/>
      <c r="V113" s="3"/>
      <c r="W113" s="3"/>
      <c r="X113" s="3"/>
      <c r="AG113" t="s">
        <v>769</v>
      </c>
    </row>
    <row r="114" spans="1:33" x14ac:dyDescent="0.25">
      <c r="A114" s="3"/>
      <c r="B114" s="4"/>
      <c r="C114" s="244"/>
      <c r="D114" s="6"/>
      <c r="E114" s="3"/>
      <c r="F114" s="3"/>
      <c r="G114" s="3"/>
      <c r="H114" s="3"/>
      <c r="I114" s="3"/>
      <c r="J114" s="3"/>
      <c r="K114" s="3"/>
      <c r="L114" s="3"/>
      <c r="M114" s="3"/>
      <c r="N114" s="3"/>
      <c r="O114" s="3"/>
      <c r="P114" s="3"/>
      <c r="Q114" s="3"/>
      <c r="R114" s="3"/>
      <c r="S114" s="3"/>
      <c r="T114" s="3"/>
      <c r="U114" s="3"/>
      <c r="V114" s="3"/>
      <c r="W114" s="3"/>
      <c r="X114" s="3"/>
    </row>
    <row r="115" spans="1:33" x14ac:dyDescent="0.25">
      <c r="C115" s="246"/>
      <c r="D115" s="10"/>
      <c r="AG115" t="s">
        <v>280</v>
      </c>
    </row>
    <row r="116" spans="1:33" x14ac:dyDescent="0.25">
      <c r="D116" s="10"/>
    </row>
    <row r="117" spans="1:33" x14ac:dyDescent="0.25">
      <c r="D117" s="10"/>
    </row>
    <row r="118" spans="1:33" x14ac:dyDescent="0.25">
      <c r="D118" s="10"/>
    </row>
    <row r="119" spans="1:33" x14ac:dyDescent="0.25">
      <c r="D119" s="10"/>
    </row>
    <row r="120" spans="1:33" x14ac:dyDescent="0.25">
      <c r="D120" s="10"/>
    </row>
    <row r="121" spans="1:33" x14ac:dyDescent="0.25">
      <c r="D121" s="10"/>
    </row>
    <row r="122" spans="1:33" x14ac:dyDescent="0.25">
      <c r="D122" s="10"/>
    </row>
    <row r="123" spans="1:33" x14ac:dyDescent="0.25">
      <c r="D123" s="10"/>
    </row>
    <row r="124" spans="1:33" x14ac:dyDescent="0.25">
      <c r="D124" s="10"/>
    </row>
    <row r="125" spans="1:33" x14ac:dyDescent="0.25">
      <c r="D125" s="10"/>
    </row>
    <row r="126" spans="1:33" x14ac:dyDescent="0.25">
      <c r="D126" s="10"/>
    </row>
    <row r="127" spans="1:33" x14ac:dyDescent="0.25">
      <c r="D127" s="10"/>
    </row>
    <row r="128" spans="1:33"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NHkUS1EmH51VlyI4cc04h/dGoX7sJA0NxVbGMKxJMq/dYTHNUJlfYwEqIcKFcBjPy2kJCgkEzgbS3R7Rnjw4Q==" saltValue="mAKlXv8an73InHNIOZU+rg==" spinCount="100000" sheet="1"/>
  <mergeCells count="15">
    <mergeCell ref="C76:G76"/>
    <mergeCell ref="C99:G99"/>
    <mergeCell ref="C100:G100"/>
    <mergeCell ref="C103:G103"/>
    <mergeCell ref="C104:G104"/>
    <mergeCell ref="A1:G1"/>
    <mergeCell ref="C2:G2"/>
    <mergeCell ref="C3:G3"/>
    <mergeCell ref="C4:G4"/>
    <mergeCell ref="A110:B110"/>
    <mergeCell ref="C29:G29"/>
    <mergeCell ref="C30:G30"/>
    <mergeCell ref="C65:G65"/>
    <mergeCell ref="C66:G66"/>
    <mergeCell ref="C75:G7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00 00 Naklady</vt:lpstr>
      <vt:lpstr>101 101 Pol</vt:lpstr>
      <vt:lpstr>121 121 Pol</vt:lpstr>
      <vt:lpstr>401 401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'101 101 Pol'!Názvy_tisku</vt:lpstr>
      <vt:lpstr>'121 121 Pol'!Názvy_tisku</vt:lpstr>
      <vt:lpstr>'401 401 Pol'!Názvy_tisku</vt:lpstr>
      <vt:lpstr>oadresa</vt:lpstr>
      <vt:lpstr>Stavba!Objednatel</vt:lpstr>
      <vt:lpstr>Stavba!Objekt</vt:lpstr>
      <vt:lpstr>'00 00 Naklady'!Oblast_tisku</vt:lpstr>
      <vt:lpstr>'101 101 Pol'!Oblast_tisku</vt:lpstr>
      <vt:lpstr>'121 121 Pol'!Oblast_tisku</vt:lpstr>
      <vt:lpstr>'401 401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2019-03-19T12:27:02Z</cp:lastPrinted>
  <dcterms:created xsi:type="dcterms:W3CDTF">2009-04-08T07:15:50Z</dcterms:created>
  <dcterms:modified xsi:type="dcterms:W3CDTF">2021-05-10T12:09:25Z</dcterms:modified>
</cp:coreProperties>
</file>