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231"/>
  <workbookPr defaultThemeVersion="124226"/>
  <bookViews>
    <workbookView xWindow="65416" yWindow="65416" windowWidth="29040" windowHeight="15840" activeTab="0"/>
  </bookViews>
  <sheets>
    <sheet name="Stavba" sheetId="1" r:id="rId1"/>
    <sheet name="OVN.00 KL" sheetId="2" r:id="rId2"/>
    <sheet name="OVN.00 Rek" sheetId="3" r:id="rId3"/>
    <sheet name="OVN.00 Pol" sheetId="4" r:id="rId4"/>
    <sheet name="SO 01.00 KL" sheetId="5" r:id="rId5"/>
    <sheet name="SO 01.00 Rek" sheetId="6" r:id="rId6"/>
    <sheet name="SO 01.00 Pol" sheetId="7" r:id="rId7"/>
  </sheets>
  <definedNames>
    <definedName name="CelkemObjekty" localSheetId="0">'Stavba'!$F$31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'OVN.00 KL'!$A$1:$G$45</definedName>
    <definedName name="_xlnm.Print_Area" localSheetId="3">'OVN.00 Pol'!$A$1:$K$66</definedName>
    <definedName name="_xlnm.Print_Area" localSheetId="2">'OVN.00 Rek'!$A$1:$I$22</definedName>
    <definedName name="_xlnm.Print_Area" localSheetId="4">'SO 01.00 KL'!$A$1:$G$45</definedName>
    <definedName name="_xlnm.Print_Area" localSheetId="6">'SO 01.00 Pol'!$A$1:$K$573</definedName>
    <definedName name="_xlnm.Print_Area" localSheetId="5">'SO 01.00 Rek'!$A$1:$I$33</definedName>
    <definedName name="_xlnm.Print_Area" localSheetId="0">'Stavba'!$B$1:$J$44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num" localSheetId="3" hidden="1">0</definedName>
    <definedName name="solver_num" localSheetId="6" hidden="1">0</definedName>
    <definedName name="solver_opt" localSheetId="3" hidden="1">#REF!</definedName>
    <definedName name="solver_opt" localSheetId="6" hidden="1">#REF!</definedName>
    <definedName name="solver_typ" localSheetId="3" hidden="1">1</definedName>
    <definedName name="solver_typ" localSheetId="6" hidden="1">1</definedName>
    <definedName name="solver_val" localSheetId="3" hidden="1">0</definedName>
    <definedName name="solver_val" localSheetId="6" hidden="1">0</definedName>
    <definedName name="SoucetDilu" localSheetId="0">'Stavba'!#REF!</definedName>
    <definedName name="StavbaCelkem" localSheetId="0">'Stavba'!$H$31</definedName>
    <definedName name="Zhotovitel" localSheetId="0">'Stavba'!$D$7</definedName>
    <definedName name="_xlnm.Print_Titles" localSheetId="2">'OVN.00 Rek'!$1:$6</definedName>
    <definedName name="_xlnm.Print_Titles" localSheetId="3">'OVN.00 Pol'!$1:$6</definedName>
    <definedName name="_xlnm.Print_Titles" localSheetId="5">'SO 01.00 Rek'!$1:$6</definedName>
    <definedName name="_xlnm.Print_Titles" localSheetId="6">'SO 01.00 Pol'!$1:$6</definedName>
  </definedNames>
  <calcPr calcId="191029"/>
  <extLst/>
</workbook>
</file>

<file path=xl/sharedStrings.xml><?xml version="1.0" encoding="utf-8"?>
<sst xmlns="http://schemas.openxmlformats.org/spreadsheetml/2006/main" count="1660" uniqueCount="741">
  <si>
    <t>Položkový rozpočet stavby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</si>
  <si>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</si>
  <si>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</si>
  <si>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</si>
  <si>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</si>
  <si>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</si>
  <si>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</si>
  <si>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</si>
  <si>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</si>
  <si>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</si>
  <si>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</si>
  <si>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</si>
  <si>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</si>
  <si>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</si>
  <si>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</si>
  <si>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</si>
  <si>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</si>
  <si>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</si>
  <si>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</si>
  <si>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</si>
  <si>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</si>
  <si>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</si>
  <si>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</si>
  <si>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</si>
  <si>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HSV</t>
  </si>
  <si>
    <t>PSV</t>
  </si>
  <si>
    <t>Dodávka</t>
  </si>
  <si>
    <t>Montáž</t>
  </si>
  <si>
    <t>HZS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</si>
  <si>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</si>
  <si>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</si>
  <si>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</si>
  <si>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</si>
  <si>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</si>
  <si>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</si>
  <si>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</si>
  <si>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</si>
  <si>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</si>
  <si>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</si>
  <si>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</si>
  <si>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</si>
  <si>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</si>
  <si>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</si>
  <si>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</si>
  <si>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</si>
  <si>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</si>
  <si>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</si>
  <si>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</si>
  <si>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</si>
  <si>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</si>
  <si>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</si>
  <si>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</si>
  <si>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</si>
  <si>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</si>
  <si>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</si>
  <si>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</si>
  <si>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</si>
  <si>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</si>
  <si>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</si>
  <si>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</si>
  <si>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</si>
  <si>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</si>
  <si>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</si>
  <si>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</si>
  <si>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</si>
  <si>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</si>
  <si>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</si>
  <si>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</si>
  <si>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</si>
  <si>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</si>
  <si>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</si>
  <si>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</si>
  <si>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</si>
  <si>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</si>
  <si>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</si>
  <si>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</si>
  <si>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</si>
  <si>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</si>
  <si>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</si>
  <si>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</si>
  <si>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</si>
  <si>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</si>
  <si>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</si>
  <si>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</si>
  <si>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</si>
  <si>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</si>
  <si>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</si>
  <si>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</si>
  <si>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</si>
  <si>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</si>
  <si>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</si>
  <si>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</si>
  <si>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</si>
  <si>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</si>
  <si>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</si>
  <si>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</si>
  <si>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</si>
  <si>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</si>
  <si>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</si>
  <si>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</si>
  <si>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4-0131 Mikulov, ulice Nová a ulice 22. dubna</t>
  </si>
  <si>
    <t>0100</t>
  </si>
  <si>
    <t>0100 Statické zabezpečení sesuvu</t>
  </si>
  <si>
    <t>0000.00</t>
  </si>
  <si>
    <t>Ostatní a vedlejší náklady</t>
  </si>
  <si>
    <t>01</t>
  </si>
  <si>
    <t>01 Ostatní a vedlejší náklady</t>
  </si>
  <si>
    <t>001</t>
  </si>
  <si>
    <t xml:space="preserve">Zařízení staveniště </t>
  </si>
  <si>
    <t>zřízení, provoz a likvidace zařízení staveniště - soubor:1</t>
  </si>
  <si>
    <t>0</t>
  </si>
  <si>
    <t>dočasné ohrazení prostoru staveniště:</t>
  </si>
  <si>
    <t>mobilní buňky, plechové sklady........:</t>
  </si>
  <si>
    <t>zřízení sociálních zařízení (např. chemické WC):</t>
  </si>
  <si>
    <t>vytýčení stávajících IS  - při předání staveniště budou objednatelem zhotoviteli:</t>
  </si>
  <si>
    <t>předány veškeré IS nalézající se v prostoru staveniště:</t>
  </si>
  <si>
    <t>sítě v prostoru stavby nesmazatelně a viditelně označit:</t>
  </si>
  <si>
    <t>zřízení připojení na energie a zajištění měření jejich spotřeby:</t>
  </si>
  <si>
    <t>průběžný úklid prostoru staveniště a veřejných komunikací :</t>
  </si>
  <si>
    <t>znečištěných např. při výjezdu vozidel ze staveniště:</t>
  </si>
  <si>
    <t>zajištění místnosti pro umožnění výkonu TDI, AD, SÚ:</t>
  </si>
  <si>
    <t>apod.:</t>
  </si>
  <si>
    <t>002</t>
  </si>
  <si>
    <t xml:space="preserve">Zaměření sítí: E.ON, RWE, CETIN, VAK Břeclav </t>
  </si>
  <si>
    <t>soubor:1</t>
  </si>
  <si>
    <t>pomocné průzkumné výkopy pro identifikaci sítí (do 10m3):</t>
  </si>
  <si>
    <t>zaměření sítí a osazení vytyčovacích bodů (60ks):</t>
  </si>
  <si>
    <t>003</t>
  </si>
  <si>
    <t xml:space="preserve">Zábory veřejných ploch </t>
  </si>
  <si>
    <t>zábory ploch - soubor:1</t>
  </si>
  <si>
    <t>veškerá potřebná povolení k užívání veřejných ploch:</t>
  </si>
  <si>
    <t>(rozhodnutí o uložení vedení do komunikace, zvláštní užívání komunikace apod.):</t>
  </si>
  <si>
    <t>zábor ul. Nová - napojení do stávající kanalizace:</t>
  </si>
  <si>
    <t>pozn. zábor zelené plochy pro zařízení staveniště - bez poplatku:</t>
  </si>
  <si>
    <t>(pozemek v majetku investora Město Mikulov):</t>
  </si>
  <si>
    <t>004</t>
  </si>
  <si>
    <t xml:space="preserve">Dočasné dopravní značení </t>
  </si>
  <si>
    <t>soubor :1</t>
  </si>
  <si>
    <t>ul. Nová - napojení do stávající kanalizace:</t>
  </si>
  <si>
    <t>mobilní semaforová soustava a veškeré nutné dočasné dopravní značení:</t>
  </si>
  <si>
    <t>pronájem po dobu 14 dní, instalace, demontáž:</t>
  </si>
  <si>
    <t>zdroj, záložní zdroj, včetně napájení:</t>
  </si>
  <si>
    <t>zajištění proti odcizení, kontroly, údržby:</t>
  </si>
  <si>
    <t>veškeré nutné dočasné dopravní značení:</t>
  </si>
  <si>
    <t>005</t>
  </si>
  <si>
    <t xml:space="preserve">Mimostaveništní doprava </t>
  </si>
  <si>
    <t>zvýšené náklady na mimostaveništní dopravu - soubor:1</t>
  </si>
  <si>
    <t>006</t>
  </si>
  <si>
    <t xml:space="preserve">Zajištění požadavků BOZP a požadavků PBŘ </t>
  </si>
  <si>
    <t>realizace souboru požadavků a opatření vyplývajících:</t>
  </si>
  <si>
    <t>z plánu bezpečnosti a ochrany zdraví při práci na staveništi:</t>
  </si>
  <si>
    <t>a z projektu požárně bezpečnostního řešení (hasící přístroje, označení únikových cest atd.):</t>
  </si>
  <si>
    <t>007</t>
  </si>
  <si>
    <t xml:space="preserve">Kompletační činnost </t>
  </si>
  <si>
    <t>zpracování harmonogramu:</t>
  </si>
  <si>
    <t>pasportizace, fotodokumentace, zajištění protokolů, zkoušek, revizí:</t>
  </si>
  <si>
    <t>zajištění potřebných povolení (např. ke kácení stromů) apod.:</t>
  </si>
  <si>
    <t>zpracování a kompletace dokumentace skutečného provedení stavby se zakreslením změn:</t>
  </si>
  <si>
    <t>kompletace dokladů ke kolaudaci:</t>
  </si>
  <si>
    <t>008</t>
  </si>
  <si>
    <t xml:space="preserve">Zajištění publicity </t>
  </si>
  <si>
    <t>dočasná informační cedule nebo panel: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</si>
  <si>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</si>
  <si>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</si>
  <si>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</si>
  <si>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</si>
  <si>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</si>
  <si>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</si>
  <si>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</si>
  <si>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</si>
  <si>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Město Mikulov</t>
  </si>
  <si>
    <t>PROXIMA projekt, s.r.o.</t>
  </si>
  <si>
    <t>0000.00 Ostatní a vedlejší náklady</t>
  </si>
  <si>
    <t>0001.00</t>
  </si>
  <si>
    <t>SO 01</t>
  </si>
  <si>
    <t>1 Zemní práce</t>
  </si>
  <si>
    <t>111201101R00</t>
  </si>
  <si>
    <t xml:space="preserve">Odstranění křovin i s kořeny na ploše do 1000 m2 </t>
  </si>
  <si>
    <t>m2</t>
  </si>
  <si>
    <t>v.č. C.2:</t>
  </si>
  <si>
    <t>odstranění stávajícího porostu křovin v prostoru dotčeném stavbou:</t>
  </si>
  <si>
    <t>předpoklad 1/3 celkové plochy:16*56/3</t>
  </si>
  <si>
    <t>112101131R00</t>
  </si>
  <si>
    <t xml:space="preserve">Kácení stromů listnatých průměru 20 cm, svah 1:2 </t>
  </si>
  <si>
    <t>kus</t>
  </si>
  <si>
    <t>odstranění stávajících stromů zasahujích do linií stěn a kanalizace:2</t>
  </si>
  <si>
    <t>112101242R00</t>
  </si>
  <si>
    <t xml:space="preserve">Kácení stromů jehličnatých průměru 30 cm, svah 1:2 </t>
  </si>
  <si>
    <t>112201121R00</t>
  </si>
  <si>
    <t xml:space="preserve">Odstranění pařezů o průměru do 20 cm, svah 1:2 </t>
  </si>
  <si>
    <t>112201122R00</t>
  </si>
  <si>
    <t xml:space="preserve">Odstranění pařezů o průměru do 30 cm, svah 1:2 </t>
  </si>
  <si>
    <t>112901111R00</t>
  </si>
  <si>
    <t>m3</t>
  </si>
  <si>
    <t>likvidace dřevní hmoty (např. štěpkování, alternativně odvoz na skládku):</t>
  </si>
  <si>
    <t>odstraněné křoviny, vykácené stromy:5,5</t>
  </si>
  <si>
    <t>122201101R00</t>
  </si>
  <si>
    <t xml:space="preserve">Odkopávky nezapažené v hor. 3 do 100 m3 </t>
  </si>
  <si>
    <t>předpoklad - 90% objemu strojní výkop, 10% objemu ruční výkop:</t>
  </si>
  <si>
    <t>v.č. C.2, D.01.02:</t>
  </si>
  <si>
    <t>odkop pro úpravu terénu ST1 - nové zatravnění:5,5*1,0*55,15*0,90</t>
  </si>
  <si>
    <t>v.č. C.2, D.01.11:</t>
  </si>
  <si>
    <t>122201109R00</t>
  </si>
  <si>
    <t xml:space="preserve">Příplatek za lepivost - odkopávky v hor. 3 </t>
  </si>
  <si>
    <t>131201101R00</t>
  </si>
  <si>
    <t xml:space="preserve">Hloubení nezapažených jam v hor.3 do 100 m3 </t>
  </si>
  <si>
    <t>v.č. C2, D.01.02:</t>
  </si>
  <si>
    <t>výkop pro ST1:1,5*2,0*55,15*0,90</t>
  </si>
  <si>
    <t>v.č. C2, D.01.03:</t>
  </si>
  <si>
    <t>výkop pro ST2:1,7*2,0*42,80*0,90</t>
  </si>
  <si>
    <t>v.č. C2, D.01.04:</t>
  </si>
  <si>
    <t>131201109R00</t>
  </si>
  <si>
    <t xml:space="preserve">Příplatek za lepivost - hloubení nezap.jam v hor.3 </t>
  </si>
  <si>
    <t>132201201R00</t>
  </si>
  <si>
    <t xml:space="preserve">Hloubení rýh šířky do 200 cm v hor.3 do 100 m3 </t>
  </si>
  <si>
    <t>v.č. C.2, D.01.12:</t>
  </si>
  <si>
    <t>výkopy pro kanalizaci:</t>
  </si>
  <si>
    <t>předpoklad - 70% objemu strojní výkop, 30% objemu ruční výkop:</t>
  </si>
  <si>
    <t>nová kanalizace PVC KG DN 150 - v travnatém pásu:</t>
  </si>
  <si>
    <t>- výkopy viz. odkop pro úpravu terénu ST1 - nové zatravnění:</t>
  </si>
  <si>
    <t>nová kanalizace - výměna PP KG DN 200 - v místě betonového žlabu:</t>
  </si>
  <si>
    <t>nová kanalizace - výměna PP KG DN 200 - v travnatém pásu:(1,2+2,3)/2*(1,179+4,5)/2*(11,0+5,0)*0,70</t>
  </si>
  <si>
    <t>nová kanalizace PP KG DN 200 - v komunikaci:1,2*4,5*3,0*0,70</t>
  </si>
  <si>
    <t>132201219R00</t>
  </si>
  <si>
    <t xml:space="preserve">Příplatek za lepivost - hloubení rýh 200cm v hor.3 </t>
  </si>
  <si>
    <t>139601102R00</t>
  </si>
  <si>
    <t xml:space="preserve">Ruční výkop jam, rýh a šachet v hornině tř. 3 </t>
  </si>
  <si>
    <t>výkop pro ST1:1,5*2,0*55,15*0,10</t>
  </si>
  <si>
    <t>odkop pro úpravu terénu ST1 - nové zatravnění:5,5*1,0*55,15*0,10</t>
  </si>
  <si>
    <t>výkop pro ST2:1,7*2,0*42,80*0,10</t>
  </si>
  <si>
    <t>předpoklad 100% objemu ruční výkop:</t>
  </si>
  <si>
    <t>nová kanalizace - výměna PP KG DN 200 - v travnatém pásu:(1,2+2,3)/2*(1,179+4,5)/2*(11,0+5,0)*0,30</t>
  </si>
  <si>
    <t>nová kanalizace PP KG DN 200 - v komunikaci:1,2*4,5*3,0*0,30</t>
  </si>
  <si>
    <t>151101102R00</t>
  </si>
  <si>
    <t xml:space="preserve">Pažení a rozepření stěn rýh - příložné - hl. do 4m </t>
  </si>
  <si>
    <t>nová kanalizace - výměna PP KG DN 200 - v travnatém pásu:(1,179+4,5)/2*(11,0+5,0)*2</t>
  </si>
  <si>
    <t>nová kanalizace PP KG DN 200 - v travnatém pásu:(1,179+4,5)/2*48,0*2</t>
  </si>
  <si>
    <t>nová kanalizace PP KG DN 200 - v komunikaci, viz. pažení zátažné:</t>
  </si>
  <si>
    <t>151101112R00</t>
  </si>
  <si>
    <t xml:space="preserve">Odstranění pažení stěn rýh - příložné - hl. do 4 m </t>
  </si>
  <si>
    <t>151201201R00</t>
  </si>
  <si>
    <t xml:space="preserve">Pažení stěn výkopu - zátažné - hloubky do 4 m </t>
  </si>
  <si>
    <t>nová kanalizace PP KG DN 200 - v komunikaci:(1,2+3,0)*2*4,5</t>
  </si>
  <si>
    <t>151201211R00</t>
  </si>
  <si>
    <t xml:space="preserve">Odstranění pažení stěn - zátažné - hl. do 4 m </t>
  </si>
  <si>
    <t>151201301R00</t>
  </si>
  <si>
    <t xml:space="preserve">Rozepření stěn pažení - zátažné -  hl. do 4 m </t>
  </si>
  <si>
    <t>nová kanalizace PP KG DN 200 - v komunikaci:1,2*4,5*3,0</t>
  </si>
  <si>
    <t>151201311R00</t>
  </si>
  <si>
    <t xml:space="preserve">Odstranění rozepření stěn - zátažné - hl. do 4 m </t>
  </si>
  <si>
    <t>161101102R00</t>
  </si>
  <si>
    <t xml:space="preserve">Svislé přemístění výkopku z hor.1-4 do 4,0 m </t>
  </si>
  <si>
    <t>výkopy pro kanalizaci, průměrná hloubka výkopku 2,84m:</t>
  </si>
  <si>
    <t>161101501R00</t>
  </si>
  <si>
    <t xml:space="preserve">Svislé přemístění výkopku z hor. 1-4 ruční </t>
  </si>
  <si>
    <t>162701105R00</t>
  </si>
  <si>
    <t xml:space="preserve">Vodorovné přemístění výkopku z hor.1-4 do 10000 m </t>
  </si>
  <si>
    <t>ST1 - nové zatravnění, dovoz humózní hlíny:4,5*55,15*0,15</t>
  </si>
  <si>
    <t>mezi BD a ul. Nová, dovoz humózní hlíny:15,0*11,0*0,15</t>
  </si>
  <si>
    <t>svah mezi ST1,  ST2, dovoz humózní hlíny:16*56*0,15</t>
  </si>
  <si>
    <t>zásyp z HDK 0-64mm - dovoz zásypového materiálu:</t>
  </si>
  <si>
    <t>hutněný zásyp z HDK 0-64, E def,02 = 80MPa, hutněno po vrstvách 300mm:</t>
  </si>
  <si>
    <t>nová kanalizace PP KG DN 200 - v komunikaci:1,2*3,91*3,0</t>
  </si>
  <si>
    <t>odvoz přebytečného výkopku na skládku:650,0631</t>
  </si>
  <si>
    <t>162701109R00</t>
  </si>
  <si>
    <t xml:space="preserve">Příplatek k vod. přemístění hor.1-4 za další 1 km </t>
  </si>
  <si>
    <t>ST1 - nové zatravnění, dovoz humózní hlíny, předkpoklad 20km:4,5*55,15*0,15*10</t>
  </si>
  <si>
    <t>mezi BD a ul. Nová, dovoz humózní hlíny, předkpoklad 20km:15,0*11,0*0,15*10</t>
  </si>
  <si>
    <t>svah mezi ST1,  ST2, dovoz humózní hlíny, předkpoklad 20km:16*56*0,15*10</t>
  </si>
  <si>
    <t>zásyp z HDK 0-64mm - dovoz zásypového materiálu, předpoklad 15km:</t>
  </si>
  <si>
    <t>nová kanalizace PP KG DN 200 - v komunikaci:1,2*3,91*3,0*5</t>
  </si>
  <si>
    <t>odvoz přebytečného výkopku na skládku, předpoklad 15km:650,0631*5</t>
  </si>
  <si>
    <t>167101102R00</t>
  </si>
  <si>
    <t xml:space="preserve">Nakládání výkopku z hor.1-4 v množství nad 100 m3 </t>
  </si>
  <si>
    <t>ST1 - nové zatravnění, naložení humózní hlíny:4,5*55,15*0,15</t>
  </si>
  <si>
    <t>mezi BD a ul. Nová, naložení humózní hlíny:15,0*11,0*0,15</t>
  </si>
  <si>
    <t>svah mezi ST1,  ST2, naložení humózní hlíny:16*56*0,15</t>
  </si>
  <si>
    <t>zásyp z HDK 0-64mm - naložení zásypového materiálu:</t>
  </si>
  <si>
    <t>171201201R00</t>
  </si>
  <si>
    <t xml:space="preserve">Uložení sypaniny na skládku </t>
  </si>
  <si>
    <t>Mezisoučet</t>
  </si>
  <si>
    <t>174101101R00</t>
  </si>
  <si>
    <t xml:space="preserve">Zásyp jam, rýh, šachet se zhutněním </t>
  </si>
  <si>
    <t>zásyp zeminou z výkopů:</t>
  </si>
  <si>
    <t>předpoklad - 90% objemu strojní zásyp, 10% objemu ruční zásyp:</t>
  </si>
  <si>
    <t>ST1 - nové zatravnění:</t>
  </si>
  <si>
    <t>původní zhutněná zemina:4,5*0,20*55,15*0,90</t>
  </si>
  <si>
    <t>v místě žlabu:(0,3+0,5)/2*0,90*50*0,90</t>
  </si>
  <si>
    <t>zásyp zeminou z výkopů hutněnou po vrstvách 300mm, Edef,02=30MPa:</t>
  </si>
  <si>
    <t>předpoklad - 70% objemu strojní zásyp, 30% objemu ruční zásyp:</t>
  </si>
  <si>
    <t>nová kanalizace - výměna PP KG DN 200 - v travnatém pásu:(1,2+2,3)/2*(0,91+3,91)/2*(11,0+5,0)*0,70</t>
  </si>
  <si>
    <t>nová kanalizace PP KG DN 200 - v travnatém pásu:(1,2+2,3)/2*(0,91+3,91)/2*48,0*0,70</t>
  </si>
  <si>
    <t>174101102R00</t>
  </si>
  <si>
    <t xml:space="preserve">Zásyp ruční se zhutněním </t>
  </si>
  <si>
    <t>původní zhutněná zemina:4,5*0,20*55,15*0,10</t>
  </si>
  <si>
    <t>v místě žlabu:(0,3+0,5)/2*0,90*50*0,10</t>
  </si>
  <si>
    <t>předpoklad - 100% objemu ruční zásyp:</t>
  </si>
  <si>
    <t>obsypy a dosypy okolo konstrukcí:15,0</t>
  </si>
  <si>
    <t>nová kanalizace - výměna PP KG DN 200 - v travnatém pásu:(1,2+2,3)/2*(0,91+3,91)/2*(11,0+5,0)*0,30</t>
  </si>
  <si>
    <t>nová kanalizace PP KG DN 200 - v travnatém pásu:(1,2+2,3)/2*(0,91+3,91)/2*48,0*0,30</t>
  </si>
  <si>
    <t>zásyp z HDK 0-64:</t>
  </si>
  <si>
    <t>175101101RT2</t>
  </si>
  <si>
    <t>Obsyp potrubí bez prohození sypaniny s dodáním písku frakce 0 - 4 mm</t>
  </si>
  <si>
    <t>pískový obsyp frakce 0-4mm, tl. cca 350mm:</t>
  </si>
  <si>
    <t>nová kanalizace - výměna PP KG DN 200 - v travnatém pásu:1,2*0,35*(11,0+5,0)</t>
  </si>
  <si>
    <t>nová kanalizace PP KG DN 200 - v travnatém pásu:1,2*0,35*48,0</t>
  </si>
  <si>
    <t>nová kanalizace PP KG DN 200 - v komunikaci:1,2*0,35*3,0</t>
  </si>
  <si>
    <t>199000002R00</t>
  </si>
  <si>
    <t xml:space="preserve">Poplatek za skládku horniny 1- 4 </t>
  </si>
  <si>
    <t>10364200</t>
  </si>
  <si>
    <t>Ornice pro pozemkové úpravy</t>
  </si>
  <si>
    <t>ST1 - nové zatravnění, dodávka humózní hlíny:4,5*55,15*0,15</t>
  </si>
  <si>
    <t>mezi BD a ul. Nová, dodávka humózní hlíny:15,0*11,0*0,15</t>
  </si>
  <si>
    <t>svah mezi ST1,  ST2, dodávka humózní hlíny:16*56*0,15</t>
  </si>
  <si>
    <t>583418005</t>
  </si>
  <si>
    <t>Kamenivo drcené frakce  0 - 64</t>
  </si>
  <si>
    <t>t</t>
  </si>
  <si>
    <t>zásyp z HDK 0-64mm - dodávka zásypového materiálu:</t>
  </si>
  <si>
    <t>nová kanalizace PP KG DN 200 - v komunikaci:1,2*3,91*3,0*1,86</t>
  </si>
  <si>
    <t>18</t>
  </si>
  <si>
    <t>Povrchové úpravy terénu</t>
  </si>
  <si>
    <t>18 Povrchové úpravy terénu</t>
  </si>
  <si>
    <t>180402111R00</t>
  </si>
  <si>
    <t xml:space="preserve">Založení trávníku parkového výsevem v rovině </t>
  </si>
  <si>
    <t>ST1 - nové zatravnění:4,5*55,15</t>
  </si>
  <si>
    <t>mezi BD a ul. Nová:15,0*11,0</t>
  </si>
  <si>
    <t>180402112R00</t>
  </si>
  <si>
    <t xml:space="preserve">Založení trávníku parkového výsevem svah do 1:2 </t>
  </si>
  <si>
    <t>svah mezi ST1,  ST2:16*56</t>
  </si>
  <si>
    <t>181301102R00</t>
  </si>
  <si>
    <t xml:space="preserve">Rozprostření ornice, rovina, tl. 10-15 cm,do 500m2 </t>
  </si>
  <si>
    <t>182001121R00</t>
  </si>
  <si>
    <t xml:space="preserve">Plošná úprava terénu, nerovnosti do 15 cm v rovině </t>
  </si>
  <si>
    <t>182001122R00</t>
  </si>
  <si>
    <t xml:space="preserve">Plošná úprava terénu, nerovnosti do 15 cm svah 1:2 </t>
  </si>
  <si>
    <t>182301122R00</t>
  </si>
  <si>
    <t xml:space="preserve">Rozprostření ornice, svah, tl. 10-15 cm, do 500 m2 </t>
  </si>
  <si>
    <t>184807111R00</t>
  </si>
  <si>
    <t xml:space="preserve">Ochrana stromu bedněním - zřízení </t>
  </si>
  <si>
    <t>stávající stromy:0,50*4*2,0*5</t>
  </si>
  <si>
    <t>184807112R00</t>
  </si>
  <si>
    <t xml:space="preserve">Ochrana stromu bedněním - odstranění </t>
  </si>
  <si>
    <t>185804312R00</t>
  </si>
  <si>
    <t xml:space="preserve">Zalití rostlin vodou plochy nad 20 m2 </t>
  </si>
  <si>
    <t>spotřeba 3l/m2/den, předpoklad 5x zalití:</t>
  </si>
  <si>
    <t>ST1 - nové zatravnění:4,5*55,15*0,003*5</t>
  </si>
  <si>
    <t>mezi BD a ul. Nová:15,0*11,0*0,003*5</t>
  </si>
  <si>
    <t>svah mezi ST1,  ST2:16*56*0,003*5</t>
  </si>
  <si>
    <t>PC 18-01</t>
  </si>
  <si>
    <t>Osazení vzrostlých stromů v. cca 250 cm vč. dodávky stromů</t>
  </si>
  <si>
    <t>kompletní provedení výsadby:</t>
  </si>
  <si>
    <t>vč. vyhloubení jam, dodávky vzrostlých stromů,:</t>
  </si>
  <si>
    <t>zalití, ukotvení kmenů stromů, příp. ochrany proti okusu apod.:</t>
  </si>
  <si>
    <t>předpoklad:12</t>
  </si>
  <si>
    <t>PC 18-02</t>
  </si>
  <si>
    <t>Osazení keřů vč. dodávky keřů</t>
  </si>
  <si>
    <t>vč. vyhloubení jam, dodávky keřů, zalití apod.:</t>
  </si>
  <si>
    <t>předpoklad:30</t>
  </si>
  <si>
    <t>00572400</t>
  </si>
  <si>
    <t>Směs travní parková běžná zátěž</t>
  </si>
  <si>
    <t>kg</t>
  </si>
  <si>
    <t>spotřeba 0,035kg/m2:</t>
  </si>
  <si>
    <t>ST1 - nové zatravnění:4,5*55,15*0,035</t>
  </si>
  <si>
    <t>mezi BD a ul. Nová:15,0*11,0*0,035</t>
  </si>
  <si>
    <t>svah mezi ST1,  ST2:16*56*0,035</t>
  </si>
  <si>
    <t>27</t>
  </si>
  <si>
    <t>Základy</t>
  </si>
  <si>
    <t>27 Základy</t>
  </si>
  <si>
    <t>199001600R00</t>
  </si>
  <si>
    <t xml:space="preserve">Urovnání dna výkopu - základová spára </t>
  </si>
  <si>
    <t>ST1:1,5*55,15</t>
  </si>
  <si>
    <t>v.č. C.2, D.01.03:</t>
  </si>
  <si>
    <t>ST2:1,7*42,80</t>
  </si>
  <si>
    <t>v.č. C.2, D.01.04:</t>
  </si>
  <si>
    <t>211561111RK1</t>
  </si>
  <si>
    <t xml:space="preserve">Výplň odvodňovacích žeber kam. hrubě drcen.8-32mm </t>
  </si>
  <si>
    <t>ST1 - drenáž za stěnou:</t>
  </si>
  <si>
    <t>HDK 8-32mm:(0,6+1,0)/2*1,3*66,0</t>
  </si>
  <si>
    <t>HDK 8-32mm:4,5*0,25*55,00</t>
  </si>
  <si>
    <t>ST2 - drenáž za stěnou:</t>
  </si>
  <si>
    <t>HDK 8-32mm:(0,5+0,8)/2*1,6*60,0</t>
  </si>
  <si>
    <t>v.č. C.2, D.01.06:</t>
  </si>
  <si>
    <t>212312111R00</t>
  </si>
  <si>
    <t xml:space="preserve">Lože trativodu z betonu prostého </t>
  </si>
  <si>
    <t>ST1 - drenáž za stěnou, lože pro uložení drenážní trubky:0,50*0,20*66,0</t>
  </si>
  <si>
    <t>ST1 - nový žlab, lože pro uložení nového žlabu:0,70*0,15*51,80</t>
  </si>
  <si>
    <t>ST2 - drenáž za stěnou, lože pro uložení drenážní trubky:0,50*0,20*60,0</t>
  </si>
  <si>
    <t>212755116R01</t>
  </si>
  <si>
    <t xml:space="preserve">Trativody z drenážních trubek DN 15 cm bez lože </t>
  </si>
  <si>
    <t>m</t>
  </si>
  <si>
    <t>drenážní trubky tunelového průřezu:</t>
  </si>
  <si>
    <t>ST1 - drenáž za stěnou, drenážní trubka - montáž:66,0</t>
  </si>
  <si>
    <t>ST2 - drenáž za stěnou, drenážní trubka - montáž:60,0</t>
  </si>
  <si>
    <t>212971121R00</t>
  </si>
  <si>
    <t xml:space="preserve">Opláštění trativ. z geot.,sklon nad 1:2,5 do 2,5 m </t>
  </si>
  <si>
    <t>netkaná geotextilie 300g/m2 - montáž:(0,6+1,5+1,0+1,3)*66,0</t>
  </si>
  <si>
    <t>netkaná geotextilie 300g/m2 - montáž:(0,5+0,8+1,6*2)*60,0</t>
  </si>
  <si>
    <t>271531113R00</t>
  </si>
  <si>
    <t xml:space="preserve">Polštář základu z kameniva hr. drceného 8-32 mm </t>
  </si>
  <si>
    <t>ST1 - zahutněné HDK 0-32mm:1,5*55,15*0,05</t>
  </si>
  <si>
    <t>ST2 - zahutněné HDK 0-32mm:1,7*42,80*0,05</t>
  </si>
  <si>
    <t>273321321R00</t>
  </si>
  <si>
    <t xml:space="preserve">Železobeton základových desek C 20/25 XC2 </t>
  </si>
  <si>
    <t>ST1:1,5*0,30*55,15*1,03</t>
  </si>
  <si>
    <t>ST2:1,7*0,30*42,80*1,03</t>
  </si>
  <si>
    <t>273351215R00</t>
  </si>
  <si>
    <t xml:space="preserve">Bednění stěn základových desek - zřízení </t>
  </si>
  <si>
    <t>ST1:(1,5+55,15)*2*0,40</t>
  </si>
  <si>
    <t>ST2:(1,7+42,80)*2*0,40</t>
  </si>
  <si>
    <t>273351216R00</t>
  </si>
  <si>
    <t xml:space="preserve">Bednění stěn základových desek - odstranění </t>
  </si>
  <si>
    <t>273361411R00</t>
  </si>
  <si>
    <t xml:space="preserve">Výztuž základových desek ze svařovaných sítí </t>
  </si>
  <si>
    <t>v.č. D.01.02, tabulka výztužných sítí:</t>
  </si>
  <si>
    <t>ST1:1990,8/1000</t>
  </si>
  <si>
    <t>v.č. D.01.03, tabulka výztužných sítí:</t>
  </si>
  <si>
    <t>ST2:1801,20/1000</t>
  </si>
  <si>
    <t>274272150RT4</t>
  </si>
  <si>
    <t>Zdivo základové z bednicích tvárnic, tl. 40 cm výplň tvárnic betonem C 25/30 XC2</t>
  </si>
  <si>
    <t>ztratné ve výši 1 %.:</t>
  </si>
  <si>
    <t>ST1 - opěrná stěna z BTB 40/40/25 P+D:55,15*1,25*1,01</t>
  </si>
  <si>
    <t>ST2 - opěrná stěna z BTB 40/40/25 P+D:42,80*1,75*1,01</t>
  </si>
  <si>
    <t>279361821R00</t>
  </si>
  <si>
    <t xml:space="preserve">Výztuž základových zdí z betonářské oceli 10 505 </t>
  </si>
  <si>
    <t>v.č. D.01.02, tabulka výztuže, mimo pol. 3:</t>
  </si>
  <si>
    <t>ST1:(1669,67-336,00)/1000</t>
  </si>
  <si>
    <t>v.č. D.01.03, tabulka výztuže, mimo pol. 3:</t>
  </si>
  <si>
    <t>ST2:(1600,73-258,00)/1000</t>
  </si>
  <si>
    <t>285947110R00</t>
  </si>
  <si>
    <t>Trn z betonářské oceli R12, dl.750mm vč. kotvení chemickou kotvou na hl. 250mm</t>
  </si>
  <si>
    <t>v.č. C.2, D.01.02, TZ str. 4:</t>
  </si>
  <si>
    <t>ST1 - trny vlepené do otv. na chem. kotvu, tabulka výztuže pol. 3:448</t>
  </si>
  <si>
    <t>v.č. C.2, D.01.03, TZ str. 4:</t>
  </si>
  <si>
    <t>ST2 - trny vlepené do otv. na chem. kotvu, tabulka výztuže pol. 3:344</t>
  </si>
  <si>
    <t>289971212R00</t>
  </si>
  <si>
    <t xml:space="preserve">Zřízení vrstvy z geotextilie sklon do 1:5 š.do 6 m </t>
  </si>
  <si>
    <t>345232123RT2</t>
  </si>
  <si>
    <t>Stříška opěrné stěny ze zákrytových desek včetně dodávky desek 500x500x70mm s okapničkou</t>
  </si>
  <si>
    <t>ST1 - opěrná stěna - zákrytová deska:55,15*1,01</t>
  </si>
  <si>
    <t>ST2 - opěrná stěna - zákrytová deska:42,80*1,01</t>
  </si>
  <si>
    <t>PC 27-01</t>
  </si>
  <si>
    <t xml:space="preserve">Dilatační spáry ve stěnách ST1 a ST2 </t>
  </si>
  <si>
    <t>v.č. C.2, D.01.02, D.01.03, TZ str. 4:</t>
  </si>
  <si>
    <t>položka obsahuje provedení dilatací po cca 20bm v šířce 10mm:</t>
  </si>
  <si>
    <t>pomocí extrudovaného polystyrenu s uzavřením dilatační spáry:</t>
  </si>
  <si>
    <t>trvale přužným tmelem. :</t>
  </si>
  <si>
    <t>ST1:(1,5+1,65)*3</t>
  </si>
  <si>
    <t>ST2:(1,7+2,15)*3</t>
  </si>
  <si>
    <t>PC 27-02</t>
  </si>
  <si>
    <t xml:space="preserve">D+M dilatační nerezové smykové trny </t>
  </si>
  <si>
    <t>provázání dilatací nerezovými dilatačními trny SLD 40:</t>
  </si>
  <si>
    <t>jak v základové desce, tak ve stěnách:</t>
  </si>
  <si>
    <t>dodávka, osazení do bednění, kompletní provedení:</t>
  </si>
  <si>
    <t>ST1:60</t>
  </si>
  <si>
    <t>ST2:50</t>
  </si>
  <si>
    <t>PC 27-03</t>
  </si>
  <si>
    <t xml:space="preserve">Příplatek za vytvoření prostupu pro kanal. v ST1 </t>
  </si>
  <si>
    <t>28611213</t>
  </si>
  <si>
    <t>Trubka PVC drenážní částečně perforovaná DN 150mm vč. příslušenství</t>
  </si>
  <si>
    <t>částečně perforované drenážní trubky z PVC-U, příčně vlnité,:</t>
  </si>
  <si>
    <t>s příčnou perforací 220°, tunelového průřezu, s hladkým dnem,:</t>
  </si>
  <si>
    <t>dodávka zahrnuje i veškeré příslušenství - násuvné spojky,:</t>
  </si>
  <si>
    <t>těsnící kroužky, oblouky, záslepky, přechody do hrdla KG,:</t>
  </si>
  <si>
    <t>T tvarovky, redukce apod.:</t>
  </si>
  <si>
    <t>ST1 - drenáž za stěnou, drenážní trubka - dodávka:66,0*1,05</t>
  </si>
  <si>
    <t>ST1 - drenáž v travnatém pásu - dodávka:55,0*1,05</t>
  </si>
  <si>
    <t>ST2 - drenáž za stěnou, drenážní trubka - dodávka:60,0*1,05</t>
  </si>
  <si>
    <t>69366055</t>
  </si>
  <si>
    <t>Netkaná geotextile 300 g/m2 šíře do 8,8m</t>
  </si>
  <si>
    <t>netkaná geotextilie 300g/m2 - dodávka:(0,6+1,5+1,0+1,3)*66,0*1,20</t>
  </si>
  <si>
    <t>netkaná geotextilie 300g/m2 - dodávka:(0,5+0,8+1,6*2)*60,0*1,20</t>
  </si>
  <si>
    <t>51</t>
  </si>
  <si>
    <t>Komunikace s asfaltovým povrchem</t>
  </si>
  <si>
    <t>51 Komunikace s asfaltovým povrchem</t>
  </si>
  <si>
    <t>565181111RT4</t>
  </si>
  <si>
    <t>Podklad z obal kamen. ACP 225, š. do 3 m, tl.15 cm plochy do 100 m2</t>
  </si>
  <si>
    <t>v.č. C.2, D.17:</t>
  </si>
  <si>
    <t>nová kanalizace PP KG DN 200 - v komunikaci:1,2*3,0</t>
  </si>
  <si>
    <t>567153115RT1</t>
  </si>
  <si>
    <t>Podklad z kameniva zpev.cementem KZC 2 tl.30 cm plochy do 100 m2</t>
  </si>
  <si>
    <t>576111315RT1</t>
  </si>
  <si>
    <t>Koberec asfalt. SMA 115 do 3 m, 6 cm plochy do 100 m2</t>
  </si>
  <si>
    <t>577115117RT4</t>
  </si>
  <si>
    <t>Beton asf.ACL 225,modif.ložný š. do 3 m, tl. 8 cm plochy do 100 m2</t>
  </si>
  <si>
    <t>919731122R00</t>
  </si>
  <si>
    <t xml:space="preserve">Zarovnání styčné plochy živičné tl. do 10 cm </t>
  </si>
  <si>
    <t>nová kanalizace PP KG DN 200 - v komunikaci:(1,2+3,0)*2</t>
  </si>
  <si>
    <t>59</t>
  </si>
  <si>
    <t>Dlažby a předlažby komunikací</t>
  </si>
  <si>
    <t>59 Dlažby a předlažby komunikací</t>
  </si>
  <si>
    <t>911333110R00</t>
  </si>
  <si>
    <t xml:space="preserve">Montáž svodidla jednoduchého, vzdál. sloupků 2 m </t>
  </si>
  <si>
    <t>montáž stávajícího demontovaného svodidla, vč. zabetonování sloupků svodidla:18,0</t>
  </si>
  <si>
    <t>917862111R00</t>
  </si>
  <si>
    <t>Začátek provozního součtu</t>
  </si>
  <si>
    <t>Konec provozního součtu</t>
  </si>
  <si>
    <t>63</t>
  </si>
  <si>
    <t>Podlahy a podlahové konstrukce</t>
  </si>
  <si>
    <t>63 Podlahy a podlahové konstrukce</t>
  </si>
  <si>
    <t>631313511R00</t>
  </si>
  <si>
    <t>Mazanina betonová tl. 8 - 12 cm C 12/15 podkladní beton</t>
  </si>
  <si>
    <t>ST1:1,5*0,10*55,15*1,03</t>
  </si>
  <si>
    <t>ST2:1,7*0,10*42,80*1,03</t>
  </si>
  <si>
    <t>632451023R00</t>
  </si>
  <si>
    <t xml:space="preserve">Vyrovnávací potěr MC 15, v pásu, tl. 40 mm </t>
  </si>
  <si>
    <t>ST1 - opěrná stěna, lože pro osazení zákrytové desky:0,40*55,15</t>
  </si>
  <si>
    <t>ST2 - opěrná stěna, lože pro osazení zákrytové desky:0,40*42,80</t>
  </si>
  <si>
    <t>639571210R00</t>
  </si>
  <si>
    <t xml:space="preserve">Okapový chodník podél objektu z kačírku tl. 100 mm </t>
  </si>
  <si>
    <t>ST1 - drenáž za stěnou, kačírek:0,80*66,0</t>
  </si>
  <si>
    <t>ST2 - drenáž za stěnou, kačírek:0,80*60,0</t>
  </si>
  <si>
    <t>8</t>
  </si>
  <si>
    <t>Trubní vedení</t>
  </si>
  <si>
    <t>8 Trubní vedení</t>
  </si>
  <si>
    <t>871 35-3120.R00</t>
  </si>
  <si>
    <t>Montáž potrubí z trub z plastů těsněných gumovým kroužkem, DN 150, 200mm</t>
  </si>
  <si>
    <t>nová kanalizace PVC KG DN 150 - v travnatém pásu:(6+4+8)</t>
  </si>
  <si>
    <t>nová kanalizace PP KG DN 200 - v travnatém pásu:48,0</t>
  </si>
  <si>
    <t>nová kanalizace PP KG DN 200 - v komunikaci:4,0</t>
  </si>
  <si>
    <t>892 22-1111.R00</t>
  </si>
  <si>
    <t xml:space="preserve">Zkouška těsnosti kanalizačního potrubí </t>
  </si>
  <si>
    <t>PC 8-01</t>
  </si>
  <si>
    <t xml:space="preserve">Nové napojení do stávající kanalizace </t>
  </si>
  <si>
    <t>v.č. C2:3</t>
  </si>
  <si>
    <t>PC 8-02</t>
  </si>
  <si>
    <t xml:space="preserve">Nové napojení do stávající šachty </t>
  </si>
  <si>
    <t>v.č. C2:1</t>
  </si>
  <si>
    <t>PC 8-03</t>
  </si>
  <si>
    <t>Nová betonová kanalizační šachta - výměna ozn. Š1</t>
  </si>
  <si>
    <t>v.č. C.2:1</t>
  </si>
  <si>
    <t>PC 8-04</t>
  </si>
  <si>
    <t>Nová osazení stávající kanalizační vpustě s napojením</t>
  </si>
  <si>
    <t>PC 8-05</t>
  </si>
  <si>
    <t xml:space="preserve">Vyčištění šachty, napojení všech trubek </t>
  </si>
  <si>
    <t>PC 8-06</t>
  </si>
  <si>
    <t xml:space="preserve">Odpojení kanalizace ze šachty a její zaslepení </t>
  </si>
  <si>
    <t>v.č. C.2:3</t>
  </si>
  <si>
    <t>PC 8-07</t>
  </si>
  <si>
    <t>Vyčištění žlabu s řádným pročištěním jeho odvodu do šachty v dl. 5m</t>
  </si>
  <si>
    <t>28611151.A</t>
  </si>
  <si>
    <t>Trubka kanalizační PVC KG DN 150 x 1000 mm</t>
  </si>
  <si>
    <t>nová kanalizace PVC KG DN 150 - v travnatém pásu:(6+4+8)*1,01</t>
  </si>
  <si>
    <t>28614213</t>
  </si>
  <si>
    <t>Trubka kanalizační PP KG DN 200 x 1000 mm</t>
  </si>
  <si>
    <t>nová kanalizace PP KG DN 200 - v komunikaci:4,0*1,01</t>
  </si>
  <si>
    <t>5</t>
  </si>
  <si>
    <t>28614215</t>
  </si>
  <si>
    <t>Trubka kanalizační PP KG DN 200 x 5000 mm</t>
  </si>
  <si>
    <t>nová kanalizace - výměna PP KG DN 200 - v travnatém pásu:(11,0+5,0)/5*1,01</t>
  </si>
  <si>
    <t>nová kanalizace PP KG DN 200 - v travnatém pásu:48,0/5*1,01</t>
  </si>
  <si>
    <t>95</t>
  </si>
  <si>
    <t>Dokončovací konstrukce na pozemních stavbách</t>
  </si>
  <si>
    <t>95 Dokončovací konstrukce na pozemních stavbách</t>
  </si>
  <si>
    <t>952901411R00</t>
  </si>
  <si>
    <t xml:space="preserve">Vyčištění ploch před předáním do užívání </t>
  </si>
  <si>
    <t>průběžný a předkolaudační úklid prostor dotčených stavbou:1300</t>
  </si>
  <si>
    <t>96</t>
  </si>
  <si>
    <t>Bourání konstrukcí</t>
  </si>
  <si>
    <t>96 Bourání konstrukcí</t>
  </si>
  <si>
    <t>v.č. C.1:</t>
  </si>
  <si>
    <t>113151155R00</t>
  </si>
  <si>
    <t xml:space="preserve">Bourání živičného krytu pl.do 500 m2, tl.20cm </t>
  </si>
  <si>
    <t>113202111R00</t>
  </si>
  <si>
    <t>Vytrhání obrub z krajníků nebo obrubníků stojatých pro zpětné použití</t>
  </si>
  <si>
    <t>113204111R00</t>
  </si>
  <si>
    <t xml:space="preserve">Vytrhání obrub záhonových </t>
  </si>
  <si>
    <t>919735114R00</t>
  </si>
  <si>
    <t xml:space="preserve">Řezání stávajícího živičného krytu tl. 15 - 20 cm </t>
  </si>
  <si>
    <t>961044112R00</t>
  </si>
  <si>
    <t xml:space="preserve">Rozebrání opěrné zdi z překladů RZP </t>
  </si>
  <si>
    <t>stávající opěrná zeď v místě nové stěny ST1:</t>
  </si>
  <si>
    <t>rozebrání/vybourání překladů RZP:0,20*0,60*56</t>
  </si>
  <si>
    <t>963054950R00</t>
  </si>
  <si>
    <t xml:space="preserve">Bourání železobetonových schodišť </t>
  </si>
  <si>
    <t>vybourání stávajících schodišť, kompletně vč. bočních zídek:16,50</t>
  </si>
  <si>
    <t>966005311R00</t>
  </si>
  <si>
    <t xml:space="preserve">Rozebrání silničního svodidla, pro zpětné použití </t>
  </si>
  <si>
    <t>demontáž stávajícího svodidla:18,0</t>
  </si>
  <si>
    <t>969021121R00</t>
  </si>
  <si>
    <t xml:space="preserve">Vybourání kanalizačního potrubí DN do 200 mm </t>
  </si>
  <si>
    <t>odstranění stávajícího kanalizačního potrubí:</t>
  </si>
  <si>
    <t>nová kanalizace - výměna PP KG DN 200 - v zeleném pásu:(11,0+5,0)</t>
  </si>
  <si>
    <t>971042122R00</t>
  </si>
  <si>
    <t xml:space="preserve">Vrtání otvorů, zdi ŽB, do 3 cm, hl. do 30 cm </t>
  </si>
  <si>
    <t>ST1 - vrty pro trny, tabulka výztuže pol. 3:448</t>
  </si>
  <si>
    <t>ST2 - vrty pro trny, tabulka výztuže pol. 3:344</t>
  </si>
  <si>
    <t>976036112R00</t>
  </si>
  <si>
    <t xml:space="preserve">Vybourání příkopových žlabů </t>
  </si>
  <si>
    <t>stávající betonový žlab:50,0</t>
  </si>
  <si>
    <t>979021112R00</t>
  </si>
  <si>
    <t xml:space="preserve">Rozebrání opěrné zdi ze sypaniny z kamenů </t>
  </si>
  <si>
    <t>stávající opěrná zeď v místě nové stěny ST2:</t>
  </si>
  <si>
    <t>rozebrání/vybourání sypaniny z kamenů:1,0*1,2/2*43</t>
  </si>
  <si>
    <t>979024441R00</t>
  </si>
  <si>
    <t xml:space="preserve">Očištění vybour. obrubníků všech loží a výplní </t>
  </si>
  <si>
    <t>979054442R00</t>
  </si>
  <si>
    <t>99</t>
  </si>
  <si>
    <t>Staveništní přesun hmot</t>
  </si>
  <si>
    <t>99 Staveništní přesun hmot</t>
  </si>
  <si>
    <t>999281105R00</t>
  </si>
  <si>
    <t xml:space="preserve">Přesun hmot pro opravy a údržbu do výšky 6 m </t>
  </si>
  <si>
    <t>711</t>
  </si>
  <si>
    <t>Izolace proti vodě</t>
  </si>
  <si>
    <t>711 Izolace proti vodě</t>
  </si>
  <si>
    <t>711111001R00</t>
  </si>
  <si>
    <t xml:space="preserve">Izolace proti vlhkosti vodor. nátěr ALP za studena </t>
  </si>
  <si>
    <t>v.č. C.2, D.01.02, TZ str.4:</t>
  </si>
  <si>
    <t>HI vodorovná - montáž:0,80*55,15</t>
  </si>
  <si>
    <t>HI vodorovná - montáž:1,0*42,80</t>
  </si>
  <si>
    <t>711112001R00</t>
  </si>
  <si>
    <t xml:space="preserve">Izolace proti vlhkosti svis. nátěr ALP, za studena </t>
  </si>
  <si>
    <t>HI svislá - montáž:1,55*55,15</t>
  </si>
  <si>
    <t>HI svislá - montáž:1,90*42,80</t>
  </si>
  <si>
    <t>711141559R00</t>
  </si>
  <si>
    <t xml:space="preserve">Izolace proti vlhk. vodorovná pásy přitavením </t>
  </si>
  <si>
    <t>711142559R00</t>
  </si>
  <si>
    <t xml:space="preserve">Izolace proti vlhkosti svislá pásy přitavením </t>
  </si>
  <si>
    <t>711823111R00</t>
  </si>
  <si>
    <t xml:space="preserve">Montáží nopové fólie vodorovně </t>
  </si>
  <si>
    <t>nopová fólie vodorovně - montáž:0,80*55,15</t>
  </si>
  <si>
    <t>nopová fólie vodorovně - montáž:1,0*42,80</t>
  </si>
  <si>
    <t>711823121R00</t>
  </si>
  <si>
    <t xml:space="preserve">Montáž nopové fólie svisle </t>
  </si>
  <si>
    <t>nopová fólie svisle - montáž:1,55*55,15</t>
  </si>
  <si>
    <t>nopová fólie svisle - montáž:1,90*42,80</t>
  </si>
  <si>
    <t>11163230</t>
  </si>
  <si>
    <t>Nátěr asfaltový penetrační</t>
  </si>
  <si>
    <t>spotřeba - cca 0,1 - 0,4 Kg/m2 dle podkladu:</t>
  </si>
  <si>
    <t>HI vodorovná - dodávka:0,80*55,15*0,25</t>
  </si>
  <si>
    <t>HI svislá - dodávka:1,55*55,15*0,25</t>
  </si>
  <si>
    <t>HI vodorovná - dodávka:1,0*42,80*0,25</t>
  </si>
  <si>
    <t>HI svislá - dodávka:1,90*42,80*0,25</t>
  </si>
  <si>
    <t>28323114</t>
  </si>
  <si>
    <t>Fólie nopová, výška nopu 30 mm</t>
  </si>
  <si>
    <t>nopová fólie vodorovně - dodávka:0,80*55,15*1,15</t>
  </si>
  <si>
    <t>nopová fólie svisle - dodávka:1,55*55,15*1,20</t>
  </si>
  <si>
    <t>nopová fólie vodorovně - dodávka:1,0*42,80*1,15</t>
  </si>
  <si>
    <t>nopová fólie svisle - dodávka:1,90*42,80*1,20</t>
  </si>
  <si>
    <t>62852265</t>
  </si>
  <si>
    <t>Pás hydroizolační z modifikovaného asfaltu s nosnou vložkou ze skleněné tkaniny</t>
  </si>
  <si>
    <t>HI vodorovná - dodávka:0,80*55,15*1,15</t>
  </si>
  <si>
    <t>HI svislá - dodávka:1,55*55,15*1,20</t>
  </si>
  <si>
    <t>HI vodorovná - dodávka:1,0*42,80*1,15</t>
  </si>
  <si>
    <t>HI svislá - dodávka:1,90*42,80*1,20</t>
  </si>
  <si>
    <t>998711101R00</t>
  </si>
  <si>
    <t xml:space="preserve">Přesun hmot pro izolace proti vodě, výšky do 6 m </t>
  </si>
  <si>
    <t>D96</t>
  </si>
  <si>
    <t>Přesuny suti a vybouraných hmot</t>
  </si>
  <si>
    <t>D96 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</si>
  <si>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</si>
  <si>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</si>
  <si>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</si>
  <si>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</si>
  <si>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</si>
  <si>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</si>
  <si>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</si>
  <si>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</si>
  <si>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979087112R00</t>
  </si>
  <si>
    <t xml:space="preserve">Nakládání suti na dopravní prostředky </t>
  </si>
  <si>
    <t>979093111R00</t>
  </si>
  <si>
    <t xml:space="preserve">Uložení suti na skládku bez zhutnění </t>
  </si>
  <si>
    <t>979990001R00</t>
  </si>
  <si>
    <t xml:space="preserve">Poplatek za skládku stavební suti </t>
  </si>
  <si>
    <t>0001.00 SO 01</t>
  </si>
  <si>
    <t>Náměstí 1</t>
  </si>
  <si>
    <t>Mikulov</t>
  </si>
  <si>
    <t>69201</t>
  </si>
  <si>
    <t>00283347</t>
  </si>
  <si>
    <t>CZ00283347</t>
  </si>
  <si>
    <t xml:space="preserve">Likvidace dřevní hmoty </t>
  </si>
  <si>
    <t>049-2018</t>
  </si>
  <si>
    <t>STATICKÉ ZABEZPEČENÍ SESUVU MEZI ULICEMI</t>
  </si>
  <si>
    <t>NOVÁ A 22.DUBNA V MIKULOVĚ - SO 01</t>
  </si>
  <si>
    <t>Lidická 700/19</t>
  </si>
  <si>
    <t>Brno, 602 00</t>
  </si>
  <si>
    <t>CZ28273231</t>
  </si>
  <si>
    <t>v.č. C.1,C.2:</t>
  </si>
  <si>
    <t>v.č. C.1, C.2:</t>
  </si>
  <si>
    <t>odkop pro úpravu terénu ST1 - nové zatravnění:5,5*1,0*55,2*0,90</t>
  </si>
  <si>
    <t>výkop pro ST1:1,5*2,0*55,2*0,90</t>
  </si>
  <si>
    <t>výkop pro ST2:1,7*2,0*44*0,90</t>
  </si>
  <si>
    <t>v.č. C.2, D.01.05:</t>
  </si>
  <si>
    <t>nová kanalizace - výměna PP KG DN 200 - v travnatém pásu:66*2,1*1,25*0,70</t>
  </si>
  <si>
    <t>nová kanalizace - výměna PP KG DN 200 - v travnatém pásu:66*2,1*1,25*0,30</t>
  </si>
  <si>
    <t>výkop pro ST2:1,7*2,0*44*0,10</t>
  </si>
  <si>
    <t>nová kanalizace PVC KG DN 200 - v travnatém pásu:</t>
  </si>
  <si>
    <t>odvoz přebytečného výkopku na skládku:368,89</t>
  </si>
  <si>
    <t>odvoz přebytečného výkopku na skládku, předpoklad 15km:368,89*5</t>
  </si>
  <si>
    <t>ST1:1,5*55,2</t>
  </si>
  <si>
    <t>ST2:1,7*44</t>
  </si>
  <si>
    <t>ST1 - zahutněné HDK 0-32mm:1,5*55,2*0,05</t>
  </si>
  <si>
    <t>ST2 - zahutněné HDK 0-32mm:1,7*44*0,05</t>
  </si>
  <si>
    <t>ST1:1,5*0,30*55,2*1,03</t>
  </si>
  <si>
    <t>ST2:1,7*0,30*44*1,03</t>
  </si>
  <si>
    <t>ST1:(1,5+55,2)*2*0,40</t>
  </si>
  <si>
    <t>ST2:(1,7+44)*2*0,40</t>
  </si>
  <si>
    <t>ST1 - opěrná stěna z BTB 40/40/25 P+D:55,2*1,25*1,01</t>
  </si>
  <si>
    <t>ST2 - opěrná stěna z BTB 40/40/25 P+D:44*1,75*1,01</t>
  </si>
  <si>
    <t>ST1:(1700,42-336,00*0,888)/1000</t>
  </si>
  <si>
    <t>ST2:(1668,72-266,25*0,888)/1000</t>
  </si>
  <si>
    <t>ST1 - opěrná stěna - zákrytová deska:55,2*1,01</t>
  </si>
  <si>
    <t>ST2 - opěrná stěna - zákrytová deska:44*1,01</t>
  </si>
  <si>
    <t>v.č. C.2, D.05:</t>
  </si>
  <si>
    <t>nová kanalizace PP KG DN 200 - v komunikaci:1,2*4,0</t>
  </si>
  <si>
    <t xml:space="preserve">Osazení silničních obrub.bet. s opěrou,lože z C 16/20 </t>
  </si>
  <si>
    <t>ST1:1,5*0,10*55,2*1,03</t>
  </si>
  <si>
    <t>ST2:1,7*0,10*44*1,03</t>
  </si>
  <si>
    <t>ST1 - opěrná stěna, lože pro osazení zákrytové desky:0,40*55,2</t>
  </si>
  <si>
    <t>ST2 - opěrná stěna, lože pro osazení zákrytové desky:0,40*44</t>
  </si>
  <si>
    <t>nová kanalizace PP KG DN 200 - v komunikaci:5,0</t>
  </si>
  <si>
    <t>nová kanalizace PP KG DN 200 - v travnatém pásu:48,0+11</t>
  </si>
  <si>
    <t>nová kanalizace PVC KG DN 150 - v travnatém pásu:8</t>
  </si>
  <si>
    <t>nová kanalizace PVC KG DN 150 - v travnatém pásu:8*1,01</t>
  </si>
  <si>
    <t>13</t>
  </si>
  <si>
    <t>9</t>
  </si>
  <si>
    <t>průběžný a předkolaudační úklid prostor dotčených stavbou:1250</t>
  </si>
  <si>
    <t>stávající betonový žlab:2</t>
  </si>
  <si>
    <t>rozebrání/vybourání sypaniny z kamenů:1,0*1,2*43</t>
  </si>
  <si>
    <t>Očištění vybouraných žlabů pro další použití</t>
  </si>
  <si>
    <t>HI vodorovná - montáž:1,0*44</t>
  </si>
  <si>
    <t>HI vodorovná - montáž:0,80*55,2</t>
  </si>
  <si>
    <t>HI svislá - montáž:1,55*55,2</t>
  </si>
  <si>
    <t>HI svislá - montáž:1,90*44</t>
  </si>
  <si>
    <t>nopová fólie vodorovně - montáž:0,80*55,2</t>
  </si>
  <si>
    <t>nopová fólie vodorovně - montáž:1,0*44</t>
  </si>
  <si>
    <t>nopová fólie svisle - montáž:1,55*55,2</t>
  </si>
  <si>
    <t>nopová fólie svisle - montáž:1,90*44</t>
  </si>
  <si>
    <t>HI vodorovná - dodávka:0,80*55,2*0,25</t>
  </si>
  <si>
    <t>HI svislá - dodávka:1,55*55,2*0,25</t>
  </si>
  <si>
    <t>HI vodorovná - dodávka:1,0*44*0,25</t>
  </si>
  <si>
    <t>HI svislá - dodávka:1,90*44*0,25</t>
  </si>
  <si>
    <t>nopová fólie vodorovně - dodávka:0,80*55,2*1,15</t>
  </si>
  <si>
    <t>nopová fólie svisle - dodávka:1,55*55,2*1,20</t>
  </si>
  <si>
    <t>nopová fólie vodorovně - dodávka:1,0*44*1,15</t>
  </si>
  <si>
    <t>nopová fólie svisle - dodávka:1,90*44*1,20</t>
  </si>
  <si>
    <t>HI vodorovná - dodávka:0,80*55,2*1,15</t>
  </si>
  <si>
    <t>HI svislá - dodávka:1,55*55,2*1,20</t>
  </si>
  <si>
    <t>HI vodorovná - dodávka:1,0*44*1,15</t>
  </si>
  <si>
    <t>HI svislá - dodávka:1,90*44*1,20</t>
  </si>
  <si>
    <t>Při předání staveniště budou objednatelem zhotoviteli předány veškeré inženýrské sítě nalézajííc se v prostoru staveniště a o tomto bude učiněn zápis ve stavebním deníku. Sítě v prostoru staveniště budou nesmazatelně a viditelně vyznačeny.
Před zahájením stavebních prací je nutné vytyčit veškeré stávající sítě v prostoru staveniště polohově i hloubkově a učinit zápis o jejich předání do stavebního deníku.
V průběhu bouracích prací musí být učiněna opatření ke snížení prašnosti a ochrany ovzduší (např. průběžné kropení, zakrývání, očista automobilů opouštějících staveniště, kontrola příjezdových komunikací a jejich případná očista...).
Při převážení sypkého materiálu je třeba zamezit úniku materiálu za jízdy.
Veškeré bourací práce je nutno provádět v souladu s bezpečnostními předpisy a předpisy o ochraně zdraví pracujících.
Stavební podnikatel provede před vlastní přípravou staveniště, navezením nástrojů, materiálu a lidské síly obhlídku budoucí stavby a jejího okolí a případně přizpůsobí umístění vybavení a ostatních náležitostí stavby, upřesní harmonogram prací, dohody s Objednatelem a uživateli, atd.
Veškeré nedemontovatelné prvky a vybavení je nutné účinně ochránit proti poškození. Zakrytí těchto prvků je součástí stavby a bude naceněno po provedení vlastního průzkumu stavebním podnikatelem v rámci zpracování nabídkového rozpočtu stavby.
Veškeré bourací práce je nutno provádět v souladu s bezpečnostními předpisy a předpisy o ochraně zdraví pracujících.</t>
  </si>
  <si>
    <t>Statické zabezpečení sesuvu - SO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</si>
</sst>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21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indexed="5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dotted"/>
    </border>
    <border>
      <left/>
      <right style="thin"/>
      <top style="dotted"/>
      <bottom style="dott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29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" fontId="1" fillId="0" borderId="5" xfId="20" applyNumberFormat="1" applyFont="1" applyBorder="1">
      <alignment/>
      <protection/>
    </xf>
    <xf numFmtId="0" fontId="14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5" fillId="5" borderId="54" xfId="20" applyNumberFormat="1" applyFont="1" applyFill="1" applyBorder="1" applyAlignment="1">
      <alignment horizontal="right" wrapText="1"/>
      <protection/>
    </xf>
    <xf numFmtId="0" fontId="15" fillId="5" borderId="4" xfId="20" applyFont="1" applyFill="1" applyBorder="1" applyAlignment="1">
      <alignment horizontal="left" wrapText="1"/>
      <protection/>
    </xf>
    <xf numFmtId="0" fontId="15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7" fillId="2" borderId="12" xfId="20" applyNumberFormat="1" applyFont="1" applyFill="1" applyBorder="1" applyAlignment="1">
      <alignment horizontal="left"/>
      <protection/>
    </xf>
    <xf numFmtId="0" fontId="17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8" fillId="0" borderId="0" xfId="20" applyFont="1" applyAlignment="1">
      <alignment/>
      <protection/>
    </xf>
    <xf numFmtId="0" fontId="19" fillId="0" borderId="0" xfId="20" applyFont="1" applyBorder="1">
      <alignment/>
      <protection/>
    </xf>
    <xf numFmtId="3" fontId="19" fillId="0" borderId="0" xfId="20" applyNumberFormat="1" applyFont="1" applyBorder="1" applyAlignment="1">
      <alignment horizontal="right"/>
      <protection/>
    </xf>
    <xf numFmtId="4" fontId="19" fillId="0" borderId="0" xfId="20" applyNumberFormat="1" applyFont="1" applyBorder="1">
      <alignment/>
      <protection/>
    </xf>
    <xf numFmtId="0" fontId="18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4" fontId="20" fillId="5" borderId="54" xfId="20" applyNumberFormat="1" applyFont="1" applyFill="1" applyBorder="1" applyAlignment="1">
      <alignment horizontal="right" wrapText="1"/>
      <protection/>
    </xf>
    <xf numFmtId="4" fontId="13" fillId="5" borderId="54" xfId="20" applyNumberFormat="1" applyFont="1" applyFill="1" applyBorder="1" applyAlignment="1">
      <alignment horizontal="right" wrapText="1"/>
      <protection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56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3" fontId="6" fillId="6" borderId="49" xfId="0" applyNumberFormat="1" applyFont="1" applyFill="1" applyBorder="1" applyAlignment="1">
      <alignment horizontal="right" vertical="center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57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center"/>
      <protection/>
    </xf>
    <xf numFmtId="0" fontId="1" fillId="0" borderId="61" xfId="20" applyFont="1" applyBorder="1" applyAlignment="1">
      <alignment horizontal="center"/>
      <protection/>
    </xf>
    <xf numFmtId="0" fontId="1" fillId="0" borderId="62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63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49" fontId="15" fillId="5" borderId="64" xfId="20" applyNumberFormat="1" applyFont="1" applyFill="1" applyBorder="1" applyAlignment="1">
      <alignment horizontal="left" wrapText="1"/>
      <protection/>
    </xf>
    <xf numFmtId="49" fontId="16" fillId="0" borderId="65" xfId="0" applyNumberFormat="1" applyFont="1" applyBorder="1" applyAlignment="1">
      <alignment horizontal="left" wrapText="1"/>
    </xf>
    <xf numFmtId="0" fontId="9" fillId="0" borderId="0" xfId="20" applyFont="1" applyAlignment="1">
      <alignment horizontal="center"/>
      <protection/>
    </xf>
    <xf numFmtId="49" fontId="1" fillId="0" borderId="60" xfId="20" applyNumberFormat="1" applyFont="1" applyBorder="1" applyAlignment="1">
      <alignment horizontal="center"/>
      <protection/>
    </xf>
    <xf numFmtId="0" fontId="1" fillId="0" borderId="62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63" xfId="20" applyFont="1" applyBorder="1" applyAlignment="1">
      <alignment horizontal="center" shrinkToFit="1"/>
      <protection/>
    </xf>
    <xf numFmtId="49" fontId="15" fillId="5" borderId="66" xfId="20" applyNumberFormat="1" applyFont="1" applyFill="1" applyBorder="1" applyAlignment="1">
      <alignment horizontal="left" wrapText="1"/>
      <protection/>
    </xf>
    <xf numFmtId="49" fontId="15" fillId="5" borderId="67" xfId="20" applyNumberFormat="1" applyFont="1" applyFill="1" applyBorder="1" applyAlignment="1">
      <alignment horizontal="left" wrapText="1"/>
      <protection/>
    </xf>
    <xf numFmtId="49" fontId="15" fillId="5" borderId="68" xfId="20" applyNumberFormat="1" applyFont="1" applyFill="1" applyBorder="1" applyAlignment="1">
      <alignment horizontal="left" wrapText="1"/>
      <protection/>
    </xf>
    <xf numFmtId="49" fontId="15" fillId="5" borderId="69" xfId="20" applyNumberFormat="1" applyFont="1" applyFill="1" applyBorder="1" applyAlignment="1">
      <alignment horizontal="left" wrapText="1"/>
      <protection/>
    </xf>
    <xf numFmtId="0" fontId="6" fillId="0" borderId="62" xfId="20" applyFont="1" applyBorder="1" applyAlignment="1">
      <alignment horizontal="center" shrinkToFit="1"/>
      <protection/>
    </xf>
    <xf numFmtId="0" fontId="6" fillId="0" borderId="48" xfId="20" applyFont="1" applyBorder="1" applyAlignment="1">
      <alignment horizontal="center" shrinkToFit="1"/>
      <protection/>
    </xf>
    <xf numFmtId="0" fontId="6" fillId="0" borderId="63" xfId="20" applyFont="1" applyBorder="1" applyAlignment="1">
      <alignment horizontal="center" shrinkToFit="1"/>
      <protection/>
    </xf>
    <xf numFmtId="49" fontId="20" fillId="5" borderId="64" xfId="20" applyNumberFormat="1" applyFont="1" applyFill="1" applyBorder="1" applyAlignment="1">
      <alignment horizontal="left" wrapText="1"/>
      <protection/>
    </xf>
    <xf numFmtId="49" fontId="13" fillId="5" borderId="64" xfId="20" applyNumberFormat="1" applyFont="1" applyFill="1" applyBorder="1" applyAlignment="1">
      <alignment horizontal="lef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40"/>
  <sheetViews>
    <sheetView showGridLines="0" tabSelected="1" zoomScaleSheetLayoutView="75" workbookViewId="0" topLeftCell="B1">
      <selection activeCell="E5" sqref="E5"/>
    </sheetView>
  </sheetViews>
  <sheetFormatPr defaultColWidth="9.125" defaultRowHeight="12.75"/>
  <cols>
    <col min="1" max="1" width="0.5" style="1" hidden="1" customWidth="1"/>
    <col min="2" max="2" width="7.125" style="1" customWidth="1"/>
    <col min="3" max="3" width="9.125" style="1" customWidth="1"/>
    <col min="4" max="4" width="19.625" style="1" customWidth="1"/>
    <col min="5" max="5" width="6.875" style="1" customWidth="1"/>
    <col min="6" max="6" width="13.125" style="1" customWidth="1"/>
    <col min="7" max="7" width="12.50390625" style="2" customWidth="1"/>
    <col min="8" max="8" width="13.50390625" style="1" customWidth="1"/>
    <col min="9" max="9" width="11.50390625" style="2" customWidth="1"/>
    <col min="10" max="10" width="7.00390625" style="2" customWidth="1"/>
    <col min="11" max="15" width="10.625" style="1" customWidth="1"/>
    <col min="16" max="16384" width="9.125" style="1" customWidth="1"/>
  </cols>
  <sheetData>
    <row r="1" ht="12.1" customHeight="1"/>
    <row r="2" spans="2:11" ht="17.35" customHeight="1">
      <c r="B2" s="3"/>
      <c r="C2" s="4" t="s">
        <v>0</v>
      </c>
      <c r="E2" s="5"/>
      <c r="F2" s="4"/>
      <c r="G2" s="6"/>
      <c r="H2" s="7" t="s">
        <v>1</v>
      </c>
      <c r="I2" s="8">
        <v>43266</v>
      </c>
      <c r="K2" s="3"/>
    </row>
    <row r="3" spans="3:4" ht="6" customHeight="1">
      <c r="C3" s="9"/>
      <c r="D3" s="10" t="s">
        <v>2</v>
      </c>
    </row>
    <row r="4" ht="4.6" customHeight="1"/>
    <row r="5" spans="3:15" ht="13.6" customHeight="1">
      <c r="C5" s="11" t="s">
        <v>3</v>
      </c>
      <c r="D5" s="12" t="s">
        <v>670</v>
      </c>
      <c r="E5" s="13" t="s">
        <v>671</v>
      </c>
      <c r="F5" s="14"/>
      <c r="G5" s="15"/>
      <c r="H5" s="14"/>
      <c r="I5" s="15"/>
      <c r="O5" s="8"/>
    </row>
    <row r="6" ht="15.65">
      <c r="E6" s="13" t="s">
        <v>672</v>
      </c>
    </row>
    <row r="7" spans="3:11" ht="13.6">
      <c r="C7" s="16" t="s">
        <v>4</v>
      </c>
      <c r="D7" s="17" t="s">
        <v>170</v>
      </c>
      <c r="H7" s="18" t="s">
        <v>5</v>
      </c>
      <c r="I7" s="2" t="s">
        <v>667</v>
      </c>
      <c r="J7" s="17"/>
      <c r="K7" s="17"/>
    </row>
    <row r="8" spans="4:11" ht="12.75">
      <c r="D8" s="17" t="s">
        <v>664</v>
      </c>
      <c r="H8" s="18" t="s">
        <v>6</v>
      </c>
      <c r="I8" s="2" t="s">
        <v>668</v>
      </c>
      <c r="J8" s="17"/>
      <c r="K8" s="17"/>
    </row>
    <row r="9" spans="3:10" ht="12.75">
      <c r="C9" s="18" t="s">
        <v>666</v>
      </c>
      <c r="D9" s="17" t="s">
        <v>665</v>
      </c>
      <c r="H9" s="18"/>
      <c r="J9" s="17"/>
    </row>
    <row r="10" spans="8:10" ht="12.75">
      <c r="H10" s="18"/>
      <c r="J10" s="17"/>
    </row>
    <row r="11" spans="3:11" ht="13.6">
      <c r="C11" s="16" t="s">
        <v>7</v>
      </c>
      <c r="D11" s="17" t="s">
        <v>171</v>
      </c>
      <c r="H11" s="18" t="s">
        <v>5</v>
      </c>
      <c r="I11" s="2">
        <v>28273231</v>
      </c>
      <c r="J11" s="17"/>
      <c r="K11" s="17"/>
    </row>
    <row r="12" spans="4:11" ht="12.75">
      <c r="D12" s="17" t="s">
        <v>673</v>
      </c>
      <c r="H12" s="18" t="s">
        <v>6</v>
      </c>
      <c r="I12" s="2" t="s">
        <v>675</v>
      </c>
      <c r="J12" s="17"/>
      <c r="K12" s="17"/>
    </row>
    <row r="13" spans="3:10" ht="12.1" customHeight="1">
      <c r="C13" s="18"/>
      <c r="D13" s="17" t="s">
        <v>674</v>
      </c>
      <c r="J13" s="18"/>
    </row>
    <row r="14" spans="3:10" ht="24.8" customHeight="1">
      <c r="C14" s="19" t="s">
        <v>8</v>
      </c>
      <c r="H14" s="19" t="s">
        <v>9</v>
      </c>
      <c r="J14" s="18"/>
    </row>
    <row r="15" ht="12.75" customHeight="1">
      <c r="J15" s="18"/>
    </row>
    <row r="16" spans="3:8" ht="28.55" customHeight="1">
      <c r="C16" s="19" t="s">
        <v>10</v>
      </c>
      <c r="H16" s="19" t="s">
        <v>10</v>
      </c>
    </row>
    <row r="17" ht="25.5" customHeight="1"/>
    <row r="18" spans="2:11" ht="13.6" customHeight="1">
      <c r="B18" s="20"/>
      <c r="C18" s="21"/>
      <c r="D18" s="21"/>
      <c r="E18" s="22"/>
      <c r="F18" s="23"/>
      <c r="G18" s="24"/>
      <c r="H18" s="25"/>
      <c r="I18" s="24"/>
      <c r="J18" s="26" t="s">
        <v>11</v>
      </c>
      <c r="K18" s="27"/>
    </row>
    <row r="19" spans="2:11" ht="15" customHeight="1">
      <c r="B19" s="28" t="s">
        <v>12</v>
      </c>
      <c r="C19" s="29"/>
      <c r="D19" s="30">
        <v>15</v>
      </c>
      <c r="E19" s="31" t="s">
        <v>13</v>
      </c>
      <c r="F19" s="32"/>
      <c r="G19" s="33"/>
      <c r="H19" s="33"/>
      <c r="I19" s="285">
        <f>ROUND(G31,0)</f>
        <v>0</v>
      </c>
      <c r="J19" s="286"/>
      <c r="K19" s="34"/>
    </row>
    <row r="20" spans="2:11" ht="12.75">
      <c r="B20" s="28" t="s">
        <v>14</v>
      </c>
      <c r="C20" s="29"/>
      <c r="D20" s="30">
        <f>SazbaDPH1</f>
        <v>15</v>
      </c>
      <c r="E20" s="31" t="s">
        <v>13</v>
      </c>
      <c r="F20" s="35"/>
      <c r="G20" s="36"/>
      <c r="H20" s="36"/>
      <c r="I20" s="287">
        <f>ROUND(I19*D20/100,0)</f>
        <v>0</v>
      </c>
      <c r="J20" s="288"/>
      <c r="K20" s="34"/>
    </row>
    <row r="21" spans="2:11" ht="12.75">
      <c r="B21" s="28" t="s">
        <v>12</v>
      </c>
      <c r="C21" s="29"/>
      <c r="D21" s="30">
        <v>21</v>
      </c>
      <c r="E21" s="31" t="s">
        <v>13</v>
      </c>
      <c r="F21" s="35"/>
      <c r="G21" s="36"/>
      <c r="H21" s="36"/>
      <c r="I21" s="287">
        <f>ROUND(H31,0)</f>
        <v>0</v>
      </c>
      <c r="J21" s="288"/>
      <c r="K21" s="34"/>
    </row>
    <row r="22" spans="2:11" ht="13.6" thickBot="1">
      <c r="B22" s="28" t="s">
        <v>14</v>
      </c>
      <c r="C22" s="29"/>
      <c r="D22" s="30">
        <f>SazbaDPH2</f>
        <v>21</v>
      </c>
      <c r="E22" s="31" t="s">
        <v>13</v>
      </c>
      <c r="F22" s="37"/>
      <c r="G22" s="38"/>
      <c r="H22" s="38"/>
      <c r="I22" s="289">
        <f>ROUND(I21*D21/100,0)</f>
        <v>0</v>
      </c>
      <c r="J22" s="290"/>
      <c r="K22" s="34"/>
    </row>
    <row r="23" spans="2:11" ht="16.3" thickBot="1">
      <c r="B23" s="39" t="s">
        <v>15</v>
      </c>
      <c r="C23" s="40"/>
      <c r="D23" s="40"/>
      <c r="E23" s="41"/>
      <c r="F23" s="42"/>
      <c r="G23" s="43"/>
      <c r="H23" s="43"/>
      <c r="I23" s="291">
        <f>SUM(I19:I22)</f>
        <v>0</v>
      </c>
      <c r="J23" s="292"/>
      <c r="K23" s="44"/>
    </row>
    <row r="26" ht="1.55" customHeight="1"/>
    <row r="27" spans="2:12" ht="15.8" customHeight="1">
      <c r="B27" s="13" t="s">
        <v>16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3" customHeight="1">
      <c r="L28" s="46"/>
    </row>
    <row r="29" spans="2:10" ht="24" customHeight="1">
      <c r="B29" s="47" t="s">
        <v>17</v>
      </c>
      <c r="C29" s="48"/>
      <c r="D29" s="48"/>
      <c r="E29" s="49"/>
      <c r="F29" s="50" t="s">
        <v>18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19</v>
      </c>
      <c r="J29" s="50" t="s">
        <v>13</v>
      </c>
    </row>
    <row r="30" spans="2:10" ht="12.75">
      <c r="B30" s="52" t="s">
        <v>101</v>
      </c>
      <c r="C30" s="53" t="s">
        <v>740</v>
      </c>
      <c r="D30" s="54"/>
      <c r="E30" s="55"/>
      <c r="F30" s="56">
        <f>G30+H30+I30</f>
        <v>0</v>
      </c>
      <c r="G30" s="57">
        <v>0</v>
      </c>
      <c r="H30" s="58">
        <f>SUM(H38:H39)</f>
        <v>0</v>
      </c>
      <c r="I30" s="58">
        <f aca="true" t="shared" si="0" ref="I30">(G30*SazbaDPH1)/100+(H30*SazbaDPH2)/100</f>
        <v>0</v>
      </c>
      <c r="J30" s="59" t="str">
        <f aca="true" t="shared" si="1" ref="J30">IF(CelkemObjekty=0,"",F30/CelkemObjekty*100)</f>
        <v/>
      </c>
    </row>
    <row r="31" spans="2:10" ht="17.35" customHeight="1">
      <c r="B31" s="65" t="s">
        <v>20</v>
      </c>
      <c r="C31" s="66"/>
      <c r="D31" s="67"/>
      <c r="E31" s="68"/>
      <c r="F31" s="69">
        <f>SUM(F30:F30)</f>
        <v>0</v>
      </c>
      <c r="G31" s="69">
        <f>SUM(G30:G30)</f>
        <v>0</v>
      </c>
      <c r="H31" s="69">
        <f>SUM(H38:H39)</f>
        <v>0</v>
      </c>
      <c r="I31" s="69">
        <f>SUM(I30:I30)</f>
        <v>0</v>
      </c>
      <c r="J31" s="70" t="str">
        <f aca="true" t="shared" si="2" ref="J31">IF(CelkemObjekty=0,"",F31/CelkemObjekty*100)</f>
        <v/>
      </c>
    </row>
    <row r="32" spans="2:11" ht="12.75"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2:11" ht="9.75" customHeight="1"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2:11" ht="7.5" customHeight="1"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2:11" ht="18.35">
      <c r="B35" s="13" t="s">
        <v>21</v>
      </c>
      <c r="C35" s="45"/>
      <c r="D35" s="45"/>
      <c r="E35" s="45"/>
      <c r="F35" s="45"/>
      <c r="G35" s="45"/>
      <c r="H35" s="45"/>
      <c r="I35" s="45"/>
      <c r="J35" s="45"/>
      <c r="K35" s="71"/>
    </row>
    <row r="36" ht="12.75">
      <c r="K36" s="71"/>
    </row>
    <row r="37" spans="2:10" ht="27.2">
      <c r="B37" s="72" t="s">
        <v>22</v>
      </c>
      <c r="C37" s="73" t="s">
        <v>23</v>
      </c>
      <c r="D37" s="48"/>
      <c r="E37" s="49"/>
      <c r="F37" s="50" t="s">
        <v>18</v>
      </c>
      <c r="G37" s="51" t="str">
        <f>CONCATENATE("Základ DPH ",SazbaDPH1," %")</f>
        <v>Základ DPH 15 %</v>
      </c>
      <c r="H37" s="50" t="str">
        <f>CONCATENATE("Základ DPH ",SazbaDPH2," %")</f>
        <v>Základ DPH 21 %</v>
      </c>
      <c r="I37" s="51" t="s">
        <v>19</v>
      </c>
      <c r="J37" s="50" t="s">
        <v>13</v>
      </c>
    </row>
    <row r="38" spans="2:10" ht="12.75">
      <c r="B38" s="74" t="s">
        <v>101</v>
      </c>
      <c r="C38" s="75" t="s">
        <v>172</v>
      </c>
      <c r="D38" s="54"/>
      <c r="E38" s="55"/>
      <c r="F38" s="56">
        <f>G38+H38+I38</f>
        <v>0</v>
      </c>
      <c r="G38" s="57">
        <v>0</v>
      </c>
      <c r="H38" s="58">
        <f>'OVN.00 Rek'!G13</f>
        <v>0</v>
      </c>
      <c r="I38" s="63">
        <f aca="true" t="shared" si="3" ref="I38:I39">(G38*SazbaDPH1)/100+(H38*SazbaDPH2)/100</f>
        <v>0</v>
      </c>
      <c r="J38" s="59" t="e">
        <f>H38/H40*100</f>
        <v>#DIV/0!</v>
      </c>
    </row>
    <row r="39" spans="2:10" ht="12.75">
      <c r="B39" s="76" t="s">
        <v>101</v>
      </c>
      <c r="C39" s="77" t="s">
        <v>663</v>
      </c>
      <c r="D39" s="60"/>
      <c r="E39" s="61"/>
      <c r="F39" s="62">
        <f aca="true" t="shared" si="4" ref="F39">G39+H39+I39</f>
        <v>0</v>
      </c>
      <c r="G39" s="63">
        <v>0</v>
      </c>
      <c r="H39" s="64">
        <f>'SO 01.00 Rek'!G24</f>
        <v>0</v>
      </c>
      <c r="I39" s="63">
        <f t="shared" si="3"/>
        <v>0</v>
      </c>
      <c r="J39" s="59" t="e">
        <f>H39/H40*100</f>
        <v>#DIV/0!</v>
      </c>
    </row>
    <row r="40" spans="2:10" ht="12.75">
      <c r="B40" s="65" t="s">
        <v>20</v>
      </c>
      <c r="C40" s="66"/>
      <c r="D40" s="67"/>
      <c r="E40" s="68"/>
      <c r="F40" s="69">
        <f>SUM(F38:F39)</f>
        <v>0</v>
      </c>
      <c r="G40" s="78">
        <f>SUM(G38:G39)</f>
        <v>0</v>
      </c>
      <c r="H40" s="69">
        <f>SUM(H38:H39)</f>
        <v>0</v>
      </c>
      <c r="I40" s="78">
        <f>SUM(I38:I39)</f>
        <v>0</v>
      </c>
      <c r="J40" s="70" t="e">
        <f>SUM(J38:J39)</f>
        <v>#DIV/0!</v>
      </c>
    </row>
    <row r="41" ht="9" customHeight="1"/>
    <row r="42" ht="6" customHeight="1"/>
    <row r="43" ht="3.1" customHeight="1"/>
    <row r="44" ht="6.8" customHeight="1"/>
  </sheetData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51"/>
  <sheetViews>
    <sheetView workbookViewId="0" topLeftCell="A7">
      <selection activeCell="C7" sqref="C7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8" customHeight="1" thickBot="1">
      <c r="A1" s="79" t="s">
        <v>29</v>
      </c>
      <c r="B1" s="80"/>
      <c r="C1" s="80"/>
      <c r="D1" s="80"/>
      <c r="E1" s="80"/>
      <c r="F1" s="80"/>
      <c r="G1" s="80"/>
    </row>
    <row r="2" spans="1:7" ht="12.75" customHeight="1">
      <c r="A2" s="81" t="s">
        <v>30</v>
      </c>
      <c r="B2" s="82"/>
      <c r="C2" s="83" t="s">
        <v>103</v>
      </c>
      <c r="D2" s="83" t="s">
        <v>104</v>
      </c>
      <c r="E2" s="84"/>
      <c r="F2" s="85" t="s">
        <v>31</v>
      </c>
      <c r="G2" s="86"/>
    </row>
    <row r="3" spans="1:7" ht="3.1" customHeight="1" hidden="1">
      <c r="A3" s="87"/>
      <c r="B3" s="88"/>
      <c r="C3" s="89"/>
      <c r="D3" s="89"/>
      <c r="E3" s="90"/>
      <c r="F3" s="91"/>
      <c r="G3" s="92"/>
    </row>
    <row r="4" spans="1:7" ht="12.1" customHeight="1">
      <c r="A4" s="93" t="s">
        <v>32</v>
      </c>
      <c r="B4" s="88"/>
      <c r="C4" s="89"/>
      <c r="D4" s="89"/>
      <c r="E4" s="90"/>
      <c r="F4" s="91" t="s">
        <v>33</v>
      </c>
      <c r="G4" s="94"/>
    </row>
    <row r="5" spans="1:7" ht="12.9" customHeight="1">
      <c r="A5" s="95" t="s">
        <v>101</v>
      </c>
      <c r="B5" s="96"/>
      <c r="C5" s="97" t="s">
        <v>671</v>
      </c>
      <c r="D5" s="98"/>
      <c r="E5" s="96"/>
      <c r="F5" s="91" t="s">
        <v>34</v>
      </c>
      <c r="G5" s="92"/>
    </row>
    <row r="6" spans="1:15" ht="12.9" customHeight="1">
      <c r="A6" s="93" t="s">
        <v>35</v>
      </c>
      <c r="B6" s="88"/>
      <c r="C6" s="89"/>
      <c r="D6" s="89"/>
      <c r="E6" s="90"/>
      <c r="F6" s="99" t="s">
        <v>36</v>
      </c>
      <c r="G6" s="100">
        <v>0</v>
      </c>
      <c r="O6" s="101"/>
    </row>
    <row r="7" spans="1:7" ht="12.9" customHeight="1">
      <c r="A7" s="102" t="s">
        <v>670</v>
      </c>
      <c r="B7" s="103"/>
      <c r="C7" s="104" t="s">
        <v>672</v>
      </c>
      <c r="D7" s="105"/>
      <c r="E7" s="105"/>
      <c r="F7" s="106" t="s">
        <v>37</v>
      </c>
      <c r="G7" s="100">
        <f>IF(G6=0,,ROUND((F30+F32)/G6,1))</f>
        <v>0</v>
      </c>
    </row>
    <row r="8" spans="1:9" ht="12.75">
      <c r="A8" s="107" t="s">
        <v>38</v>
      </c>
      <c r="B8" s="91"/>
      <c r="C8" s="295" t="s">
        <v>171</v>
      </c>
      <c r="D8" s="295"/>
      <c r="E8" s="296"/>
      <c r="F8" s="108" t="s">
        <v>39</v>
      </c>
      <c r="G8" s="109"/>
      <c r="H8" s="110"/>
      <c r="I8" s="111"/>
    </row>
    <row r="9" spans="1:8" ht="12.75">
      <c r="A9" s="107" t="s">
        <v>40</v>
      </c>
      <c r="B9" s="91"/>
      <c r="C9" s="295"/>
      <c r="D9" s="295"/>
      <c r="E9" s="296"/>
      <c r="F9" s="91"/>
      <c r="G9" s="112"/>
      <c r="H9" s="113"/>
    </row>
    <row r="10" spans="1:8" ht="12.75">
      <c r="A10" s="107" t="s">
        <v>41</v>
      </c>
      <c r="B10" s="91"/>
      <c r="C10" s="295" t="s">
        <v>170</v>
      </c>
      <c r="D10" s="295"/>
      <c r="E10" s="295"/>
      <c r="F10" s="114"/>
      <c r="G10" s="115"/>
      <c r="H10" s="116"/>
    </row>
    <row r="11" spans="1:57" ht="13.6" customHeight="1">
      <c r="A11" s="107" t="s">
        <v>42</v>
      </c>
      <c r="B11" s="91"/>
      <c r="C11" s="295"/>
      <c r="D11" s="295"/>
      <c r="E11" s="295"/>
      <c r="F11" s="117" t="s">
        <v>43</v>
      </c>
      <c r="G11" s="118"/>
      <c r="H11" s="113"/>
      <c r="BA11" s="119"/>
      <c r="BB11" s="119"/>
      <c r="BC11" s="119"/>
      <c r="BD11" s="119"/>
      <c r="BE11" s="119"/>
    </row>
    <row r="12" spans="1:8" ht="12.75" customHeight="1">
      <c r="A12" s="120" t="s">
        <v>44</v>
      </c>
      <c r="B12" s="88"/>
      <c r="C12" s="297"/>
      <c r="D12" s="297"/>
      <c r="E12" s="297"/>
      <c r="F12" s="121" t="s">
        <v>45</v>
      </c>
      <c r="G12" s="122"/>
      <c r="H12" s="113"/>
    </row>
    <row r="13" spans="1:8" ht="28.55" customHeight="1" thickBot="1">
      <c r="A13" s="123" t="s">
        <v>46</v>
      </c>
      <c r="B13" s="124"/>
      <c r="C13" s="124"/>
      <c r="D13" s="124"/>
      <c r="E13" s="125"/>
      <c r="F13" s="125"/>
      <c r="G13" s="126"/>
      <c r="H13" s="113"/>
    </row>
    <row r="14" spans="1:7" ht="17.35" customHeight="1" thickBot="1">
      <c r="A14" s="127" t="s">
        <v>47</v>
      </c>
      <c r="B14" s="128"/>
      <c r="C14" s="129"/>
      <c r="D14" s="130" t="s">
        <v>48</v>
      </c>
      <c r="E14" s="131"/>
      <c r="F14" s="131"/>
      <c r="G14" s="129"/>
    </row>
    <row r="15" spans="1:7" ht="16" customHeight="1">
      <c r="A15" s="132"/>
      <c r="B15" s="133" t="s">
        <v>49</v>
      </c>
      <c r="C15" s="134">
        <f>'OVN.00 Rek'!E8</f>
        <v>0</v>
      </c>
      <c r="D15" s="135" t="str">
        <f>'OVN.00 Rek'!A13</f>
        <v>Ztížené výrobní podmínky</v>
      </c>
      <c r="E15" s="136"/>
      <c r="F15" s="137"/>
      <c r="G15" s="134">
        <f>'OVN.00 Rek'!I13</f>
        <v>0</v>
      </c>
    </row>
    <row r="16" spans="1:7" ht="16" customHeight="1">
      <c r="A16" s="132" t="s">
        <v>50</v>
      </c>
      <c r="B16" s="133" t="s">
        <v>51</v>
      </c>
      <c r="C16" s="134">
        <f>'OVN.00 Rek'!F8</f>
        <v>0</v>
      </c>
      <c r="D16" s="87" t="str">
        <f>'OVN.00 Rek'!A14</f>
        <v>Oborová přirážka</v>
      </c>
      <c r="E16" s="138"/>
      <c r="F16" s="139"/>
      <c r="G16" s="134">
        <f>'OVN.00 Rek'!I14</f>
        <v>0</v>
      </c>
    </row>
    <row r="17" spans="1:7" ht="16" customHeight="1">
      <c r="A17" s="132" t="s">
        <v>52</v>
      </c>
      <c r="B17" s="133" t="s">
        <v>53</v>
      </c>
      <c r="C17" s="134">
        <f>'OVN.00 Rek'!H8</f>
        <v>0</v>
      </c>
      <c r="D17" s="87" t="str">
        <f>'OVN.00 Rek'!A15</f>
        <v>Přesun stavebních kapacit</v>
      </c>
      <c r="E17" s="138"/>
      <c r="F17" s="139"/>
      <c r="G17" s="134">
        <f>'OVN.00 Rek'!I15</f>
        <v>0</v>
      </c>
    </row>
    <row r="18" spans="1:7" ht="16" customHeight="1">
      <c r="A18" s="140" t="s">
        <v>54</v>
      </c>
      <c r="B18" s="141" t="s">
        <v>55</v>
      </c>
      <c r="C18" s="134">
        <f>'OVN.00 Rek'!G8</f>
        <v>0</v>
      </c>
      <c r="D18" s="87" t="str">
        <f>'OVN.00 Rek'!A16</f>
        <v>Mimostaveništní doprava</v>
      </c>
      <c r="E18" s="138"/>
      <c r="F18" s="139"/>
      <c r="G18" s="134">
        <f>'OVN.00 Rek'!I16</f>
        <v>0</v>
      </c>
    </row>
    <row r="19" spans="1:7" ht="16" customHeight="1">
      <c r="A19" s="142" t="s">
        <v>56</v>
      </c>
      <c r="B19" s="133"/>
      <c r="C19" s="134">
        <f>SUM(C15:C18)</f>
        <v>0</v>
      </c>
      <c r="D19" s="87" t="str">
        <f>'OVN.00 Rek'!A17</f>
        <v>Zařízení staveniště</v>
      </c>
      <c r="E19" s="138"/>
      <c r="F19" s="139"/>
      <c r="G19" s="134">
        <f>'OVN.00 Rek'!I17</f>
        <v>0</v>
      </c>
    </row>
    <row r="20" spans="1:7" ht="16" customHeight="1">
      <c r="A20" s="142"/>
      <c r="B20" s="133"/>
      <c r="C20" s="134"/>
      <c r="D20" s="87" t="str">
        <f>'OVN.00 Rek'!A18</f>
        <v>Provoz investora</v>
      </c>
      <c r="E20" s="138"/>
      <c r="F20" s="139"/>
      <c r="G20" s="134">
        <f>'OVN.00 Rek'!I18</f>
        <v>0</v>
      </c>
    </row>
    <row r="21" spans="1:7" ht="16" customHeight="1">
      <c r="A21" s="142" t="s">
        <v>28</v>
      </c>
      <c r="B21" s="133"/>
      <c r="C21" s="134">
        <f>'OVN.00 Rek'!I8</f>
        <v>0</v>
      </c>
      <c r="D21" s="87" t="str">
        <f>'OVN.00 Rek'!A19</f>
        <v>Kompletační činnost (IČD)</v>
      </c>
      <c r="E21" s="138"/>
      <c r="F21" s="139"/>
      <c r="G21" s="134">
        <f>'OVN.00 Rek'!I19</f>
        <v>0</v>
      </c>
    </row>
    <row r="22" spans="1:7" ht="16" customHeight="1">
      <c r="A22" s="143" t="s">
        <v>57</v>
      </c>
      <c r="B22" s="113"/>
      <c r="C22" s="134">
        <f>C19+C21</f>
        <v>0</v>
      </c>
      <c r="D22" s="87" t="s">
        <v>58</v>
      </c>
      <c r="E22" s="138"/>
      <c r="F22" s="139"/>
      <c r="G22" s="134">
        <f>G23-SUM(G15:G21)</f>
        <v>0</v>
      </c>
    </row>
    <row r="23" spans="1:7" ht="16" customHeight="1" thickBot="1">
      <c r="A23" s="293" t="s">
        <v>59</v>
      </c>
      <c r="B23" s="294"/>
      <c r="C23" s="144">
        <f>C22+G23</f>
        <v>0</v>
      </c>
      <c r="D23" s="145" t="s">
        <v>60</v>
      </c>
      <c r="E23" s="146"/>
      <c r="F23" s="147"/>
      <c r="G23" s="134">
        <f>'OVN.00 Rek'!H21</f>
        <v>0</v>
      </c>
    </row>
    <row r="24" spans="1:7" ht="13.6">
      <c r="A24" s="148" t="s">
        <v>61</v>
      </c>
      <c r="B24" s="149"/>
      <c r="C24" s="150"/>
      <c r="D24" s="149" t="s">
        <v>62</v>
      </c>
      <c r="E24" s="149"/>
      <c r="F24" s="151" t="s">
        <v>63</v>
      </c>
      <c r="G24" s="152"/>
    </row>
    <row r="25" spans="1:7" ht="12.75">
      <c r="A25" s="143" t="s">
        <v>64</v>
      </c>
      <c r="B25" s="113"/>
      <c r="C25" s="153"/>
      <c r="D25" s="113" t="s">
        <v>64</v>
      </c>
      <c r="F25" s="154" t="s">
        <v>64</v>
      </c>
      <c r="G25" s="155"/>
    </row>
    <row r="26" spans="1:7" ht="37.55" customHeight="1">
      <c r="A26" s="143" t="s">
        <v>65</v>
      </c>
      <c r="B26" s="156"/>
      <c r="C26" s="153"/>
      <c r="D26" s="113" t="s">
        <v>65</v>
      </c>
      <c r="F26" s="154" t="s">
        <v>65</v>
      </c>
      <c r="G26" s="155"/>
    </row>
    <row r="27" spans="1:7" ht="12.75">
      <c r="A27" s="143"/>
      <c r="B27" s="157"/>
      <c r="C27" s="153"/>
      <c r="D27" s="113"/>
      <c r="F27" s="154"/>
      <c r="G27" s="155"/>
    </row>
    <row r="28" spans="1:7" ht="12.75">
      <c r="A28" s="143" t="s">
        <v>66</v>
      </c>
      <c r="B28" s="113"/>
      <c r="C28" s="153"/>
      <c r="D28" s="154" t="s">
        <v>67</v>
      </c>
      <c r="E28" s="153"/>
      <c r="F28" s="158" t="s">
        <v>67</v>
      </c>
      <c r="G28" s="155"/>
    </row>
    <row r="29" spans="1:7" ht="69" customHeight="1">
      <c r="A29" s="143"/>
      <c r="B29" s="113"/>
      <c r="C29" s="159"/>
      <c r="D29" s="160"/>
      <c r="E29" s="159"/>
      <c r="F29" s="113"/>
      <c r="G29" s="155"/>
    </row>
    <row r="30" spans="1:7" ht="12.75">
      <c r="A30" s="161" t="s">
        <v>12</v>
      </c>
      <c r="B30" s="162"/>
      <c r="C30" s="163">
        <v>21</v>
      </c>
      <c r="D30" s="162" t="s">
        <v>68</v>
      </c>
      <c r="E30" s="164"/>
      <c r="F30" s="299">
        <f>C23-F32</f>
        <v>0</v>
      </c>
      <c r="G30" s="300"/>
    </row>
    <row r="31" spans="1:7" ht="12.75">
      <c r="A31" s="161" t="s">
        <v>69</v>
      </c>
      <c r="B31" s="162"/>
      <c r="C31" s="163">
        <f>C30</f>
        <v>21</v>
      </c>
      <c r="D31" s="162" t="s">
        <v>70</v>
      </c>
      <c r="E31" s="164"/>
      <c r="F31" s="299">
        <f>ROUND(PRODUCT(F30,C31/100),0)</f>
        <v>0</v>
      </c>
      <c r="G31" s="300"/>
    </row>
    <row r="32" spans="1:7" ht="12.75">
      <c r="A32" s="161" t="s">
        <v>12</v>
      </c>
      <c r="B32" s="162"/>
      <c r="C32" s="163">
        <v>0</v>
      </c>
      <c r="D32" s="162" t="s">
        <v>70</v>
      </c>
      <c r="E32" s="164"/>
      <c r="F32" s="299">
        <v>0</v>
      </c>
      <c r="G32" s="300"/>
    </row>
    <row r="33" spans="1:7" ht="12.75">
      <c r="A33" s="161" t="s">
        <v>69</v>
      </c>
      <c r="B33" s="165"/>
      <c r="C33" s="166">
        <f>C32</f>
        <v>0</v>
      </c>
      <c r="D33" s="162" t="s">
        <v>70</v>
      </c>
      <c r="E33" s="139"/>
      <c r="F33" s="299">
        <f>ROUND(PRODUCT(F32,C33/100),0)</f>
        <v>0</v>
      </c>
      <c r="G33" s="300"/>
    </row>
    <row r="34" spans="1:7" s="170" customFormat="1" ht="19.55" customHeight="1" thickBot="1">
      <c r="A34" s="167" t="s">
        <v>71</v>
      </c>
      <c r="B34" s="168"/>
      <c r="C34" s="168"/>
      <c r="D34" s="168"/>
      <c r="E34" s="169"/>
      <c r="F34" s="301">
        <f>ROUND(SUM(F30:F33),0)</f>
        <v>0</v>
      </c>
      <c r="G34" s="302"/>
    </row>
    <row r="36" spans="1:8" ht="12.75">
      <c r="A36" s="2" t="s">
        <v>72</v>
      </c>
      <c r="B36" s="2"/>
      <c r="C36" s="2"/>
      <c r="D36" s="2"/>
      <c r="E36" s="2"/>
      <c r="F36" s="2"/>
      <c r="G36" s="2"/>
      <c r="H36" s="1" t="s">
        <v>2</v>
      </c>
    </row>
    <row r="37" spans="1:8" ht="14.3" customHeight="1">
      <c r="A37" s="2"/>
      <c r="B37" s="303"/>
      <c r="C37" s="303"/>
      <c r="D37" s="303"/>
      <c r="E37" s="303"/>
      <c r="F37" s="303"/>
      <c r="G37" s="303"/>
      <c r="H37" s="1" t="s">
        <v>2</v>
      </c>
    </row>
    <row r="38" spans="1:8" ht="12.75" customHeight="1">
      <c r="A38" s="171"/>
      <c r="B38" s="303"/>
      <c r="C38" s="303"/>
      <c r="D38" s="303"/>
      <c r="E38" s="303"/>
      <c r="F38" s="303"/>
      <c r="G38" s="303"/>
      <c r="H38" s="1" t="s">
        <v>2</v>
      </c>
    </row>
    <row r="39" spans="1:8" ht="12.75">
      <c r="A39" s="171"/>
      <c r="B39" s="303"/>
      <c r="C39" s="303"/>
      <c r="D39" s="303"/>
      <c r="E39" s="303"/>
      <c r="F39" s="303"/>
      <c r="G39" s="303"/>
      <c r="H39" s="1" t="s">
        <v>2</v>
      </c>
    </row>
    <row r="40" spans="1:8" ht="12.75">
      <c r="A40" s="171"/>
      <c r="B40" s="303"/>
      <c r="C40" s="303"/>
      <c r="D40" s="303"/>
      <c r="E40" s="303"/>
      <c r="F40" s="303"/>
      <c r="G40" s="303"/>
      <c r="H40" s="1" t="s">
        <v>2</v>
      </c>
    </row>
    <row r="41" spans="1:8" ht="12.75">
      <c r="A41" s="171"/>
      <c r="B41" s="303"/>
      <c r="C41" s="303"/>
      <c r="D41" s="303"/>
      <c r="E41" s="303"/>
      <c r="F41" s="303"/>
      <c r="G41" s="303"/>
      <c r="H41" s="1" t="s">
        <v>2</v>
      </c>
    </row>
    <row r="42" spans="1:8" ht="12.75">
      <c r="A42" s="171"/>
      <c r="B42" s="303"/>
      <c r="C42" s="303"/>
      <c r="D42" s="303"/>
      <c r="E42" s="303"/>
      <c r="F42" s="303"/>
      <c r="G42" s="303"/>
      <c r="H42" s="1" t="s">
        <v>2</v>
      </c>
    </row>
    <row r="43" spans="1:8" ht="12.75">
      <c r="A43" s="171"/>
      <c r="B43" s="303"/>
      <c r="C43" s="303"/>
      <c r="D43" s="303"/>
      <c r="E43" s="303"/>
      <c r="F43" s="303"/>
      <c r="G43" s="303"/>
      <c r="H43" s="1" t="s">
        <v>2</v>
      </c>
    </row>
    <row r="44" spans="1:8" ht="12.75" customHeight="1">
      <c r="A44" s="171"/>
      <c r="B44" s="303"/>
      <c r="C44" s="303"/>
      <c r="D44" s="303"/>
      <c r="E44" s="303"/>
      <c r="F44" s="303"/>
      <c r="G44" s="303"/>
      <c r="H44" s="1" t="s">
        <v>2</v>
      </c>
    </row>
    <row r="45" spans="1:8" ht="12.75" customHeight="1">
      <c r="A45" s="171"/>
      <c r="B45" s="303"/>
      <c r="C45" s="303"/>
      <c r="D45" s="303"/>
      <c r="E45" s="303"/>
      <c r="F45" s="303"/>
      <c r="G45" s="303"/>
      <c r="H45" s="1" t="s">
        <v>2</v>
      </c>
    </row>
    <row r="46" spans="2:7" ht="12.75">
      <c r="B46" s="298"/>
      <c r="C46" s="298"/>
      <c r="D46" s="298"/>
      <c r="E46" s="298"/>
      <c r="F46" s="298"/>
      <c r="G46" s="298"/>
    </row>
    <row r="47" spans="2:7" ht="12.75">
      <c r="B47" s="298"/>
      <c r="C47" s="298"/>
      <c r="D47" s="298"/>
      <c r="E47" s="298"/>
      <c r="F47" s="298"/>
      <c r="G47" s="298"/>
    </row>
    <row r="48" spans="2:7" ht="12.75">
      <c r="B48" s="298"/>
      <c r="C48" s="298"/>
      <c r="D48" s="298"/>
      <c r="E48" s="298"/>
      <c r="F48" s="298"/>
      <c r="G48" s="298"/>
    </row>
    <row r="49" spans="2:7" ht="12.75">
      <c r="B49" s="298"/>
      <c r="C49" s="298"/>
      <c r="D49" s="298"/>
      <c r="E49" s="298"/>
      <c r="F49" s="298"/>
      <c r="G49" s="298"/>
    </row>
    <row r="50" spans="2:7" ht="12.75">
      <c r="B50" s="298"/>
      <c r="C50" s="298"/>
      <c r="D50" s="298"/>
      <c r="E50" s="298"/>
      <c r="F50" s="298"/>
      <c r="G50" s="298"/>
    </row>
    <row r="51" spans="2:7" ht="12.75">
      <c r="B51" s="298"/>
      <c r="C51" s="298"/>
      <c r="D51" s="298"/>
      <c r="E51" s="298"/>
      <c r="F51" s="298"/>
      <c r="G51" s="298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72"/>
  <sheetViews>
    <sheetView workbookViewId="0" topLeftCell="A1">
      <selection activeCell="G14" sqref="G14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4.3" thickTop="1">
      <c r="A1" s="304" t="s">
        <v>3</v>
      </c>
      <c r="B1" s="305"/>
      <c r="C1" s="172" t="s">
        <v>671</v>
      </c>
      <c r="D1" s="173"/>
      <c r="E1" s="174"/>
      <c r="F1" s="173"/>
      <c r="G1" s="175" t="s">
        <v>73</v>
      </c>
      <c r="H1" s="176" t="s">
        <v>103</v>
      </c>
      <c r="I1" s="177"/>
    </row>
    <row r="2" spans="1:9" ht="14.3" thickBot="1">
      <c r="A2" s="306" t="s">
        <v>74</v>
      </c>
      <c r="B2" s="307"/>
      <c r="C2" s="178" t="s">
        <v>672</v>
      </c>
      <c r="D2" s="179"/>
      <c r="E2" s="180"/>
      <c r="F2" s="179"/>
      <c r="G2" s="308" t="s">
        <v>104</v>
      </c>
      <c r="H2" s="309"/>
      <c r="I2" s="310"/>
    </row>
    <row r="3" ht="13.6" thickTop="1">
      <c r="F3" s="113"/>
    </row>
    <row r="4" spans="1:9" ht="19.55" customHeight="1">
      <c r="A4" s="181" t="s">
        <v>75</v>
      </c>
      <c r="B4" s="182"/>
      <c r="C4" s="182"/>
      <c r="D4" s="182"/>
      <c r="E4" s="183"/>
      <c r="F4" s="182"/>
      <c r="G4" s="182"/>
      <c r="H4" s="182"/>
      <c r="I4" s="182"/>
    </row>
    <row r="5" ht="13.6" thickBot="1"/>
    <row r="6" spans="1:9" s="113" customFormat="1" ht="14.3" thickBot="1">
      <c r="A6" s="184"/>
      <c r="B6" s="185" t="s">
        <v>76</v>
      </c>
      <c r="C6" s="185"/>
      <c r="D6" s="186"/>
      <c r="E6" s="187" t="s">
        <v>24</v>
      </c>
      <c r="F6" s="188" t="s">
        <v>25</v>
      </c>
      <c r="G6" s="188" t="s">
        <v>26</v>
      </c>
      <c r="H6" s="188" t="s">
        <v>27</v>
      </c>
      <c r="I6" s="189" t="s">
        <v>28</v>
      </c>
    </row>
    <row r="7" spans="1:9" s="113" customFormat="1" ht="13.6" thickBot="1">
      <c r="A7" s="279" t="str">
        <f>'OVN.00 Pol'!B7</f>
        <v>01</v>
      </c>
      <c r="B7" s="60" t="str">
        <f>'OVN.00 Pol'!C7</f>
        <v>Ostatní a vedlejší náklady</v>
      </c>
      <c r="D7" s="190"/>
      <c r="E7" s="280">
        <f>'OVN.00 Pol'!BA66</f>
        <v>0</v>
      </c>
      <c r="F7" s="281">
        <f>'OVN.00 Pol'!BB66</f>
        <v>0</v>
      </c>
      <c r="G7" s="281">
        <f>'OVN.00 Pol'!BC66</f>
        <v>0</v>
      </c>
      <c r="H7" s="281">
        <f>'OVN.00 Pol'!BD66</f>
        <v>0</v>
      </c>
      <c r="I7" s="282">
        <f>'OVN.00 Pol'!BE66</f>
        <v>0</v>
      </c>
    </row>
    <row r="8" spans="1:9" s="14" customFormat="1" ht="14.3" thickBot="1">
      <c r="A8" s="191"/>
      <c r="B8" s="192" t="s">
        <v>77</v>
      </c>
      <c r="C8" s="192"/>
      <c r="D8" s="193"/>
      <c r="E8" s="194">
        <f>SUM(E7:E7)</f>
        <v>0</v>
      </c>
      <c r="F8" s="195">
        <f>SUM(F7:F7)</f>
        <v>0</v>
      </c>
      <c r="G8" s="195">
        <f>SUM(G7:G7)</f>
        <v>0</v>
      </c>
      <c r="H8" s="195">
        <f>SUM(H7:H7)</f>
        <v>0</v>
      </c>
      <c r="I8" s="196">
        <f>SUM(I7:I7)</f>
        <v>0</v>
      </c>
    </row>
    <row r="9" spans="1:9" ht="12.75">
      <c r="A9" s="113"/>
      <c r="B9" s="113"/>
      <c r="C9" s="113"/>
      <c r="D9" s="113"/>
      <c r="E9" s="113"/>
      <c r="F9" s="113"/>
      <c r="G9" s="113"/>
      <c r="H9" s="113"/>
      <c r="I9" s="113"/>
    </row>
    <row r="10" spans="1:57" ht="19.55" customHeight="1">
      <c r="A10" s="182" t="s">
        <v>78</v>
      </c>
      <c r="B10" s="182"/>
      <c r="C10" s="182"/>
      <c r="D10" s="182"/>
      <c r="E10" s="182"/>
      <c r="F10" s="182"/>
      <c r="G10" s="197"/>
      <c r="H10" s="182"/>
      <c r="I10" s="182"/>
      <c r="BA10" s="119"/>
      <c r="BB10" s="119"/>
      <c r="BC10" s="119"/>
      <c r="BD10" s="119"/>
      <c r="BE10" s="119"/>
    </row>
    <row r="11" ht="13.6" thickBot="1"/>
    <row r="12" spans="1:9" ht="13.6">
      <c r="A12" s="148" t="s">
        <v>79</v>
      </c>
      <c r="B12" s="149"/>
      <c r="C12" s="149"/>
      <c r="D12" s="198"/>
      <c r="E12" s="199" t="s">
        <v>80</v>
      </c>
      <c r="F12" s="200" t="s">
        <v>13</v>
      </c>
      <c r="G12" s="201" t="s">
        <v>81</v>
      </c>
      <c r="H12" s="202"/>
      <c r="I12" s="203" t="s">
        <v>80</v>
      </c>
    </row>
    <row r="13" spans="1:53" ht="12.75">
      <c r="A13" s="142" t="s">
        <v>162</v>
      </c>
      <c r="B13" s="133"/>
      <c r="C13" s="133"/>
      <c r="D13" s="204"/>
      <c r="E13" s="205">
        <v>0</v>
      </c>
      <c r="F13" s="206">
        <v>0</v>
      </c>
      <c r="G13" s="207">
        <f>E8+F8+G8+H8+I8</f>
        <v>0</v>
      </c>
      <c r="H13" s="208"/>
      <c r="I13" s="209">
        <f aca="true" t="shared" si="0" ref="I13:I20">E13+F13*G13/100</f>
        <v>0</v>
      </c>
      <c r="BA13" s="1">
        <v>0</v>
      </c>
    </row>
    <row r="14" spans="1:53" ht="12.75">
      <c r="A14" s="142" t="s">
        <v>163</v>
      </c>
      <c r="B14" s="133"/>
      <c r="C14" s="133"/>
      <c r="D14" s="204"/>
      <c r="E14" s="205">
        <v>0</v>
      </c>
      <c r="F14" s="206">
        <v>0</v>
      </c>
      <c r="G14" s="207">
        <f>G13</f>
        <v>0</v>
      </c>
      <c r="H14" s="208"/>
      <c r="I14" s="209">
        <f t="shared" si="0"/>
        <v>0</v>
      </c>
      <c r="BA14" s="1">
        <v>0</v>
      </c>
    </row>
    <row r="15" spans="1:53" ht="12.75">
      <c r="A15" s="142" t="s">
        <v>164</v>
      </c>
      <c r="B15" s="133"/>
      <c r="C15" s="133"/>
      <c r="D15" s="204"/>
      <c r="E15" s="205">
        <v>0</v>
      </c>
      <c r="F15" s="206">
        <v>0</v>
      </c>
      <c r="G15" s="207">
        <f aca="true" t="shared" si="1" ref="G15:G20">G14</f>
        <v>0</v>
      </c>
      <c r="H15" s="208"/>
      <c r="I15" s="209">
        <f t="shared" si="0"/>
        <v>0</v>
      </c>
      <c r="BA15" s="1">
        <v>0</v>
      </c>
    </row>
    <row r="16" spans="1:53" ht="12.75">
      <c r="A16" s="142" t="s">
        <v>165</v>
      </c>
      <c r="B16" s="133"/>
      <c r="C16" s="133"/>
      <c r="D16" s="204"/>
      <c r="E16" s="205">
        <v>0</v>
      </c>
      <c r="F16" s="206">
        <v>0</v>
      </c>
      <c r="G16" s="207">
        <f t="shared" si="1"/>
        <v>0</v>
      </c>
      <c r="H16" s="208"/>
      <c r="I16" s="209">
        <f t="shared" si="0"/>
        <v>0</v>
      </c>
      <c r="BA16" s="1">
        <v>0</v>
      </c>
    </row>
    <row r="17" spans="1:53" ht="12.75">
      <c r="A17" s="142" t="s">
        <v>166</v>
      </c>
      <c r="B17" s="133"/>
      <c r="C17" s="133"/>
      <c r="D17" s="204"/>
      <c r="E17" s="205">
        <v>0</v>
      </c>
      <c r="F17" s="206">
        <v>0</v>
      </c>
      <c r="G17" s="207">
        <f t="shared" si="1"/>
        <v>0</v>
      </c>
      <c r="H17" s="208"/>
      <c r="I17" s="209">
        <f t="shared" si="0"/>
        <v>0</v>
      </c>
      <c r="BA17" s="1">
        <v>2</v>
      </c>
    </row>
    <row r="18" spans="1:53" ht="12.75">
      <c r="A18" s="142" t="s">
        <v>167</v>
      </c>
      <c r="B18" s="133"/>
      <c r="C18" s="133"/>
      <c r="D18" s="204"/>
      <c r="E18" s="205">
        <v>0</v>
      </c>
      <c r="F18" s="206">
        <v>0</v>
      </c>
      <c r="G18" s="207">
        <f t="shared" si="1"/>
        <v>0</v>
      </c>
      <c r="H18" s="208"/>
      <c r="I18" s="209">
        <f t="shared" si="0"/>
        <v>0</v>
      </c>
      <c r="BA18" s="1">
        <v>1</v>
      </c>
    </row>
    <row r="19" spans="1:53" ht="12.75">
      <c r="A19" s="142" t="s">
        <v>168</v>
      </c>
      <c r="B19" s="133"/>
      <c r="C19" s="133"/>
      <c r="D19" s="204"/>
      <c r="E19" s="205">
        <v>0</v>
      </c>
      <c r="F19" s="206">
        <v>0</v>
      </c>
      <c r="G19" s="207">
        <f t="shared" si="1"/>
        <v>0</v>
      </c>
      <c r="H19" s="208"/>
      <c r="I19" s="209">
        <f t="shared" si="0"/>
        <v>0</v>
      </c>
      <c r="BA19" s="1">
        <v>2</v>
      </c>
    </row>
    <row r="20" spans="1:53" ht="12.75">
      <c r="A20" s="142" t="s">
        <v>169</v>
      </c>
      <c r="B20" s="133"/>
      <c r="C20" s="133"/>
      <c r="D20" s="204"/>
      <c r="E20" s="205">
        <v>0</v>
      </c>
      <c r="F20" s="206">
        <v>0</v>
      </c>
      <c r="G20" s="207">
        <f t="shared" si="1"/>
        <v>0</v>
      </c>
      <c r="H20" s="208"/>
      <c r="I20" s="209">
        <f t="shared" si="0"/>
        <v>0</v>
      </c>
      <c r="BA20" s="1">
        <v>2</v>
      </c>
    </row>
    <row r="21" spans="1:9" ht="14.3" thickBot="1">
      <c r="A21" s="210"/>
      <c r="B21" s="211" t="s">
        <v>82</v>
      </c>
      <c r="C21" s="212"/>
      <c r="D21" s="213"/>
      <c r="E21" s="214"/>
      <c r="F21" s="215"/>
      <c r="G21" s="215"/>
      <c r="H21" s="311">
        <f>SUM(I13:I20)</f>
        <v>0</v>
      </c>
      <c r="I21" s="312"/>
    </row>
    <row r="23" spans="2:9" ht="13.6">
      <c r="B23" s="14"/>
      <c r="F23" s="216"/>
      <c r="G23" s="217"/>
      <c r="H23" s="217"/>
      <c r="I23" s="46"/>
    </row>
    <row r="24" spans="6:9" ht="12.75">
      <c r="F24" s="216"/>
      <c r="G24" s="217"/>
      <c r="H24" s="217"/>
      <c r="I24" s="46"/>
    </row>
    <row r="25" spans="6:9" ht="12.75">
      <c r="F25" s="216"/>
      <c r="G25" s="217"/>
      <c r="H25" s="217"/>
      <c r="I25" s="46"/>
    </row>
    <row r="26" spans="6:9" ht="12.75">
      <c r="F26" s="216"/>
      <c r="G26" s="217"/>
      <c r="H26" s="217"/>
      <c r="I26" s="46"/>
    </row>
    <row r="27" spans="6:9" ht="12.75">
      <c r="F27" s="216"/>
      <c r="G27" s="217"/>
      <c r="H27" s="217"/>
      <c r="I27" s="46"/>
    </row>
    <row r="28" spans="6:9" ht="12.75">
      <c r="F28" s="216"/>
      <c r="G28" s="217"/>
      <c r="H28" s="217"/>
      <c r="I28" s="46"/>
    </row>
    <row r="29" spans="6:9" ht="12.75">
      <c r="F29" s="216"/>
      <c r="G29" s="217"/>
      <c r="H29" s="217"/>
      <c r="I29" s="46"/>
    </row>
    <row r="30" spans="6:9" ht="12.75">
      <c r="F30" s="216"/>
      <c r="G30" s="217"/>
      <c r="H30" s="217"/>
      <c r="I30" s="46"/>
    </row>
    <row r="31" spans="6:9" ht="12.75">
      <c r="F31" s="216"/>
      <c r="G31" s="217"/>
      <c r="H31" s="217"/>
      <c r="I31" s="46"/>
    </row>
    <row r="32" spans="6:9" ht="12.75">
      <c r="F32" s="216"/>
      <c r="G32" s="217"/>
      <c r="H32" s="217"/>
      <c r="I32" s="46"/>
    </row>
    <row r="33" spans="6:9" ht="12.75">
      <c r="F33" s="216"/>
      <c r="G33" s="217"/>
      <c r="H33" s="217"/>
      <c r="I33" s="46"/>
    </row>
    <row r="34" spans="6:9" ht="12.75">
      <c r="F34" s="216"/>
      <c r="G34" s="217"/>
      <c r="H34" s="217"/>
      <c r="I34" s="46"/>
    </row>
    <row r="35" spans="6:9" ht="12.75">
      <c r="F35" s="216"/>
      <c r="G35" s="217"/>
      <c r="H35" s="217"/>
      <c r="I35" s="46"/>
    </row>
    <row r="36" spans="6:9" ht="12.75">
      <c r="F36" s="216"/>
      <c r="G36" s="217"/>
      <c r="H36" s="217"/>
      <c r="I36" s="46"/>
    </row>
    <row r="37" spans="6:9" ht="12.75">
      <c r="F37" s="216"/>
      <c r="G37" s="217"/>
      <c r="H37" s="217"/>
      <c r="I37" s="46"/>
    </row>
    <row r="38" spans="6:9" ht="12.75">
      <c r="F38" s="216"/>
      <c r="G38" s="217"/>
      <c r="H38" s="217"/>
      <c r="I38" s="46"/>
    </row>
    <row r="39" spans="6:9" ht="12.75">
      <c r="F39" s="216"/>
      <c r="G39" s="217"/>
      <c r="H39" s="217"/>
      <c r="I39" s="46"/>
    </row>
    <row r="40" spans="6:9" ht="12.75">
      <c r="F40" s="216"/>
      <c r="G40" s="217"/>
      <c r="H40" s="217"/>
      <c r="I40" s="46"/>
    </row>
    <row r="41" spans="6:9" ht="12.75">
      <c r="F41" s="216"/>
      <c r="G41" s="217"/>
      <c r="H41" s="217"/>
      <c r="I41" s="46"/>
    </row>
    <row r="42" spans="6:9" ht="12.75">
      <c r="F42" s="216"/>
      <c r="G42" s="217"/>
      <c r="H42" s="217"/>
      <c r="I42" s="46"/>
    </row>
    <row r="43" spans="6:9" ht="12.75">
      <c r="F43" s="216"/>
      <c r="G43" s="217"/>
      <c r="H43" s="217"/>
      <c r="I43" s="46"/>
    </row>
    <row r="44" spans="6:9" ht="12.75">
      <c r="F44" s="216"/>
      <c r="G44" s="217"/>
      <c r="H44" s="217"/>
      <c r="I44" s="46"/>
    </row>
    <row r="45" spans="6:9" ht="12.75">
      <c r="F45" s="216"/>
      <c r="G45" s="217"/>
      <c r="H45" s="217"/>
      <c r="I45" s="46"/>
    </row>
    <row r="46" spans="6:9" ht="12.75">
      <c r="F46" s="216"/>
      <c r="G46" s="217"/>
      <c r="H46" s="217"/>
      <c r="I46" s="46"/>
    </row>
    <row r="47" spans="6:9" ht="12.75">
      <c r="F47" s="216"/>
      <c r="G47" s="217"/>
      <c r="H47" s="217"/>
      <c r="I47" s="46"/>
    </row>
    <row r="48" spans="6:9" ht="12.75">
      <c r="F48" s="216"/>
      <c r="G48" s="217"/>
      <c r="H48" s="217"/>
      <c r="I48" s="46"/>
    </row>
    <row r="49" spans="6:9" ht="12.75">
      <c r="F49" s="216"/>
      <c r="G49" s="217"/>
      <c r="H49" s="217"/>
      <c r="I49" s="46"/>
    </row>
    <row r="50" spans="6:9" ht="12.75">
      <c r="F50" s="216"/>
      <c r="G50" s="217"/>
      <c r="H50" s="217"/>
      <c r="I50" s="46"/>
    </row>
    <row r="51" spans="6:9" ht="12.75">
      <c r="F51" s="216"/>
      <c r="G51" s="217"/>
      <c r="H51" s="217"/>
      <c r="I51" s="46"/>
    </row>
    <row r="52" spans="6:9" ht="12.75">
      <c r="F52" s="216"/>
      <c r="G52" s="217"/>
      <c r="H52" s="217"/>
      <c r="I52" s="46"/>
    </row>
    <row r="53" spans="6:9" ht="12.75">
      <c r="F53" s="216"/>
      <c r="G53" s="217"/>
      <c r="H53" s="217"/>
      <c r="I53" s="46"/>
    </row>
    <row r="54" spans="6:9" ht="12.75">
      <c r="F54" s="216"/>
      <c r="G54" s="217"/>
      <c r="H54" s="217"/>
      <c r="I54" s="46"/>
    </row>
    <row r="55" spans="6:9" ht="12.75">
      <c r="F55" s="216"/>
      <c r="G55" s="217"/>
      <c r="H55" s="217"/>
      <c r="I55" s="46"/>
    </row>
    <row r="56" spans="6:9" ht="12.75">
      <c r="F56" s="216"/>
      <c r="G56" s="217"/>
      <c r="H56" s="217"/>
      <c r="I56" s="46"/>
    </row>
    <row r="57" spans="6:9" ht="12.75">
      <c r="F57" s="216"/>
      <c r="G57" s="217"/>
      <c r="H57" s="217"/>
      <c r="I57" s="46"/>
    </row>
    <row r="58" spans="6:9" ht="12.75">
      <c r="F58" s="216"/>
      <c r="G58" s="217"/>
      <c r="H58" s="217"/>
      <c r="I58" s="46"/>
    </row>
    <row r="59" spans="6:9" ht="12.75">
      <c r="F59" s="216"/>
      <c r="G59" s="217"/>
      <c r="H59" s="217"/>
      <c r="I59" s="46"/>
    </row>
    <row r="60" spans="6:9" ht="12.75">
      <c r="F60" s="216"/>
      <c r="G60" s="217"/>
      <c r="H60" s="217"/>
      <c r="I60" s="46"/>
    </row>
    <row r="61" spans="6:9" ht="12.75">
      <c r="F61" s="216"/>
      <c r="G61" s="217"/>
      <c r="H61" s="217"/>
      <c r="I61" s="46"/>
    </row>
    <row r="62" spans="6:9" ht="12.75">
      <c r="F62" s="216"/>
      <c r="G62" s="217"/>
      <c r="H62" s="217"/>
      <c r="I62" s="46"/>
    </row>
    <row r="63" spans="6:9" ht="12.75">
      <c r="F63" s="216"/>
      <c r="G63" s="217"/>
      <c r="H63" s="217"/>
      <c r="I63" s="46"/>
    </row>
    <row r="64" spans="6:9" ht="12.75">
      <c r="F64" s="216"/>
      <c r="G64" s="217"/>
      <c r="H64" s="217"/>
      <c r="I64" s="46"/>
    </row>
    <row r="65" spans="6:9" ht="12.75">
      <c r="F65" s="216"/>
      <c r="G65" s="217"/>
      <c r="H65" s="217"/>
      <c r="I65" s="46"/>
    </row>
    <row r="66" spans="6:9" ht="12.75">
      <c r="F66" s="216"/>
      <c r="G66" s="217"/>
      <c r="H66" s="217"/>
      <c r="I66" s="46"/>
    </row>
    <row r="67" spans="6:9" ht="12.75">
      <c r="F67" s="216"/>
      <c r="G67" s="217"/>
      <c r="H67" s="217"/>
      <c r="I67" s="46"/>
    </row>
    <row r="68" spans="6:9" ht="12.75">
      <c r="F68" s="216"/>
      <c r="G68" s="217"/>
      <c r="H68" s="217"/>
      <c r="I68" s="46"/>
    </row>
    <row r="69" spans="6:9" ht="12.75">
      <c r="F69" s="216"/>
      <c r="G69" s="217"/>
      <c r="H69" s="217"/>
      <c r="I69" s="46"/>
    </row>
    <row r="70" spans="6:9" ht="12.75">
      <c r="F70" s="216"/>
      <c r="G70" s="217"/>
      <c r="H70" s="217"/>
      <c r="I70" s="46"/>
    </row>
    <row r="71" spans="6:9" ht="12.75">
      <c r="F71" s="216"/>
      <c r="G71" s="217"/>
      <c r="H71" s="217"/>
      <c r="I71" s="46"/>
    </row>
    <row r="72" spans="6:9" ht="12.75">
      <c r="F72" s="216"/>
      <c r="G72" s="217"/>
      <c r="H72" s="217"/>
      <c r="I72" s="46"/>
    </row>
  </sheetData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B139"/>
  <sheetViews>
    <sheetView showGridLines="0" showZeros="0" zoomScaleSheetLayoutView="100" workbookViewId="0" topLeftCell="A45">
      <selection activeCell="F65" sqref="F8:F65"/>
    </sheetView>
  </sheetViews>
  <sheetFormatPr defaultColWidth="9.125" defaultRowHeight="12.75"/>
  <cols>
    <col min="1" max="1" width="4.50390625" style="218" customWidth="1"/>
    <col min="2" max="2" width="11.50390625" style="218" customWidth="1"/>
    <col min="3" max="3" width="40.50390625" style="218" customWidth="1"/>
    <col min="4" max="4" width="5.50390625" style="218" customWidth="1"/>
    <col min="5" max="5" width="8.50390625" style="228" customWidth="1"/>
    <col min="6" max="6" width="9.875" style="218" customWidth="1"/>
    <col min="7" max="7" width="13.875" style="218" customWidth="1"/>
    <col min="8" max="8" width="11.625" style="218" hidden="1" customWidth="1"/>
    <col min="9" max="9" width="11.50390625" style="218" hidden="1" customWidth="1"/>
    <col min="10" max="10" width="11.00390625" style="218" hidden="1" customWidth="1"/>
    <col min="11" max="11" width="10.50390625" style="218" hidden="1" customWidth="1"/>
    <col min="12" max="12" width="75.50390625" style="218" customWidth="1"/>
    <col min="13" max="13" width="45.375" style="218" customWidth="1"/>
    <col min="14" max="16384" width="9.125" style="218" customWidth="1"/>
  </cols>
  <sheetData>
    <row r="1" spans="1:7" ht="15.65">
      <c r="A1" s="315" t="s">
        <v>83</v>
      </c>
      <c r="B1" s="315"/>
      <c r="C1" s="315"/>
      <c r="D1" s="315"/>
      <c r="E1" s="315"/>
      <c r="F1" s="315"/>
      <c r="G1" s="315"/>
    </row>
    <row r="2" spans="2:7" ht="14.3" customHeight="1" thickBot="1">
      <c r="B2" s="219"/>
      <c r="C2" s="220"/>
      <c r="D2" s="220"/>
      <c r="E2" s="221"/>
      <c r="F2" s="220"/>
      <c r="G2" s="220"/>
    </row>
    <row r="3" spans="1:7" ht="14.3" thickTop="1">
      <c r="A3" s="304" t="s">
        <v>3</v>
      </c>
      <c r="B3" s="305"/>
      <c r="C3" s="172" t="s">
        <v>100</v>
      </c>
      <c r="D3" s="222"/>
      <c r="E3" s="223" t="s">
        <v>84</v>
      </c>
      <c r="F3" s="224" t="str">
        <f>'OVN.00 Rek'!H1</f>
        <v>0000.00</v>
      </c>
      <c r="G3" s="225"/>
    </row>
    <row r="4" spans="1:7" ht="14.3" thickBot="1">
      <c r="A4" s="316" t="s">
        <v>74</v>
      </c>
      <c r="B4" s="307"/>
      <c r="C4" s="178" t="s">
        <v>102</v>
      </c>
      <c r="D4" s="226"/>
      <c r="E4" s="317" t="str">
        <f>'OVN.00 Rek'!G2</f>
        <v>Ostatní a vedlejší náklady</v>
      </c>
      <c r="F4" s="318"/>
      <c r="G4" s="319"/>
    </row>
    <row r="5" spans="1:7" ht="13.6" thickTop="1">
      <c r="A5" s="227"/>
      <c r="G5" s="229"/>
    </row>
    <row r="6" spans="1:11" ht="27" customHeight="1">
      <c r="A6" s="230" t="s">
        <v>85</v>
      </c>
      <c r="B6" s="231" t="s">
        <v>86</v>
      </c>
      <c r="C6" s="231" t="s">
        <v>87</v>
      </c>
      <c r="D6" s="231" t="s">
        <v>88</v>
      </c>
      <c r="E6" s="232" t="s">
        <v>89</v>
      </c>
      <c r="F6" s="231" t="s">
        <v>90</v>
      </c>
      <c r="G6" s="233" t="s">
        <v>91</v>
      </c>
      <c r="H6" s="234" t="s">
        <v>92</v>
      </c>
      <c r="I6" s="234" t="s">
        <v>93</v>
      </c>
      <c r="J6" s="234" t="s">
        <v>94</v>
      </c>
      <c r="K6" s="234" t="s">
        <v>95</v>
      </c>
    </row>
    <row r="7" spans="1:15" ht="13.6">
      <c r="A7" s="235" t="s">
        <v>96</v>
      </c>
      <c r="B7" s="236" t="s">
        <v>105</v>
      </c>
      <c r="C7" s="237" t="s">
        <v>104</v>
      </c>
      <c r="D7" s="238"/>
      <c r="E7" s="239"/>
      <c r="F7" s="239"/>
      <c r="G7" s="240"/>
      <c r="H7" s="241"/>
      <c r="I7" s="242"/>
      <c r="J7" s="243"/>
      <c r="K7" s="244"/>
      <c r="O7" s="245">
        <v>1</v>
      </c>
    </row>
    <row r="8" spans="1:80" ht="12.75">
      <c r="A8" s="246">
        <v>1</v>
      </c>
      <c r="B8" s="247" t="s">
        <v>107</v>
      </c>
      <c r="C8" s="248" t="s">
        <v>108</v>
      </c>
      <c r="D8" s="249"/>
      <c r="E8" s="250">
        <v>1</v>
      </c>
      <c r="F8" s="250"/>
      <c r="G8" s="251"/>
      <c r="H8" s="252">
        <v>0</v>
      </c>
      <c r="I8" s="253">
        <f>E8*H8</f>
        <v>0</v>
      </c>
      <c r="J8" s="252"/>
      <c r="K8" s="253">
        <f>E8*J8</f>
        <v>0</v>
      </c>
      <c r="O8" s="245">
        <v>2</v>
      </c>
      <c r="AA8" s="218">
        <v>12</v>
      </c>
      <c r="AB8" s="218">
        <v>0</v>
      </c>
      <c r="AC8" s="218">
        <v>1</v>
      </c>
      <c r="AZ8" s="218">
        <v>1</v>
      </c>
      <c r="BA8" s="218">
        <f>IF(AZ8=1,G8,0)</f>
        <v>0</v>
      </c>
      <c r="BB8" s="218">
        <f>IF(AZ8=2,G8,0)</f>
        <v>0</v>
      </c>
      <c r="BC8" s="218">
        <f>IF(AZ8=3,G8,0)</f>
        <v>0</v>
      </c>
      <c r="BD8" s="218">
        <f>IF(AZ8=4,G8,0)</f>
        <v>0</v>
      </c>
      <c r="BE8" s="218">
        <f>IF(AZ8=5,G8,0)</f>
        <v>0</v>
      </c>
      <c r="CA8" s="245">
        <v>12</v>
      </c>
      <c r="CB8" s="245">
        <v>0</v>
      </c>
    </row>
    <row r="9" spans="1:15" ht="12.75">
      <c r="A9" s="254"/>
      <c r="B9" s="257"/>
      <c r="C9" s="313" t="s">
        <v>109</v>
      </c>
      <c r="D9" s="314"/>
      <c r="E9" s="258">
        <v>1</v>
      </c>
      <c r="F9" s="259"/>
      <c r="G9" s="260"/>
      <c r="H9" s="261"/>
      <c r="I9" s="255"/>
      <c r="J9" s="262"/>
      <c r="K9" s="255"/>
      <c r="M9" s="256" t="s">
        <v>109</v>
      </c>
      <c r="O9" s="245"/>
    </row>
    <row r="10" spans="1:15" ht="12.75">
      <c r="A10" s="254"/>
      <c r="B10" s="257"/>
      <c r="C10" s="313" t="s">
        <v>110</v>
      </c>
      <c r="D10" s="314"/>
      <c r="E10" s="258">
        <v>0</v>
      </c>
      <c r="F10" s="259"/>
      <c r="G10" s="260"/>
      <c r="H10" s="261"/>
      <c r="I10" s="255"/>
      <c r="J10" s="262"/>
      <c r="K10" s="255"/>
      <c r="M10" s="256">
        <v>0</v>
      </c>
      <c r="O10" s="245"/>
    </row>
    <row r="11" spans="1:15" ht="12.75">
      <c r="A11" s="254"/>
      <c r="B11" s="257"/>
      <c r="C11" s="313" t="s">
        <v>111</v>
      </c>
      <c r="D11" s="314"/>
      <c r="E11" s="258">
        <v>0</v>
      </c>
      <c r="F11" s="259"/>
      <c r="G11" s="260"/>
      <c r="H11" s="261"/>
      <c r="I11" s="255"/>
      <c r="J11" s="262"/>
      <c r="K11" s="255"/>
      <c r="M11" s="256" t="s">
        <v>111</v>
      </c>
      <c r="O11" s="245"/>
    </row>
    <row r="12" spans="1:15" ht="12.75">
      <c r="A12" s="254"/>
      <c r="B12" s="257"/>
      <c r="C12" s="313" t="s">
        <v>112</v>
      </c>
      <c r="D12" s="314"/>
      <c r="E12" s="258">
        <v>0</v>
      </c>
      <c r="F12" s="259"/>
      <c r="G12" s="260"/>
      <c r="H12" s="261"/>
      <c r="I12" s="255"/>
      <c r="J12" s="262"/>
      <c r="K12" s="255"/>
      <c r="M12" s="256" t="s">
        <v>112</v>
      </c>
      <c r="O12" s="245"/>
    </row>
    <row r="13" spans="1:15" ht="12.75">
      <c r="A13" s="254"/>
      <c r="B13" s="257"/>
      <c r="C13" s="313" t="s">
        <v>113</v>
      </c>
      <c r="D13" s="314"/>
      <c r="E13" s="258">
        <v>0</v>
      </c>
      <c r="F13" s="259"/>
      <c r="G13" s="260"/>
      <c r="H13" s="261"/>
      <c r="I13" s="255"/>
      <c r="J13" s="262"/>
      <c r="K13" s="255"/>
      <c r="M13" s="256" t="s">
        <v>113</v>
      </c>
      <c r="O13" s="245"/>
    </row>
    <row r="14" spans="1:15" ht="21.75">
      <c r="A14" s="254"/>
      <c r="B14" s="257"/>
      <c r="C14" s="313" t="s">
        <v>114</v>
      </c>
      <c r="D14" s="314"/>
      <c r="E14" s="258">
        <v>0</v>
      </c>
      <c r="F14" s="259"/>
      <c r="G14" s="260"/>
      <c r="H14" s="261"/>
      <c r="I14" s="255"/>
      <c r="J14" s="262"/>
      <c r="K14" s="255"/>
      <c r="M14" s="256" t="s">
        <v>114</v>
      </c>
      <c r="O14" s="245"/>
    </row>
    <row r="15" spans="1:15" ht="12.75">
      <c r="A15" s="254"/>
      <c r="B15" s="257"/>
      <c r="C15" s="313" t="s">
        <v>115</v>
      </c>
      <c r="D15" s="314"/>
      <c r="E15" s="258">
        <v>0</v>
      </c>
      <c r="F15" s="259"/>
      <c r="G15" s="260"/>
      <c r="H15" s="261"/>
      <c r="I15" s="255"/>
      <c r="J15" s="262"/>
      <c r="K15" s="255"/>
      <c r="M15" s="256" t="s">
        <v>115</v>
      </c>
      <c r="O15" s="245"/>
    </row>
    <row r="16" spans="1:15" ht="12.75">
      <c r="A16" s="254"/>
      <c r="B16" s="257"/>
      <c r="C16" s="313" t="s">
        <v>116</v>
      </c>
      <c r="D16" s="314"/>
      <c r="E16" s="258">
        <v>0</v>
      </c>
      <c r="F16" s="259"/>
      <c r="G16" s="260"/>
      <c r="H16" s="261"/>
      <c r="I16" s="255"/>
      <c r="J16" s="262"/>
      <c r="K16" s="255"/>
      <c r="M16" s="256" t="s">
        <v>116</v>
      </c>
      <c r="O16" s="245"/>
    </row>
    <row r="17" spans="1:15" ht="12.75">
      <c r="A17" s="254"/>
      <c r="B17" s="257"/>
      <c r="C17" s="313" t="s">
        <v>117</v>
      </c>
      <c r="D17" s="314"/>
      <c r="E17" s="258">
        <v>0</v>
      </c>
      <c r="F17" s="259"/>
      <c r="G17" s="260"/>
      <c r="H17" s="261"/>
      <c r="I17" s="255"/>
      <c r="J17" s="262"/>
      <c r="K17" s="255"/>
      <c r="M17" s="256" t="s">
        <v>117</v>
      </c>
      <c r="O17" s="245"/>
    </row>
    <row r="18" spans="1:15" ht="12.75">
      <c r="A18" s="254"/>
      <c r="B18" s="257"/>
      <c r="C18" s="313" t="s">
        <v>118</v>
      </c>
      <c r="D18" s="314"/>
      <c r="E18" s="258">
        <v>0</v>
      </c>
      <c r="F18" s="259"/>
      <c r="G18" s="260"/>
      <c r="H18" s="261"/>
      <c r="I18" s="255"/>
      <c r="J18" s="262"/>
      <c r="K18" s="255"/>
      <c r="M18" s="256" t="s">
        <v>118</v>
      </c>
      <c r="O18" s="245"/>
    </row>
    <row r="19" spans="1:15" ht="12.75">
      <c r="A19" s="254"/>
      <c r="B19" s="257"/>
      <c r="C19" s="313" t="s">
        <v>119</v>
      </c>
      <c r="D19" s="314"/>
      <c r="E19" s="258">
        <v>0</v>
      </c>
      <c r="F19" s="259"/>
      <c r="G19" s="260"/>
      <c r="H19" s="261"/>
      <c r="I19" s="255"/>
      <c r="J19" s="262"/>
      <c r="K19" s="255"/>
      <c r="M19" s="256" t="s">
        <v>119</v>
      </c>
      <c r="O19" s="245"/>
    </row>
    <row r="20" spans="1:15" ht="12.75">
      <c r="A20" s="254"/>
      <c r="B20" s="257"/>
      <c r="C20" s="313" t="s">
        <v>120</v>
      </c>
      <c r="D20" s="314"/>
      <c r="E20" s="258">
        <v>0</v>
      </c>
      <c r="F20" s="259"/>
      <c r="G20" s="260"/>
      <c r="H20" s="261"/>
      <c r="I20" s="255"/>
      <c r="J20" s="262"/>
      <c r="K20" s="255"/>
      <c r="M20" s="256" t="s">
        <v>120</v>
      </c>
      <c r="O20" s="245"/>
    </row>
    <row r="21" spans="1:15" ht="12.75">
      <c r="A21" s="254"/>
      <c r="B21" s="257"/>
      <c r="C21" s="313" t="s">
        <v>121</v>
      </c>
      <c r="D21" s="314"/>
      <c r="E21" s="258">
        <v>0</v>
      </c>
      <c r="F21" s="259"/>
      <c r="G21" s="260"/>
      <c r="H21" s="261"/>
      <c r="I21" s="255"/>
      <c r="J21" s="262"/>
      <c r="K21" s="255"/>
      <c r="M21" s="256" t="s">
        <v>121</v>
      </c>
      <c r="O21" s="245"/>
    </row>
    <row r="22" spans="1:80" ht="12.75">
      <c r="A22" s="246">
        <v>2</v>
      </c>
      <c r="B22" s="247" t="s">
        <v>122</v>
      </c>
      <c r="C22" s="248" t="s">
        <v>123</v>
      </c>
      <c r="D22" s="249"/>
      <c r="E22" s="250">
        <v>1</v>
      </c>
      <c r="F22" s="250"/>
      <c r="G22" s="251"/>
      <c r="H22" s="252">
        <v>0</v>
      </c>
      <c r="I22" s="253">
        <f>E22*H22</f>
        <v>0</v>
      </c>
      <c r="J22" s="252"/>
      <c r="K22" s="253">
        <f>E22*J22</f>
        <v>0</v>
      </c>
      <c r="O22" s="245">
        <v>2</v>
      </c>
      <c r="AA22" s="218">
        <v>12</v>
      </c>
      <c r="AB22" s="218">
        <v>0</v>
      </c>
      <c r="AC22" s="218">
        <v>7</v>
      </c>
      <c r="AZ22" s="218">
        <v>1</v>
      </c>
      <c r="BA22" s="218">
        <f>IF(AZ22=1,G22,0)</f>
        <v>0</v>
      </c>
      <c r="BB22" s="218">
        <f>IF(AZ22=2,G22,0)</f>
        <v>0</v>
      </c>
      <c r="BC22" s="218">
        <f>IF(AZ22=3,G22,0)</f>
        <v>0</v>
      </c>
      <c r="BD22" s="218">
        <f>IF(AZ22=4,G22,0)</f>
        <v>0</v>
      </c>
      <c r="BE22" s="218">
        <f>IF(AZ22=5,G22,0)</f>
        <v>0</v>
      </c>
      <c r="CA22" s="245">
        <v>12</v>
      </c>
      <c r="CB22" s="245">
        <v>0</v>
      </c>
    </row>
    <row r="23" spans="1:15" ht="12.75">
      <c r="A23" s="254"/>
      <c r="B23" s="257"/>
      <c r="C23" s="313" t="s">
        <v>124</v>
      </c>
      <c r="D23" s="314"/>
      <c r="E23" s="258">
        <v>1</v>
      </c>
      <c r="F23" s="259"/>
      <c r="G23" s="260"/>
      <c r="H23" s="261"/>
      <c r="I23" s="255"/>
      <c r="J23" s="262"/>
      <c r="K23" s="255"/>
      <c r="M23" s="256" t="s">
        <v>124</v>
      </c>
      <c r="O23" s="245"/>
    </row>
    <row r="24" spans="1:15" ht="12.75">
      <c r="A24" s="254"/>
      <c r="B24" s="257"/>
      <c r="C24" s="313" t="s">
        <v>110</v>
      </c>
      <c r="D24" s="314"/>
      <c r="E24" s="258">
        <v>0</v>
      </c>
      <c r="F24" s="259"/>
      <c r="G24" s="260"/>
      <c r="H24" s="261"/>
      <c r="I24" s="255"/>
      <c r="J24" s="262"/>
      <c r="K24" s="255"/>
      <c r="M24" s="256">
        <v>0</v>
      </c>
      <c r="O24" s="245"/>
    </row>
    <row r="25" spans="1:15" ht="12.75">
      <c r="A25" s="254"/>
      <c r="B25" s="257"/>
      <c r="C25" s="313" t="s">
        <v>125</v>
      </c>
      <c r="D25" s="314"/>
      <c r="E25" s="258">
        <v>0</v>
      </c>
      <c r="F25" s="259"/>
      <c r="G25" s="260"/>
      <c r="H25" s="261"/>
      <c r="I25" s="255"/>
      <c r="J25" s="262"/>
      <c r="K25" s="255"/>
      <c r="M25" s="256" t="s">
        <v>125</v>
      </c>
      <c r="O25" s="245"/>
    </row>
    <row r="26" spans="1:15" ht="12.75">
      <c r="A26" s="254"/>
      <c r="B26" s="257"/>
      <c r="C26" s="313" t="s">
        <v>126</v>
      </c>
      <c r="D26" s="314"/>
      <c r="E26" s="258">
        <v>0</v>
      </c>
      <c r="F26" s="259"/>
      <c r="G26" s="260"/>
      <c r="H26" s="261"/>
      <c r="I26" s="255"/>
      <c r="J26" s="262"/>
      <c r="K26" s="255"/>
      <c r="M26" s="256" t="s">
        <v>126</v>
      </c>
      <c r="O26" s="245"/>
    </row>
    <row r="27" spans="1:80" ht="12.75">
      <c r="A27" s="246">
        <v>3</v>
      </c>
      <c r="B27" s="247" t="s">
        <v>127</v>
      </c>
      <c r="C27" s="248" t="s">
        <v>128</v>
      </c>
      <c r="D27" s="249"/>
      <c r="E27" s="250">
        <v>1</v>
      </c>
      <c r="F27" s="250"/>
      <c r="G27" s="251"/>
      <c r="H27" s="252">
        <v>0</v>
      </c>
      <c r="I27" s="253">
        <f>E27*H27</f>
        <v>0</v>
      </c>
      <c r="J27" s="252"/>
      <c r="K27" s="253">
        <f>E27*J27</f>
        <v>0</v>
      </c>
      <c r="O27" s="245">
        <v>2</v>
      </c>
      <c r="AA27" s="218">
        <v>12</v>
      </c>
      <c r="AB27" s="218">
        <v>0</v>
      </c>
      <c r="AC27" s="218">
        <v>3</v>
      </c>
      <c r="AZ27" s="218">
        <v>1</v>
      </c>
      <c r="BA27" s="218">
        <f>IF(AZ27=1,G27,0)</f>
        <v>0</v>
      </c>
      <c r="BB27" s="218">
        <f>IF(AZ27=2,G27,0)</f>
        <v>0</v>
      </c>
      <c r="BC27" s="218">
        <f>IF(AZ27=3,G27,0)</f>
        <v>0</v>
      </c>
      <c r="BD27" s="218">
        <f>IF(AZ27=4,G27,0)</f>
        <v>0</v>
      </c>
      <c r="BE27" s="218">
        <f>IF(AZ27=5,G27,0)</f>
        <v>0</v>
      </c>
      <c r="CA27" s="245">
        <v>12</v>
      </c>
      <c r="CB27" s="245">
        <v>0</v>
      </c>
    </row>
    <row r="28" spans="1:15" ht="12.75">
      <c r="A28" s="254"/>
      <c r="B28" s="257"/>
      <c r="C28" s="313" t="s">
        <v>129</v>
      </c>
      <c r="D28" s="314"/>
      <c r="E28" s="258">
        <v>1</v>
      </c>
      <c r="F28" s="259"/>
      <c r="G28" s="260"/>
      <c r="H28" s="261"/>
      <c r="I28" s="255"/>
      <c r="J28" s="262"/>
      <c r="K28" s="255"/>
      <c r="M28" s="256" t="s">
        <v>129</v>
      </c>
      <c r="O28" s="245"/>
    </row>
    <row r="29" spans="1:15" ht="12.75">
      <c r="A29" s="254"/>
      <c r="B29" s="257"/>
      <c r="C29" s="313" t="s">
        <v>110</v>
      </c>
      <c r="D29" s="314"/>
      <c r="E29" s="258">
        <v>0</v>
      </c>
      <c r="F29" s="259"/>
      <c r="G29" s="260"/>
      <c r="H29" s="261"/>
      <c r="I29" s="255"/>
      <c r="J29" s="262"/>
      <c r="K29" s="255"/>
      <c r="M29" s="256">
        <v>0</v>
      </c>
      <c r="O29" s="245"/>
    </row>
    <row r="30" spans="1:15" ht="12.75">
      <c r="A30" s="254"/>
      <c r="B30" s="257"/>
      <c r="C30" s="313" t="s">
        <v>130</v>
      </c>
      <c r="D30" s="314"/>
      <c r="E30" s="258">
        <v>0</v>
      </c>
      <c r="F30" s="259"/>
      <c r="G30" s="260"/>
      <c r="H30" s="261"/>
      <c r="I30" s="255"/>
      <c r="J30" s="262"/>
      <c r="K30" s="255"/>
      <c r="M30" s="256" t="s">
        <v>130</v>
      </c>
      <c r="O30" s="245"/>
    </row>
    <row r="31" spans="1:15" ht="21.75">
      <c r="A31" s="254"/>
      <c r="B31" s="257"/>
      <c r="C31" s="313" t="s">
        <v>131</v>
      </c>
      <c r="D31" s="314"/>
      <c r="E31" s="258">
        <v>0</v>
      </c>
      <c r="F31" s="259"/>
      <c r="G31" s="260"/>
      <c r="H31" s="261"/>
      <c r="I31" s="255"/>
      <c r="J31" s="262"/>
      <c r="K31" s="255"/>
      <c r="M31" s="256" t="s">
        <v>131</v>
      </c>
      <c r="O31" s="245"/>
    </row>
    <row r="32" spans="1:15" ht="12.75">
      <c r="A32" s="254"/>
      <c r="B32" s="257"/>
      <c r="C32" s="313" t="s">
        <v>132</v>
      </c>
      <c r="D32" s="314"/>
      <c r="E32" s="258">
        <v>0</v>
      </c>
      <c r="F32" s="259"/>
      <c r="G32" s="260"/>
      <c r="H32" s="261"/>
      <c r="I32" s="255"/>
      <c r="J32" s="262"/>
      <c r="K32" s="255"/>
      <c r="M32" s="256" t="s">
        <v>132</v>
      </c>
      <c r="O32" s="245"/>
    </row>
    <row r="33" spans="1:15" ht="12.75">
      <c r="A33" s="254"/>
      <c r="B33" s="257"/>
      <c r="C33" s="313" t="s">
        <v>133</v>
      </c>
      <c r="D33" s="314"/>
      <c r="E33" s="258">
        <v>0</v>
      </c>
      <c r="F33" s="259"/>
      <c r="G33" s="260"/>
      <c r="H33" s="261"/>
      <c r="I33" s="255"/>
      <c r="J33" s="262"/>
      <c r="K33" s="255"/>
      <c r="M33" s="256" t="s">
        <v>133</v>
      </c>
      <c r="O33" s="245"/>
    </row>
    <row r="34" spans="1:15" ht="12.75">
      <c r="A34" s="254"/>
      <c r="B34" s="257"/>
      <c r="C34" s="313" t="s">
        <v>134</v>
      </c>
      <c r="D34" s="314"/>
      <c r="E34" s="258">
        <v>0</v>
      </c>
      <c r="F34" s="259"/>
      <c r="G34" s="260"/>
      <c r="H34" s="261"/>
      <c r="I34" s="255"/>
      <c r="J34" s="262"/>
      <c r="K34" s="255"/>
      <c r="M34" s="256" t="s">
        <v>134</v>
      </c>
      <c r="O34" s="245"/>
    </row>
    <row r="35" spans="1:80" ht="12.75">
      <c r="A35" s="246">
        <v>4</v>
      </c>
      <c r="B35" s="247" t="s">
        <v>135</v>
      </c>
      <c r="C35" s="248" t="s">
        <v>136</v>
      </c>
      <c r="D35" s="249"/>
      <c r="E35" s="250">
        <v>1</v>
      </c>
      <c r="F35" s="250"/>
      <c r="G35" s="251"/>
      <c r="H35" s="252">
        <v>0</v>
      </c>
      <c r="I35" s="253">
        <f>E35*H35</f>
        <v>0</v>
      </c>
      <c r="J35" s="252"/>
      <c r="K35" s="253">
        <f>E35*J35</f>
        <v>0</v>
      </c>
      <c r="O35" s="245">
        <v>2</v>
      </c>
      <c r="AA35" s="218">
        <v>12</v>
      </c>
      <c r="AB35" s="218">
        <v>0</v>
      </c>
      <c r="AC35" s="218">
        <v>6</v>
      </c>
      <c r="AZ35" s="218">
        <v>1</v>
      </c>
      <c r="BA35" s="218">
        <f>IF(AZ35=1,G35,0)</f>
        <v>0</v>
      </c>
      <c r="BB35" s="218">
        <f>IF(AZ35=2,G35,0)</f>
        <v>0</v>
      </c>
      <c r="BC35" s="218">
        <f>IF(AZ35=3,G35,0)</f>
        <v>0</v>
      </c>
      <c r="BD35" s="218">
        <f>IF(AZ35=4,G35,0)</f>
        <v>0</v>
      </c>
      <c r="BE35" s="218">
        <f>IF(AZ35=5,G35,0)</f>
        <v>0</v>
      </c>
      <c r="CA35" s="245">
        <v>12</v>
      </c>
      <c r="CB35" s="245">
        <v>0</v>
      </c>
    </row>
    <row r="36" spans="1:15" ht="12.75">
      <c r="A36" s="254"/>
      <c r="B36" s="257"/>
      <c r="C36" s="313" t="s">
        <v>137</v>
      </c>
      <c r="D36" s="314"/>
      <c r="E36" s="258">
        <v>1</v>
      </c>
      <c r="F36" s="259"/>
      <c r="G36" s="260"/>
      <c r="H36" s="261"/>
      <c r="I36" s="255"/>
      <c r="J36" s="262"/>
      <c r="K36" s="255"/>
      <c r="M36" s="256" t="s">
        <v>137</v>
      </c>
      <c r="O36" s="245"/>
    </row>
    <row r="37" spans="1:15" ht="12.75">
      <c r="A37" s="254"/>
      <c r="B37" s="257"/>
      <c r="C37" s="313" t="s">
        <v>110</v>
      </c>
      <c r="D37" s="314"/>
      <c r="E37" s="258">
        <v>0</v>
      </c>
      <c r="F37" s="259"/>
      <c r="G37" s="260"/>
      <c r="H37" s="261"/>
      <c r="I37" s="255"/>
      <c r="J37" s="262"/>
      <c r="K37" s="255"/>
      <c r="M37" s="256">
        <v>0</v>
      </c>
      <c r="O37" s="245"/>
    </row>
    <row r="38" spans="1:15" ht="12.75">
      <c r="A38" s="254"/>
      <c r="B38" s="257"/>
      <c r="C38" s="313" t="s">
        <v>138</v>
      </c>
      <c r="D38" s="314"/>
      <c r="E38" s="258">
        <v>0</v>
      </c>
      <c r="F38" s="259"/>
      <c r="G38" s="260"/>
      <c r="H38" s="261"/>
      <c r="I38" s="255"/>
      <c r="J38" s="262"/>
      <c r="K38" s="255"/>
      <c r="M38" s="256" t="s">
        <v>138</v>
      </c>
      <c r="O38" s="245"/>
    </row>
    <row r="39" spans="1:15" ht="21.75">
      <c r="A39" s="254"/>
      <c r="B39" s="257"/>
      <c r="C39" s="313" t="s">
        <v>139</v>
      </c>
      <c r="D39" s="314"/>
      <c r="E39" s="258">
        <v>0</v>
      </c>
      <c r="F39" s="259"/>
      <c r="G39" s="260"/>
      <c r="H39" s="261"/>
      <c r="I39" s="255"/>
      <c r="J39" s="262"/>
      <c r="K39" s="255"/>
      <c r="M39" s="256" t="s">
        <v>139</v>
      </c>
      <c r="O39" s="245"/>
    </row>
    <row r="40" spans="1:15" ht="12.75">
      <c r="A40" s="254"/>
      <c r="B40" s="257"/>
      <c r="C40" s="313" t="s">
        <v>140</v>
      </c>
      <c r="D40" s="314"/>
      <c r="E40" s="258">
        <v>0</v>
      </c>
      <c r="F40" s="259"/>
      <c r="G40" s="260"/>
      <c r="H40" s="261"/>
      <c r="I40" s="255"/>
      <c r="J40" s="262"/>
      <c r="K40" s="255"/>
      <c r="M40" s="256" t="s">
        <v>140</v>
      </c>
      <c r="O40" s="245"/>
    </row>
    <row r="41" spans="1:15" ht="12.75">
      <c r="A41" s="254"/>
      <c r="B41" s="257"/>
      <c r="C41" s="313" t="s">
        <v>141</v>
      </c>
      <c r="D41" s="314"/>
      <c r="E41" s="258">
        <v>0</v>
      </c>
      <c r="F41" s="259"/>
      <c r="G41" s="260"/>
      <c r="H41" s="261"/>
      <c r="I41" s="255"/>
      <c r="J41" s="262"/>
      <c r="K41" s="255"/>
      <c r="M41" s="256" t="s">
        <v>141</v>
      </c>
      <c r="O41" s="245"/>
    </row>
    <row r="42" spans="1:15" ht="12.75">
      <c r="A42" s="254"/>
      <c r="B42" s="257"/>
      <c r="C42" s="313" t="s">
        <v>142</v>
      </c>
      <c r="D42" s="314"/>
      <c r="E42" s="258">
        <v>0</v>
      </c>
      <c r="F42" s="259"/>
      <c r="G42" s="260"/>
      <c r="H42" s="261"/>
      <c r="I42" s="255"/>
      <c r="J42" s="262"/>
      <c r="K42" s="255"/>
      <c r="M42" s="256" t="s">
        <v>142</v>
      </c>
      <c r="O42" s="245"/>
    </row>
    <row r="43" spans="1:15" ht="12.75">
      <c r="A43" s="254"/>
      <c r="B43" s="257"/>
      <c r="C43" s="313" t="s">
        <v>143</v>
      </c>
      <c r="D43" s="314"/>
      <c r="E43" s="258">
        <v>0</v>
      </c>
      <c r="F43" s="259"/>
      <c r="G43" s="260"/>
      <c r="H43" s="261"/>
      <c r="I43" s="255"/>
      <c r="J43" s="262"/>
      <c r="K43" s="255"/>
      <c r="M43" s="256" t="s">
        <v>143</v>
      </c>
      <c r="O43" s="245"/>
    </row>
    <row r="44" spans="1:15" ht="12.75">
      <c r="A44" s="254"/>
      <c r="B44" s="257"/>
      <c r="C44" s="313" t="s">
        <v>142</v>
      </c>
      <c r="D44" s="314"/>
      <c r="E44" s="258">
        <v>0</v>
      </c>
      <c r="F44" s="259"/>
      <c r="G44" s="260"/>
      <c r="H44" s="261"/>
      <c r="I44" s="255"/>
      <c r="J44" s="262"/>
      <c r="K44" s="255"/>
      <c r="M44" s="256" t="s">
        <v>142</v>
      </c>
      <c r="O44" s="245"/>
    </row>
    <row r="45" spans="1:80" ht="12.75">
      <c r="A45" s="246">
        <v>5</v>
      </c>
      <c r="B45" s="247" t="s">
        <v>144</v>
      </c>
      <c r="C45" s="248" t="s">
        <v>145</v>
      </c>
      <c r="D45" s="249"/>
      <c r="E45" s="250">
        <v>1</v>
      </c>
      <c r="F45" s="250"/>
      <c r="G45" s="251"/>
      <c r="H45" s="252">
        <v>0</v>
      </c>
      <c r="I45" s="253">
        <f>E45*H45</f>
        <v>0</v>
      </c>
      <c r="J45" s="252"/>
      <c r="K45" s="253">
        <f>E45*J45</f>
        <v>0</v>
      </c>
      <c r="O45" s="245">
        <v>2</v>
      </c>
      <c r="AA45" s="218">
        <v>12</v>
      </c>
      <c r="AB45" s="218">
        <v>0</v>
      </c>
      <c r="AC45" s="218">
        <v>2</v>
      </c>
      <c r="AZ45" s="218">
        <v>1</v>
      </c>
      <c r="BA45" s="218">
        <f>IF(AZ45=1,G45,0)</f>
        <v>0</v>
      </c>
      <c r="BB45" s="218">
        <f>IF(AZ45=2,G45,0)</f>
        <v>0</v>
      </c>
      <c r="BC45" s="218">
        <f>IF(AZ45=3,G45,0)</f>
        <v>0</v>
      </c>
      <c r="BD45" s="218">
        <f>IF(AZ45=4,G45,0)</f>
        <v>0</v>
      </c>
      <c r="BE45" s="218">
        <f>IF(AZ45=5,G45,0)</f>
        <v>0</v>
      </c>
      <c r="CA45" s="245">
        <v>12</v>
      </c>
      <c r="CB45" s="245">
        <v>0</v>
      </c>
    </row>
    <row r="46" spans="1:15" ht="12.75">
      <c r="A46" s="254"/>
      <c r="B46" s="257"/>
      <c r="C46" s="313" t="s">
        <v>146</v>
      </c>
      <c r="D46" s="314"/>
      <c r="E46" s="258">
        <v>1</v>
      </c>
      <c r="F46" s="259"/>
      <c r="G46" s="260"/>
      <c r="H46" s="261"/>
      <c r="I46" s="255"/>
      <c r="J46" s="262"/>
      <c r="K46" s="255"/>
      <c r="M46" s="256" t="s">
        <v>146</v>
      </c>
      <c r="O46" s="245"/>
    </row>
    <row r="47" spans="1:80" ht="12.75">
      <c r="A47" s="246">
        <v>6</v>
      </c>
      <c r="B47" s="247" t="s">
        <v>147</v>
      </c>
      <c r="C47" s="248" t="s">
        <v>148</v>
      </c>
      <c r="D47" s="249"/>
      <c r="E47" s="250">
        <v>1</v>
      </c>
      <c r="F47" s="250"/>
      <c r="G47" s="251"/>
      <c r="H47" s="252">
        <v>0</v>
      </c>
      <c r="I47" s="253">
        <f>E47*H47</f>
        <v>0</v>
      </c>
      <c r="J47" s="252"/>
      <c r="K47" s="253">
        <f>E47*J47</f>
        <v>0</v>
      </c>
      <c r="O47" s="245">
        <v>2</v>
      </c>
      <c r="AA47" s="218">
        <v>12</v>
      </c>
      <c r="AB47" s="218">
        <v>0</v>
      </c>
      <c r="AC47" s="218">
        <v>5</v>
      </c>
      <c r="AZ47" s="218">
        <v>1</v>
      </c>
      <c r="BA47" s="218">
        <f>IF(AZ47=1,G47,0)</f>
        <v>0</v>
      </c>
      <c r="BB47" s="218">
        <f>IF(AZ47=2,G47,0)</f>
        <v>0</v>
      </c>
      <c r="BC47" s="218">
        <f>IF(AZ47=3,G47,0)</f>
        <v>0</v>
      </c>
      <c r="BD47" s="218">
        <f>IF(AZ47=4,G47,0)</f>
        <v>0</v>
      </c>
      <c r="BE47" s="218">
        <f>IF(AZ47=5,G47,0)</f>
        <v>0</v>
      </c>
      <c r="CA47" s="245">
        <v>12</v>
      </c>
      <c r="CB47" s="245">
        <v>0</v>
      </c>
    </row>
    <row r="48" spans="1:15" ht="12.75">
      <c r="A48" s="254"/>
      <c r="B48" s="257"/>
      <c r="C48" s="313" t="s">
        <v>137</v>
      </c>
      <c r="D48" s="314"/>
      <c r="E48" s="258">
        <v>1</v>
      </c>
      <c r="F48" s="259"/>
      <c r="G48" s="260"/>
      <c r="H48" s="261"/>
      <c r="I48" s="255"/>
      <c r="J48" s="262"/>
      <c r="K48" s="255"/>
      <c r="M48" s="256" t="s">
        <v>137</v>
      </c>
      <c r="O48" s="245"/>
    </row>
    <row r="49" spans="1:15" ht="12.75">
      <c r="A49" s="254"/>
      <c r="B49" s="257"/>
      <c r="C49" s="313" t="s">
        <v>110</v>
      </c>
      <c r="D49" s="314"/>
      <c r="E49" s="258">
        <v>0</v>
      </c>
      <c r="F49" s="259"/>
      <c r="G49" s="260"/>
      <c r="H49" s="261"/>
      <c r="I49" s="255"/>
      <c r="J49" s="262"/>
      <c r="K49" s="255"/>
      <c r="M49" s="256">
        <v>0</v>
      </c>
      <c r="O49" s="245"/>
    </row>
    <row r="50" spans="1:15" ht="12.75">
      <c r="A50" s="254"/>
      <c r="B50" s="257"/>
      <c r="C50" s="313" t="s">
        <v>149</v>
      </c>
      <c r="D50" s="314"/>
      <c r="E50" s="258">
        <v>0</v>
      </c>
      <c r="F50" s="259"/>
      <c r="G50" s="260"/>
      <c r="H50" s="261"/>
      <c r="I50" s="255"/>
      <c r="J50" s="262"/>
      <c r="K50" s="255"/>
      <c r="M50" s="256" t="s">
        <v>149</v>
      </c>
      <c r="O50" s="245"/>
    </row>
    <row r="51" spans="1:15" ht="12.75">
      <c r="A51" s="254"/>
      <c r="B51" s="257"/>
      <c r="C51" s="313" t="s">
        <v>150</v>
      </c>
      <c r="D51" s="314"/>
      <c r="E51" s="258">
        <v>0</v>
      </c>
      <c r="F51" s="259"/>
      <c r="G51" s="260"/>
      <c r="H51" s="261"/>
      <c r="I51" s="255"/>
      <c r="J51" s="262"/>
      <c r="K51" s="255"/>
      <c r="M51" s="256" t="s">
        <v>150</v>
      </c>
      <c r="O51" s="245"/>
    </row>
    <row r="52" spans="1:15" ht="21.75">
      <c r="A52" s="254"/>
      <c r="B52" s="257"/>
      <c r="C52" s="313" t="s">
        <v>151</v>
      </c>
      <c r="D52" s="314"/>
      <c r="E52" s="258">
        <v>0</v>
      </c>
      <c r="F52" s="259"/>
      <c r="G52" s="260"/>
      <c r="H52" s="261"/>
      <c r="I52" s="255"/>
      <c r="J52" s="262"/>
      <c r="K52" s="255"/>
      <c r="M52" s="256" t="s">
        <v>151</v>
      </c>
      <c r="O52" s="245"/>
    </row>
    <row r="53" spans="1:80" ht="12.75">
      <c r="A53" s="246">
        <v>7</v>
      </c>
      <c r="B53" s="247" t="s">
        <v>152</v>
      </c>
      <c r="C53" s="248" t="s">
        <v>153</v>
      </c>
      <c r="D53" s="249"/>
      <c r="E53" s="250">
        <v>1</v>
      </c>
      <c r="F53" s="250"/>
      <c r="G53" s="251"/>
      <c r="H53" s="252">
        <v>0</v>
      </c>
      <c r="I53" s="253">
        <f>E53*H53</f>
        <v>0</v>
      </c>
      <c r="J53" s="252"/>
      <c r="K53" s="253">
        <f>E53*J53</f>
        <v>0</v>
      </c>
      <c r="O53" s="245">
        <v>2</v>
      </c>
      <c r="AA53" s="218">
        <v>12</v>
      </c>
      <c r="AB53" s="218">
        <v>0</v>
      </c>
      <c r="AC53" s="218">
        <v>4</v>
      </c>
      <c r="AZ53" s="218">
        <v>1</v>
      </c>
      <c r="BA53" s="218">
        <f>IF(AZ53=1,G53,0)</f>
        <v>0</v>
      </c>
      <c r="BB53" s="218">
        <f>IF(AZ53=2,G53,0)</f>
        <v>0</v>
      </c>
      <c r="BC53" s="218">
        <f>IF(AZ53=3,G53,0)</f>
        <v>0</v>
      </c>
      <c r="BD53" s="218">
        <f>IF(AZ53=4,G53,0)</f>
        <v>0</v>
      </c>
      <c r="BE53" s="218">
        <f>IF(AZ53=5,G53,0)</f>
        <v>0</v>
      </c>
      <c r="CA53" s="245">
        <v>12</v>
      </c>
      <c r="CB53" s="245">
        <v>0</v>
      </c>
    </row>
    <row r="54" spans="1:15" ht="12.75">
      <c r="A54" s="254"/>
      <c r="B54" s="257"/>
      <c r="C54" s="313" t="s">
        <v>137</v>
      </c>
      <c r="D54" s="314"/>
      <c r="E54" s="258">
        <v>1</v>
      </c>
      <c r="F54" s="259"/>
      <c r="G54" s="260"/>
      <c r="H54" s="261"/>
      <c r="I54" s="255"/>
      <c r="J54" s="262"/>
      <c r="K54" s="255"/>
      <c r="M54" s="256" t="s">
        <v>137</v>
      </c>
      <c r="O54" s="245"/>
    </row>
    <row r="55" spans="1:15" ht="12.75">
      <c r="A55" s="254"/>
      <c r="B55" s="257"/>
      <c r="C55" s="313" t="s">
        <v>110</v>
      </c>
      <c r="D55" s="314"/>
      <c r="E55" s="258">
        <v>0</v>
      </c>
      <c r="F55" s="259"/>
      <c r="G55" s="260"/>
      <c r="H55" s="261"/>
      <c r="I55" s="255"/>
      <c r="J55" s="262"/>
      <c r="K55" s="255"/>
      <c r="M55" s="256">
        <v>0</v>
      </c>
      <c r="O55" s="245"/>
    </row>
    <row r="56" spans="1:15" ht="12.75">
      <c r="A56" s="254"/>
      <c r="B56" s="257"/>
      <c r="C56" s="313" t="s">
        <v>154</v>
      </c>
      <c r="D56" s="314"/>
      <c r="E56" s="258">
        <v>0</v>
      </c>
      <c r="F56" s="259"/>
      <c r="G56" s="260"/>
      <c r="H56" s="261"/>
      <c r="I56" s="255"/>
      <c r="J56" s="262"/>
      <c r="K56" s="255"/>
      <c r="M56" s="256" t="s">
        <v>154</v>
      </c>
      <c r="O56" s="245"/>
    </row>
    <row r="57" spans="1:15" ht="21.75">
      <c r="A57" s="254"/>
      <c r="B57" s="257"/>
      <c r="C57" s="313" t="s">
        <v>155</v>
      </c>
      <c r="D57" s="314"/>
      <c r="E57" s="258">
        <v>0</v>
      </c>
      <c r="F57" s="259"/>
      <c r="G57" s="260"/>
      <c r="H57" s="261"/>
      <c r="I57" s="255"/>
      <c r="J57" s="262"/>
      <c r="K57" s="255"/>
      <c r="M57" s="256" t="s">
        <v>155</v>
      </c>
      <c r="O57" s="245"/>
    </row>
    <row r="58" spans="1:15" ht="12.75">
      <c r="A58" s="254"/>
      <c r="B58" s="257"/>
      <c r="C58" s="313" t="s">
        <v>156</v>
      </c>
      <c r="D58" s="314"/>
      <c r="E58" s="258">
        <v>0</v>
      </c>
      <c r="F58" s="259"/>
      <c r="G58" s="260"/>
      <c r="H58" s="261"/>
      <c r="I58" s="255"/>
      <c r="J58" s="262"/>
      <c r="K58" s="255"/>
      <c r="M58" s="256" t="s">
        <v>156</v>
      </c>
      <c r="O58" s="245"/>
    </row>
    <row r="59" spans="1:15" ht="21.75">
      <c r="A59" s="254"/>
      <c r="B59" s="257"/>
      <c r="C59" s="313" t="s">
        <v>157</v>
      </c>
      <c r="D59" s="314"/>
      <c r="E59" s="258">
        <v>0</v>
      </c>
      <c r="F59" s="259"/>
      <c r="G59" s="260"/>
      <c r="H59" s="261"/>
      <c r="I59" s="255"/>
      <c r="J59" s="262"/>
      <c r="K59" s="255"/>
      <c r="M59" s="256" t="s">
        <v>157</v>
      </c>
      <c r="O59" s="245"/>
    </row>
    <row r="60" spans="1:15" ht="12.75">
      <c r="A60" s="254"/>
      <c r="B60" s="257"/>
      <c r="C60" s="313" t="s">
        <v>158</v>
      </c>
      <c r="D60" s="314"/>
      <c r="E60" s="258">
        <v>0</v>
      </c>
      <c r="F60" s="259"/>
      <c r="G60" s="260"/>
      <c r="H60" s="261"/>
      <c r="I60" s="255"/>
      <c r="J60" s="262"/>
      <c r="K60" s="255"/>
      <c r="M60" s="256" t="s">
        <v>158</v>
      </c>
      <c r="O60" s="245"/>
    </row>
    <row r="61" spans="1:15" ht="12.75">
      <c r="A61" s="254"/>
      <c r="B61" s="257"/>
      <c r="C61" s="313" t="s">
        <v>121</v>
      </c>
      <c r="D61" s="314"/>
      <c r="E61" s="258">
        <v>0</v>
      </c>
      <c r="F61" s="259"/>
      <c r="G61" s="260"/>
      <c r="H61" s="261"/>
      <c r="I61" s="255"/>
      <c r="J61" s="262"/>
      <c r="K61" s="255"/>
      <c r="M61" s="256" t="s">
        <v>121</v>
      </c>
      <c r="O61" s="245"/>
    </row>
    <row r="62" spans="1:80" ht="12.75">
      <c r="A62" s="246">
        <v>8</v>
      </c>
      <c r="B62" s="247" t="s">
        <v>159</v>
      </c>
      <c r="C62" s="248" t="s">
        <v>160</v>
      </c>
      <c r="D62" s="249"/>
      <c r="E62" s="250">
        <v>1</v>
      </c>
      <c r="F62" s="250"/>
      <c r="G62" s="251"/>
      <c r="H62" s="252">
        <v>0</v>
      </c>
      <c r="I62" s="253">
        <f>E62*H62</f>
        <v>0</v>
      </c>
      <c r="J62" s="252"/>
      <c r="K62" s="253">
        <f>E62*J62</f>
        <v>0</v>
      </c>
      <c r="O62" s="245">
        <v>2</v>
      </c>
      <c r="AA62" s="218">
        <v>12</v>
      </c>
      <c r="AB62" s="218">
        <v>0</v>
      </c>
      <c r="AC62" s="218">
        <v>8</v>
      </c>
      <c r="AZ62" s="218">
        <v>1</v>
      </c>
      <c r="BA62" s="218">
        <f>IF(AZ62=1,G62,0)</f>
        <v>0</v>
      </c>
      <c r="BB62" s="218">
        <f>IF(AZ62=2,G62,0)</f>
        <v>0</v>
      </c>
      <c r="BC62" s="218">
        <f>IF(AZ62=3,G62,0)</f>
        <v>0</v>
      </c>
      <c r="BD62" s="218">
        <f>IF(AZ62=4,G62,0)</f>
        <v>0</v>
      </c>
      <c r="BE62" s="218">
        <f>IF(AZ62=5,G62,0)</f>
        <v>0</v>
      </c>
      <c r="CA62" s="245">
        <v>12</v>
      </c>
      <c r="CB62" s="245">
        <v>0</v>
      </c>
    </row>
    <row r="63" spans="1:15" ht="12.75">
      <c r="A63" s="254"/>
      <c r="B63" s="257"/>
      <c r="C63" s="313" t="s">
        <v>124</v>
      </c>
      <c r="D63" s="314"/>
      <c r="E63" s="258">
        <v>1</v>
      </c>
      <c r="F63" s="259"/>
      <c r="G63" s="260"/>
      <c r="H63" s="261"/>
      <c r="I63" s="255"/>
      <c r="J63" s="262"/>
      <c r="K63" s="255"/>
      <c r="M63" s="256" t="s">
        <v>124</v>
      </c>
      <c r="O63" s="245"/>
    </row>
    <row r="64" spans="1:15" ht="12.75">
      <c r="A64" s="254"/>
      <c r="B64" s="257"/>
      <c r="C64" s="313" t="s">
        <v>110</v>
      </c>
      <c r="D64" s="314"/>
      <c r="E64" s="258">
        <v>0</v>
      </c>
      <c r="F64" s="259"/>
      <c r="G64" s="260"/>
      <c r="H64" s="261"/>
      <c r="I64" s="255"/>
      <c r="J64" s="262"/>
      <c r="K64" s="255"/>
      <c r="M64" s="256">
        <v>0</v>
      </c>
      <c r="O64" s="245"/>
    </row>
    <row r="65" spans="1:15" ht="12.75">
      <c r="A65" s="254"/>
      <c r="B65" s="257"/>
      <c r="C65" s="313" t="s">
        <v>161</v>
      </c>
      <c r="D65" s="314"/>
      <c r="E65" s="258">
        <v>0</v>
      </c>
      <c r="F65" s="259"/>
      <c r="G65" s="260"/>
      <c r="H65" s="261"/>
      <c r="I65" s="255"/>
      <c r="J65" s="262"/>
      <c r="K65" s="255"/>
      <c r="M65" s="256" t="s">
        <v>161</v>
      </c>
      <c r="O65" s="245"/>
    </row>
    <row r="66" spans="1:57" ht="13.6">
      <c r="A66" s="263"/>
      <c r="B66" s="264" t="s">
        <v>99</v>
      </c>
      <c r="C66" s="265" t="s">
        <v>106</v>
      </c>
      <c r="D66" s="266"/>
      <c r="E66" s="267"/>
      <c r="F66" s="268"/>
      <c r="G66" s="269">
        <f>SUM(G8:G65)</f>
        <v>0</v>
      </c>
      <c r="H66" s="270"/>
      <c r="I66" s="271">
        <f>SUM(I7:I65)</f>
        <v>0</v>
      </c>
      <c r="J66" s="270"/>
      <c r="K66" s="271">
        <f>SUM(K7:K65)</f>
        <v>0</v>
      </c>
      <c r="O66" s="245">
        <v>4</v>
      </c>
      <c r="BA66" s="272">
        <f>SUM(BA7:BA65)</f>
        <v>0</v>
      </c>
      <c r="BB66" s="272">
        <f>SUM(BB7:BB65)</f>
        <v>0</v>
      </c>
      <c r="BC66" s="272">
        <f>SUM(BC7:BC65)</f>
        <v>0</v>
      </c>
      <c r="BD66" s="272">
        <f>SUM(BD7:BD65)</f>
        <v>0</v>
      </c>
      <c r="BE66" s="272">
        <f>SUM(BE7:BE65)</f>
        <v>0</v>
      </c>
    </row>
    <row r="67" ht="12.75">
      <c r="E67" s="218"/>
    </row>
    <row r="68" ht="12.75">
      <c r="E68" s="218"/>
    </row>
    <row r="69" ht="12.75">
      <c r="E69" s="218"/>
    </row>
    <row r="70" ht="12.75">
      <c r="E70" s="218"/>
    </row>
    <row r="71" ht="12.75">
      <c r="E71" s="218"/>
    </row>
    <row r="72" ht="12.75">
      <c r="E72" s="218"/>
    </row>
    <row r="73" ht="12.75">
      <c r="E73" s="218"/>
    </row>
    <row r="74" ht="12.75">
      <c r="E74" s="218"/>
    </row>
    <row r="75" ht="12.75">
      <c r="E75" s="218"/>
    </row>
    <row r="76" ht="12.75">
      <c r="E76" s="218"/>
    </row>
    <row r="77" ht="12.75">
      <c r="E77" s="218"/>
    </row>
    <row r="78" ht="12.75">
      <c r="E78" s="218"/>
    </row>
    <row r="79" ht="12.75">
      <c r="E79" s="218"/>
    </row>
    <row r="80" ht="12.75">
      <c r="E80" s="218"/>
    </row>
    <row r="81" ht="12.75">
      <c r="E81" s="218"/>
    </row>
    <row r="82" ht="12.75">
      <c r="E82" s="218"/>
    </row>
    <row r="83" ht="12.75">
      <c r="E83" s="218"/>
    </row>
    <row r="84" ht="12.75">
      <c r="E84" s="218"/>
    </row>
    <row r="85" ht="12.75">
      <c r="E85" s="218"/>
    </row>
    <row r="86" ht="12.75">
      <c r="E86" s="218"/>
    </row>
    <row r="87" ht="12.75">
      <c r="E87" s="218"/>
    </row>
    <row r="88" ht="12.75">
      <c r="E88" s="218"/>
    </row>
    <row r="89" ht="12.75">
      <c r="E89" s="218"/>
    </row>
    <row r="90" spans="1:7" ht="12.75">
      <c r="A90" s="262"/>
      <c r="B90" s="262"/>
      <c r="C90" s="262"/>
      <c r="D90" s="262"/>
      <c r="E90" s="262"/>
      <c r="F90" s="262"/>
      <c r="G90" s="262"/>
    </row>
    <row r="91" spans="1:7" ht="12.75">
      <c r="A91" s="262"/>
      <c r="B91" s="262"/>
      <c r="C91" s="262"/>
      <c r="D91" s="262"/>
      <c r="E91" s="262"/>
      <c r="F91" s="262"/>
      <c r="G91" s="262"/>
    </row>
    <row r="92" spans="1:7" ht="12.75">
      <c r="A92" s="262"/>
      <c r="B92" s="262"/>
      <c r="C92" s="262"/>
      <c r="D92" s="262"/>
      <c r="E92" s="262"/>
      <c r="F92" s="262"/>
      <c r="G92" s="262"/>
    </row>
    <row r="93" spans="1:7" ht="12.75">
      <c r="A93" s="262"/>
      <c r="B93" s="262"/>
      <c r="C93" s="262"/>
      <c r="D93" s="262"/>
      <c r="E93" s="262"/>
      <c r="F93" s="262"/>
      <c r="G93" s="262"/>
    </row>
    <row r="94" ht="12.75">
      <c r="E94" s="218"/>
    </row>
    <row r="95" ht="12.75">
      <c r="E95" s="218"/>
    </row>
    <row r="96" ht="12.75">
      <c r="E96" s="218"/>
    </row>
    <row r="97" ht="12.75">
      <c r="E97" s="218"/>
    </row>
    <row r="98" ht="12.75">
      <c r="E98" s="218"/>
    </row>
    <row r="99" ht="12.75">
      <c r="E99" s="218"/>
    </row>
    <row r="100" ht="12.75">
      <c r="E100" s="218"/>
    </row>
    <row r="101" ht="12.75">
      <c r="E101" s="218"/>
    </row>
    <row r="102" ht="12.75">
      <c r="E102" s="218"/>
    </row>
    <row r="103" ht="12.75">
      <c r="E103" s="218"/>
    </row>
    <row r="104" ht="12.75">
      <c r="E104" s="218"/>
    </row>
    <row r="105" ht="12.75">
      <c r="E105" s="218"/>
    </row>
    <row r="106" ht="12.75">
      <c r="E106" s="218"/>
    </row>
    <row r="107" ht="12.75">
      <c r="E107" s="218"/>
    </row>
    <row r="108" ht="12.75">
      <c r="E108" s="218"/>
    </row>
    <row r="109" ht="12.75">
      <c r="E109" s="218"/>
    </row>
    <row r="110" ht="12.75">
      <c r="E110" s="218"/>
    </row>
    <row r="111" ht="12.75">
      <c r="E111" s="218"/>
    </row>
    <row r="112" ht="12.75">
      <c r="E112" s="218"/>
    </row>
    <row r="113" ht="12.75">
      <c r="E113" s="218"/>
    </row>
    <row r="114" ht="12.75">
      <c r="E114" s="218"/>
    </row>
    <row r="115" ht="12.75">
      <c r="E115" s="218"/>
    </row>
    <row r="116" ht="12.75">
      <c r="E116" s="218"/>
    </row>
    <row r="117" ht="12.75">
      <c r="E117" s="218"/>
    </row>
    <row r="118" ht="12.75">
      <c r="E118" s="218"/>
    </row>
    <row r="119" ht="12.75">
      <c r="E119" s="218"/>
    </row>
    <row r="120" ht="12.75">
      <c r="E120" s="218"/>
    </row>
    <row r="121" ht="12.75">
      <c r="E121" s="218"/>
    </row>
    <row r="122" ht="12.75">
      <c r="E122" s="218"/>
    </row>
    <row r="123" ht="12.75">
      <c r="E123" s="218"/>
    </row>
    <row r="124" ht="12.75">
      <c r="E124" s="218"/>
    </row>
    <row r="125" spans="1:2" ht="12.75">
      <c r="A125" s="273"/>
      <c r="B125" s="273"/>
    </row>
    <row r="126" spans="1:7" ht="12.75">
      <c r="A126" s="262"/>
      <c r="B126" s="262"/>
      <c r="C126" s="274"/>
      <c r="D126" s="274"/>
      <c r="E126" s="275"/>
      <c r="F126" s="274"/>
      <c r="G126" s="276"/>
    </row>
    <row r="127" spans="1:7" ht="12.75">
      <c r="A127" s="277"/>
      <c r="B127" s="277"/>
      <c r="C127" s="262"/>
      <c r="D127" s="262"/>
      <c r="E127" s="278"/>
      <c r="F127" s="262"/>
      <c r="G127" s="262"/>
    </row>
    <row r="128" spans="1:7" ht="12.75">
      <c r="A128" s="262"/>
      <c r="B128" s="262"/>
      <c r="C128" s="262"/>
      <c r="D128" s="262"/>
      <c r="E128" s="278"/>
      <c r="F128" s="262"/>
      <c r="G128" s="262"/>
    </row>
    <row r="129" spans="1:7" ht="12.75">
      <c r="A129" s="262"/>
      <c r="B129" s="262"/>
      <c r="C129" s="262"/>
      <c r="D129" s="262"/>
      <c r="E129" s="278"/>
      <c r="F129" s="262"/>
      <c r="G129" s="262"/>
    </row>
    <row r="130" spans="1:7" ht="12.75">
      <c r="A130" s="262"/>
      <c r="B130" s="262"/>
      <c r="C130" s="262"/>
      <c r="D130" s="262"/>
      <c r="E130" s="278"/>
      <c r="F130" s="262"/>
      <c r="G130" s="262"/>
    </row>
    <row r="131" spans="1:7" ht="12.75">
      <c r="A131" s="262"/>
      <c r="B131" s="262"/>
      <c r="C131" s="262"/>
      <c r="D131" s="262"/>
      <c r="E131" s="278"/>
      <c r="F131" s="262"/>
      <c r="G131" s="262"/>
    </row>
    <row r="132" spans="1:7" ht="12.75">
      <c r="A132" s="262"/>
      <c r="B132" s="262"/>
      <c r="C132" s="262"/>
      <c r="D132" s="262"/>
      <c r="E132" s="278"/>
      <c r="F132" s="262"/>
      <c r="G132" s="262"/>
    </row>
    <row r="133" spans="1:7" ht="12.75">
      <c r="A133" s="262"/>
      <c r="B133" s="262"/>
      <c r="C133" s="262"/>
      <c r="D133" s="262"/>
      <c r="E133" s="278"/>
      <c r="F133" s="262"/>
      <c r="G133" s="262"/>
    </row>
    <row r="134" spans="1:7" ht="12.75">
      <c r="A134" s="262"/>
      <c r="B134" s="262"/>
      <c r="C134" s="262"/>
      <c r="D134" s="262"/>
      <c r="E134" s="278"/>
      <c r="F134" s="262"/>
      <c r="G134" s="262"/>
    </row>
    <row r="135" spans="1:7" ht="12.75">
      <c r="A135" s="262"/>
      <c r="B135" s="262"/>
      <c r="C135" s="262"/>
      <c r="D135" s="262"/>
      <c r="E135" s="278"/>
      <c r="F135" s="262"/>
      <c r="G135" s="262"/>
    </row>
    <row r="136" spans="1:7" ht="12.75">
      <c r="A136" s="262"/>
      <c r="B136" s="262"/>
      <c r="C136" s="262"/>
      <c r="D136" s="262"/>
      <c r="E136" s="278"/>
      <c r="F136" s="262"/>
      <c r="G136" s="262"/>
    </row>
    <row r="137" spans="1:7" ht="12.75">
      <c r="A137" s="262"/>
      <c r="B137" s="262"/>
      <c r="C137" s="262"/>
      <c r="D137" s="262"/>
      <c r="E137" s="278"/>
      <c r="F137" s="262"/>
      <c r="G137" s="262"/>
    </row>
    <row r="138" spans="1:7" ht="12.75">
      <c r="A138" s="262"/>
      <c r="B138" s="262"/>
      <c r="C138" s="262"/>
      <c r="D138" s="262"/>
      <c r="E138" s="278"/>
      <c r="F138" s="262"/>
      <c r="G138" s="262"/>
    </row>
    <row r="139" spans="1:7" ht="12.75">
      <c r="A139" s="262"/>
      <c r="B139" s="262"/>
      <c r="C139" s="262"/>
      <c r="D139" s="262"/>
      <c r="E139" s="278"/>
      <c r="F139" s="262"/>
      <c r="G139" s="262"/>
    </row>
  </sheetData>
  <mergeCells count="54">
    <mergeCell ref="C64:D64"/>
    <mergeCell ref="C65:D65"/>
    <mergeCell ref="C57:D57"/>
    <mergeCell ref="C58:D58"/>
    <mergeCell ref="C59:D59"/>
    <mergeCell ref="C60:D60"/>
    <mergeCell ref="C61:D61"/>
    <mergeCell ref="C63:D63"/>
    <mergeCell ref="C56:D56"/>
    <mergeCell ref="C43:D43"/>
    <mergeCell ref="C44:D44"/>
    <mergeCell ref="C46:D46"/>
    <mergeCell ref="C48:D48"/>
    <mergeCell ref="C49:D49"/>
    <mergeCell ref="C50:D50"/>
    <mergeCell ref="C51:D51"/>
    <mergeCell ref="C52:D52"/>
    <mergeCell ref="C54:D54"/>
    <mergeCell ref="C55:D55"/>
    <mergeCell ref="C39:D39"/>
    <mergeCell ref="C40:D40"/>
    <mergeCell ref="C41:D41"/>
    <mergeCell ref="C42:D42"/>
    <mergeCell ref="C32:D32"/>
    <mergeCell ref="C33:D33"/>
    <mergeCell ref="C34:D34"/>
    <mergeCell ref="C36:D36"/>
    <mergeCell ref="C37:D37"/>
    <mergeCell ref="C38:D38"/>
    <mergeCell ref="C26:D26"/>
    <mergeCell ref="C28:D28"/>
    <mergeCell ref="C29:D29"/>
    <mergeCell ref="C30:D30"/>
    <mergeCell ref="C19:D19"/>
    <mergeCell ref="C20:D20"/>
    <mergeCell ref="C21:D21"/>
    <mergeCell ref="C23:D23"/>
    <mergeCell ref="C24:D24"/>
    <mergeCell ref="C31:D31"/>
    <mergeCell ref="C18:D18"/>
    <mergeCell ref="A1:G1"/>
    <mergeCell ref="A3:B3"/>
    <mergeCell ref="A4:B4"/>
    <mergeCell ref="E4:G4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25:D2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E51"/>
  <sheetViews>
    <sheetView workbookViewId="0" topLeftCell="A4">
      <selection activeCell="B46" sqref="B46:G46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8" customHeight="1" thickBot="1">
      <c r="A1" s="79" t="s">
        <v>29</v>
      </c>
      <c r="B1" s="80"/>
      <c r="C1" s="80"/>
      <c r="D1" s="80"/>
      <c r="E1" s="80"/>
      <c r="F1" s="80"/>
      <c r="G1" s="80"/>
    </row>
    <row r="2" spans="1:7" ht="12.75" customHeight="1">
      <c r="A2" s="81" t="s">
        <v>30</v>
      </c>
      <c r="B2" s="82"/>
      <c r="C2" s="83" t="s">
        <v>173</v>
      </c>
      <c r="D2" s="83" t="s">
        <v>174</v>
      </c>
      <c r="E2" s="84"/>
      <c r="F2" s="85" t="s">
        <v>31</v>
      </c>
      <c r="G2" s="86"/>
    </row>
    <row r="3" spans="1:7" ht="3.1" customHeight="1" hidden="1">
      <c r="A3" s="87"/>
      <c r="B3" s="88"/>
      <c r="C3" s="89"/>
      <c r="D3" s="89"/>
      <c r="E3" s="90"/>
      <c r="F3" s="91"/>
      <c r="G3" s="92"/>
    </row>
    <row r="4" spans="1:7" ht="12.1" customHeight="1">
      <c r="A4" s="93" t="s">
        <v>32</v>
      </c>
      <c r="B4" s="88"/>
      <c r="C4" s="89"/>
      <c r="D4" s="89"/>
      <c r="E4" s="90"/>
      <c r="F4" s="91" t="s">
        <v>33</v>
      </c>
      <c r="G4" s="94"/>
    </row>
    <row r="5" spans="1:7" ht="12.9" customHeight="1">
      <c r="A5" s="95" t="s">
        <v>101</v>
      </c>
      <c r="B5" s="96"/>
      <c r="C5" s="97" t="s">
        <v>671</v>
      </c>
      <c r="D5" s="98"/>
      <c r="E5" s="96"/>
      <c r="F5" s="91" t="s">
        <v>34</v>
      </c>
      <c r="G5" s="92"/>
    </row>
    <row r="6" spans="1:15" ht="12.9" customHeight="1">
      <c r="A6" s="93" t="s">
        <v>35</v>
      </c>
      <c r="B6" s="88"/>
      <c r="C6" s="89"/>
      <c r="D6" s="89"/>
      <c r="E6" s="90"/>
      <c r="F6" s="99" t="s">
        <v>36</v>
      </c>
      <c r="G6" s="100">
        <v>0</v>
      </c>
      <c r="O6" s="101"/>
    </row>
    <row r="7" spans="1:7" ht="12.9" customHeight="1">
      <c r="A7" s="102" t="s">
        <v>670</v>
      </c>
      <c r="B7" s="103"/>
      <c r="C7" s="104" t="s">
        <v>672</v>
      </c>
      <c r="D7" s="105"/>
      <c r="E7" s="105"/>
      <c r="F7" s="106" t="s">
        <v>37</v>
      </c>
      <c r="G7" s="100">
        <f>IF(G6=0,,ROUND((F30+F32)/G6,1))</f>
        <v>0</v>
      </c>
    </row>
    <row r="8" spans="1:9" ht="12.75">
      <c r="A8" s="107" t="s">
        <v>38</v>
      </c>
      <c r="B8" s="91"/>
      <c r="C8" s="295" t="s">
        <v>171</v>
      </c>
      <c r="D8" s="295"/>
      <c r="E8" s="296"/>
      <c r="F8" s="108" t="s">
        <v>39</v>
      </c>
      <c r="G8" s="109"/>
      <c r="H8" s="110"/>
      <c r="I8" s="111"/>
    </row>
    <row r="9" spans="1:8" ht="12.75">
      <c r="A9" s="107" t="s">
        <v>40</v>
      </c>
      <c r="B9" s="91"/>
      <c r="C9" s="295"/>
      <c r="D9" s="295"/>
      <c r="E9" s="296"/>
      <c r="F9" s="91"/>
      <c r="G9" s="112"/>
      <c r="H9" s="113"/>
    </row>
    <row r="10" spans="1:8" ht="12.75">
      <c r="A10" s="107" t="s">
        <v>41</v>
      </c>
      <c r="B10" s="91"/>
      <c r="C10" s="295" t="s">
        <v>170</v>
      </c>
      <c r="D10" s="295"/>
      <c r="E10" s="295"/>
      <c r="F10" s="114"/>
      <c r="G10" s="115"/>
      <c r="H10" s="116"/>
    </row>
    <row r="11" spans="1:57" ht="13.6" customHeight="1">
      <c r="A11" s="107" t="s">
        <v>42</v>
      </c>
      <c r="B11" s="91"/>
      <c r="C11" s="295"/>
      <c r="D11" s="295"/>
      <c r="E11" s="295"/>
      <c r="F11" s="117" t="s">
        <v>43</v>
      </c>
      <c r="G11" s="118"/>
      <c r="H11" s="113"/>
      <c r="BA11" s="119"/>
      <c r="BB11" s="119"/>
      <c r="BC11" s="119"/>
      <c r="BD11" s="119"/>
      <c r="BE11" s="119"/>
    </row>
    <row r="12" spans="1:8" ht="12.75" customHeight="1">
      <c r="A12" s="120" t="s">
        <v>44</v>
      </c>
      <c r="B12" s="88"/>
      <c r="C12" s="297"/>
      <c r="D12" s="297"/>
      <c r="E12" s="297"/>
      <c r="F12" s="121" t="s">
        <v>45</v>
      </c>
      <c r="G12" s="122"/>
      <c r="H12" s="113"/>
    </row>
    <row r="13" spans="1:8" ht="28.55" customHeight="1" thickBot="1">
      <c r="A13" s="123" t="s">
        <v>46</v>
      </c>
      <c r="B13" s="124"/>
      <c r="C13" s="124"/>
      <c r="D13" s="124"/>
      <c r="E13" s="125"/>
      <c r="F13" s="125"/>
      <c r="G13" s="126"/>
      <c r="H13" s="113"/>
    </row>
    <row r="14" spans="1:7" ht="17.35" customHeight="1" thickBot="1">
      <c r="A14" s="127" t="s">
        <v>47</v>
      </c>
      <c r="B14" s="128"/>
      <c r="C14" s="129"/>
      <c r="D14" s="130" t="s">
        <v>48</v>
      </c>
      <c r="E14" s="131"/>
      <c r="F14" s="131"/>
      <c r="G14" s="129"/>
    </row>
    <row r="15" spans="1:7" ht="16" customHeight="1">
      <c r="A15" s="132"/>
      <c r="B15" s="133" t="s">
        <v>49</v>
      </c>
      <c r="C15" s="134">
        <f>'SO 01.00 Rek'!E19</f>
        <v>0</v>
      </c>
      <c r="D15" s="135" t="str">
        <f>'SO 01.00 Rek'!A24</f>
        <v>Ztížené výrobní podmínky</v>
      </c>
      <c r="E15" s="136"/>
      <c r="F15" s="137"/>
      <c r="G15" s="134">
        <f>'SO 01.00 Rek'!I24</f>
        <v>0</v>
      </c>
    </row>
    <row r="16" spans="1:7" ht="16" customHeight="1">
      <c r="A16" s="132" t="s">
        <v>50</v>
      </c>
      <c r="B16" s="133" t="s">
        <v>51</v>
      </c>
      <c r="C16" s="134">
        <f>'SO 01.00 Rek'!F19</f>
        <v>0</v>
      </c>
      <c r="D16" s="87" t="str">
        <f>'SO 01.00 Rek'!A25</f>
        <v>Oborová přirážka</v>
      </c>
      <c r="E16" s="138"/>
      <c r="F16" s="139"/>
      <c r="G16" s="134">
        <f>'SO 01.00 Rek'!I25</f>
        <v>0</v>
      </c>
    </row>
    <row r="17" spans="1:7" ht="16" customHeight="1">
      <c r="A17" s="132" t="s">
        <v>52</v>
      </c>
      <c r="B17" s="133" t="s">
        <v>53</v>
      </c>
      <c r="C17" s="134">
        <f>'SO 01.00 Rek'!H19</f>
        <v>0</v>
      </c>
      <c r="D17" s="87" t="str">
        <f>'SO 01.00 Rek'!A26</f>
        <v>Přesun stavebních kapacit</v>
      </c>
      <c r="E17" s="138"/>
      <c r="F17" s="139"/>
      <c r="G17" s="134">
        <f>'SO 01.00 Rek'!I26</f>
        <v>0</v>
      </c>
    </row>
    <row r="18" spans="1:7" ht="16" customHeight="1">
      <c r="A18" s="140" t="s">
        <v>54</v>
      </c>
      <c r="B18" s="141" t="s">
        <v>55</v>
      </c>
      <c r="C18" s="134">
        <f>'SO 01.00 Rek'!G19</f>
        <v>0</v>
      </c>
      <c r="D18" s="87" t="str">
        <f>'SO 01.00 Rek'!A27</f>
        <v>Mimostaveništní doprava</v>
      </c>
      <c r="E18" s="138"/>
      <c r="F18" s="139"/>
      <c r="G18" s="134">
        <f>'SO 01.00 Rek'!I27</f>
        <v>0</v>
      </c>
    </row>
    <row r="19" spans="1:7" ht="16" customHeight="1">
      <c r="A19" s="142" t="s">
        <v>56</v>
      </c>
      <c r="B19" s="133"/>
      <c r="C19" s="134">
        <f>SUM(C15:C18)</f>
        <v>0</v>
      </c>
      <c r="D19" s="87" t="str">
        <f>'SO 01.00 Rek'!A28</f>
        <v>Zařízení staveniště</v>
      </c>
      <c r="E19" s="138"/>
      <c r="F19" s="139"/>
      <c r="G19" s="134">
        <f>'SO 01.00 Rek'!I28</f>
        <v>0</v>
      </c>
    </row>
    <row r="20" spans="1:7" ht="16" customHeight="1">
      <c r="A20" s="142"/>
      <c r="B20" s="133"/>
      <c r="C20" s="134"/>
      <c r="D20" s="87" t="str">
        <f>'SO 01.00 Rek'!A29</f>
        <v>Provoz investora</v>
      </c>
      <c r="E20" s="138"/>
      <c r="F20" s="139"/>
      <c r="G20" s="134">
        <f>'SO 01.00 Rek'!I29</f>
        <v>0</v>
      </c>
    </row>
    <row r="21" spans="1:7" ht="16" customHeight="1">
      <c r="A21" s="142" t="s">
        <v>28</v>
      </c>
      <c r="B21" s="133"/>
      <c r="C21" s="134">
        <f>'SO 01.00 Rek'!I19</f>
        <v>0</v>
      </c>
      <c r="D21" s="87" t="str">
        <f>'SO 01.00 Rek'!A30</f>
        <v>Kompletační činnost (IČD)</v>
      </c>
      <c r="E21" s="138"/>
      <c r="F21" s="139"/>
      <c r="G21" s="134">
        <f>'SO 01.00 Rek'!I30</f>
        <v>0</v>
      </c>
    </row>
    <row r="22" spans="1:7" ht="16" customHeight="1">
      <c r="A22" s="143" t="s">
        <v>57</v>
      </c>
      <c r="B22" s="113"/>
      <c r="C22" s="134">
        <f>C19+C21</f>
        <v>0</v>
      </c>
      <c r="D22" s="87" t="s">
        <v>58</v>
      </c>
      <c r="E22" s="138"/>
      <c r="F22" s="139"/>
      <c r="G22" s="134">
        <f>G23-SUM(G15:G21)</f>
        <v>0</v>
      </c>
    </row>
    <row r="23" spans="1:7" ht="16" customHeight="1" thickBot="1">
      <c r="A23" s="293" t="s">
        <v>59</v>
      </c>
      <c r="B23" s="294"/>
      <c r="C23" s="144">
        <f>C22+G23</f>
        <v>0</v>
      </c>
      <c r="D23" s="145" t="s">
        <v>60</v>
      </c>
      <c r="E23" s="146"/>
      <c r="F23" s="147"/>
      <c r="G23" s="134">
        <f>'SO 01.00 Rek'!H32</f>
        <v>0</v>
      </c>
    </row>
    <row r="24" spans="1:7" ht="13.6">
      <c r="A24" s="148" t="s">
        <v>61</v>
      </c>
      <c r="B24" s="149"/>
      <c r="C24" s="150"/>
      <c r="D24" s="149" t="s">
        <v>62</v>
      </c>
      <c r="E24" s="149"/>
      <c r="F24" s="151" t="s">
        <v>63</v>
      </c>
      <c r="G24" s="152"/>
    </row>
    <row r="25" spans="1:7" ht="12.75">
      <c r="A25" s="143" t="s">
        <v>64</v>
      </c>
      <c r="B25" s="113"/>
      <c r="C25" s="153"/>
      <c r="D25" s="113" t="s">
        <v>64</v>
      </c>
      <c r="F25" s="154" t="s">
        <v>64</v>
      </c>
      <c r="G25" s="155"/>
    </row>
    <row r="26" spans="1:7" ht="37.55" customHeight="1">
      <c r="A26" s="143" t="s">
        <v>65</v>
      </c>
      <c r="B26" s="156"/>
      <c r="C26" s="153"/>
      <c r="D26" s="113" t="s">
        <v>65</v>
      </c>
      <c r="F26" s="154" t="s">
        <v>65</v>
      </c>
      <c r="G26" s="155"/>
    </row>
    <row r="27" spans="1:7" ht="12.75">
      <c r="A27" s="143"/>
      <c r="B27" s="157"/>
      <c r="C27" s="153"/>
      <c r="D27" s="113"/>
      <c r="F27" s="154"/>
      <c r="G27" s="155"/>
    </row>
    <row r="28" spans="1:7" ht="12.75">
      <c r="A28" s="143" t="s">
        <v>66</v>
      </c>
      <c r="B28" s="113"/>
      <c r="C28" s="153"/>
      <c r="D28" s="154" t="s">
        <v>67</v>
      </c>
      <c r="E28" s="153"/>
      <c r="F28" s="158" t="s">
        <v>67</v>
      </c>
      <c r="G28" s="155"/>
    </row>
    <row r="29" spans="1:7" ht="69" customHeight="1">
      <c r="A29" s="143"/>
      <c r="B29" s="113"/>
      <c r="C29" s="159"/>
      <c r="D29" s="160"/>
      <c r="E29" s="159"/>
      <c r="F29" s="113"/>
      <c r="G29" s="155"/>
    </row>
    <row r="30" spans="1:7" ht="12.75">
      <c r="A30" s="161" t="s">
        <v>12</v>
      </c>
      <c r="B30" s="162"/>
      <c r="C30" s="163">
        <v>21</v>
      </c>
      <c r="D30" s="162" t="s">
        <v>68</v>
      </c>
      <c r="E30" s="164"/>
      <c r="F30" s="299">
        <f>C23-F32</f>
        <v>0</v>
      </c>
      <c r="G30" s="300"/>
    </row>
    <row r="31" spans="1:7" ht="12.75">
      <c r="A31" s="161" t="s">
        <v>69</v>
      </c>
      <c r="B31" s="162"/>
      <c r="C31" s="163">
        <f>C30</f>
        <v>21</v>
      </c>
      <c r="D31" s="162" t="s">
        <v>70</v>
      </c>
      <c r="E31" s="164"/>
      <c r="F31" s="299">
        <f>ROUND(PRODUCT(F30,C31/100),0)</f>
        <v>0</v>
      </c>
      <c r="G31" s="300"/>
    </row>
    <row r="32" spans="1:7" ht="12.75">
      <c r="A32" s="161" t="s">
        <v>12</v>
      </c>
      <c r="B32" s="162"/>
      <c r="C32" s="163">
        <v>0</v>
      </c>
      <c r="D32" s="162" t="s">
        <v>70</v>
      </c>
      <c r="E32" s="164"/>
      <c r="F32" s="299">
        <v>0</v>
      </c>
      <c r="G32" s="300"/>
    </row>
    <row r="33" spans="1:7" ht="12.75">
      <c r="A33" s="161" t="s">
        <v>69</v>
      </c>
      <c r="B33" s="165"/>
      <c r="C33" s="166">
        <f>C32</f>
        <v>0</v>
      </c>
      <c r="D33" s="162" t="s">
        <v>70</v>
      </c>
      <c r="E33" s="139"/>
      <c r="F33" s="299">
        <f>ROUND(PRODUCT(F32,C33/100),0)</f>
        <v>0</v>
      </c>
      <c r="G33" s="300"/>
    </row>
    <row r="34" spans="1:7" s="170" customFormat="1" ht="19.55" customHeight="1" thickBot="1">
      <c r="A34" s="167" t="s">
        <v>71</v>
      </c>
      <c r="B34" s="168"/>
      <c r="C34" s="168"/>
      <c r="D34" s="168"/>
      <c r="E34" s="169"/>
      <c r="F34" s="301">
        <f>ROUND(SUM(F30:F33),0)</f>
        <v>0</v>
      </c>
      <c r="G34" s="302"/>
    </row>
    <row r="36" spans="1:8" ht="12.75">
      <c r="A36" s="2" t="s">
        <v>72</v>
      </c>
      <c r="B36" s="2"/>
      <c r="C36" s="2"/>
      <c r="D36" s="2"/>
      <c r="E36" s="2"/>
      <c r="F36" s="2"/>
      <c r="G36" s="2"/>
      <c r="H36" s="1" t="s">
        <v>2</v>
      </c>
    </row>
    <row r="37" spans="1:8" ht="14.3" customHeight="1">
      <c r="A37" s="2"/>
      <c r="B37" s="303" t="s">
        <v>739</v>
      </c>
      <c r="C37" s="303"/>
      <c r="D37" s="303"/>
      <c r="E37" s="303"/>
      <c r="F37" s="303"/>
      <c r="G37" s="303"/>
      <c r="H37" s="1" t="s">
        <v>2</v>
      </c>
    </row>
    <row r="38" spans="1:8" ht="12.75" customHeight="1">
      <c r="A38" s="171"/>
      <c r="B38" s="303"/>
      <c r="C38" s="303"/>
      <c r="D38" s="303"/>
      <c r="E38" s="303"/>
      <c r="F38" s="303"/>
      <c r="G38" s="303"/>
      <c r="H38" s="1" t="s">
        <v>2</v>
      </c>
    </row>
    <row r="39" spans="1:8" ht="12.75">
      <c r="A39" s="171"/>
      <c r="B39" s="303"/>
      <c r="C39" s="303"/>
      <c r="D39" s="303"/>
      <c r="E39" s="303"/>
      <c r="F39" s="303"/>
      <c r="G39" s="303"/>
      <c r="H39" s="1" t="s">
        <v>2</v>
      </c>
    </row>
    <row r="40" spans="1:8" ht="12.75">
      <c r="A40" s="171"/>
      <c r="B40" s="303"/>
      <c r="C40" s="303"/>
      <c r="D40" s="303"/>
      <c r="E40" s="303"/>
      <c r="F40" s="303"/>
      <c r="G40" s="303"/>
      <c r="H40" s="1" t="s">
        <v>2</v>
      </c>
    </row>
    <row r="41" spans="1:8" ht="12.75">
      <c r="A41" s="171"/>
      <c r="B41" s="303"/>
      <c r="C41" s="303"/>
      <c r="D41" s="303"/>
      <c r="E41" s="303"/>
      <c r="F41" s="303"/>
      <c r="G41" s="303"/>
      <c r="H41" s="1" t="s">
        <v>2</v>
      </c>
    </row>
    <row r="42" spans="1:8" ht="12.75">
      <c r="A42" s="171"/>
      <c r="B42" s="303"/>
      <c r="C42" s="303"/>
      <c r="D42" s="303"/>
      <c r="E42" s="303"/>
      <c r="F42" s="303"/>
      <c r="G42" s="303"/>
      <c r="H42" s="1" t="s">
        <v>2</v>
      </c>
    </row>
    <row r="43" spans="1:8" ht="12.75">
      <c r="A43" s="171"/>
      <c r="B43" s="303"/>
      <c r="C43" s="303"/>
      <c r="D43" s="303"/>
      <c r="E43" s="303"/>
      <c r="F43" s="303"/>
      <c r="G43" s="303"/>
      <c r="H43" s="1" t="s">
        <v>2</v>
      </c>
    </row>
    <row r="44" spans="1:8" ht="12.75" customHeight="1">
      <c r="A44" s="171"/>
      <c r="B44" s="303"/>
      <c r="C44" s="303"/>
      <c r="D44" s="303"/>
      <c r="E44" s="303"/>
      <c r="F44" s="303"/>
      <c r="G44" s="303"/>
      <c r="H44" s="1" t="s">
        <v>2</v>
      </c>
    </row>
    <row r="45" spans="1:8" ht="56.4" customHeight="1">
      <c r="A45" s="171"/>
      <c r="B45" s="303"/>
      <c r="C45" s="303"/>
      <c r="D45" s="303"/>
      <c r="E45" s="303"/>
      <c r="F45" s="303"/>
      <c r="G45" s="303"/>
      <c r="H45" s="1" t="s">
        <v>2</v>
      </c>
    </row>
    <row r="46" spans="2:7" ht="12.75">
      <c r="B46" s="298"/>
      <c r="C46" s="298"/>
      <c r="D46" s="298"/>
      <c r="E46" s="298"/>
      <c r="F46" s="298"/>
      <c r="G46" s="298"/>
    </row>
    <row r="47" spans="2:7" ht="12.75">
      <c r="B47" s="298"/>
      <c r="C47" s="298"/>
      <c r="D47" s="298"/>
      <c r="E47" s="298"/>
      <c r="F47" s="298"/>
      <c r="G47" s="298"/>
    </row>
    <row r="48" spans="2:7" ht="12.75">
      <c r="B48" s="298"/>
      <c r="C48" s="298"/>
      <c r="D48" s="298"/>
      <c r="E48" s="298"/>
      <c r="F48" s="298"/>
      <c r="G48" s="298"/>
    </row>
    <row r="49" spans="2:7" ht="12.75">
      <c r="B49" s="298"/>
      <c r="C49" s="298"/>
      <c r="D49" s="298"/>
      <c r="E49" s="298"/>
      <c r="F49" s="298"/>
      <c r="G49" s="298"/>
    </row>
    <row r="50" spans="2:7" ht="12.75">
      <c r="B50" s="298"/>
      <c r="C50" s="298"/>
      <c r="D50" s="298"/>
      <c r="E50" s="298"/>
      <c r="F50" s="298"/>
      <c r="G50" s="298"/>
    </row>
    <row r="51" spans="2:7" ht="12.75">
      <c r="B51" s="298"/>
      <c r="C51" s="298"/>
      <c r="D51" s="298"/>
      <c r="E51" s="298"/>
      <c r="F51" s="298"/>
      <c r="G51" s="298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E83"/>
  <sheetViews>
    <sheetView workbookViewId="0" topLeftCell="A1">
      <selection activeCell="G24" sqref="G24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4.3" thickTop="1">
      <c r="A1" s="304" t="s">
        <v>3</v>
      </c>
      <c r="B1" s="305"/>
      <c r="C1" s="172" t="s">
        <v>671</v>
      </c>
      <c r="D1" s="173"/>
      <c r="E1" s="174"/>
      <c r="F1" s="173"/>
      <c r="G1" s="175" t="s">
        <v>73</v>
      </c>
      <c r="H1" s="176" t="s">
        <v>173</v>
      </c>
      <c r="I1" s="177"/>
    </row>
    <row r="2" spans="1:9" ht="14.3" thickBot="1">
      <c r="A2" s="306" t="s">
        <v>74</v>
      </c>
      <c r="B2" s="307"/>
      <c r="C2" s="178" t="s">
        <v>672</v>
      </c>
      <c r="D2" s="179"/>
      <c r="E2" s="180"/>
      <c r="F2" s="179"/>
      <c r="G2" s="308" t="s">
        <v>174</v>
      </c>
      <c r="H2" s="309"/>
      <c r="I2" s="310"/>
    </row>
    <row r="3" ht="13.6" thickTop="1">
      <c r="F3" s="113"/>
    </row>
    <row r="4" spans="1:9" ht="19.55" customHeight="1">
      <c r="A4" s="181" t="s">
        <v>75</v>
      </c>
      <c r="B4" s="182"/>
      <c r="C4" s="182"/>
      <c r="D4" s="182"/>
      <c r="E4" s="183"/>
      <c r="F4" s="182"/>
      <c r="G4" s="182"/>
      <c r="H4" s="182"/>
      <c r="I4" s="182"/>
    </row>
    <row r="5" ht="13.6" thickBot="1"/>
    <row r="6" spans="1:9" s="113" customFormat="1" ht="14.3" thickBot="1">
      <c r="A6" s="184"/>
      <c r="B6" s="185" t="s">
        <v>76</v>
      </c>
      <c r="C6" s="185"/>
      <c r="D6" s="186"/>
      <c r="E6" s="187" t="s">
        <v>24</v>
      </c>
      <c r="F6" s="188" t="s">
        <v>25</v>
      </c>
      <c r="G6" s="188" t="s">
        <v>26</v>
      </c>
      <c r="H6" s="188" t="s">
        <v>27</v>
      </c>
      <c r="I6" s="189" t="s">
        <v>28</v>
      </c>
    </row>
    <row r="7" spans="1:9" s="113" customFormat="1" ht="12.75">
      <c r="A7" s="279" t="str">
        <f>'SO 01.00 Pol'!B7</f>
        <v>1</v>
      </c>
      <c r="B7" s="60" t="str">
        <f>'SO 01.00 Pol'!C7</f>
        <v>Zemní práce</v>
      </c>
      <c r="D7" s="190"/>
      <c r="E7" s="280">
        <f>'SO 01.00 Pol'!BA194</f>
        <v>0</v>
      </c>
      <c r="F7" s="281">
        <f>'SO 01.00 Pol'!BB194</f>
        <v>0</v>
      </c>
      <c r="G7" s="281">
        <f>'SO 01.00 Pol'!BC194</f>
        <v>0</v>
      </c>
      <c r="H7" s="281">
        <f>'SO 01.00 Pol'!BD194</f>
        <v>0</v>
      </c>
      <c r="I7" s="282">
        <f>'SO 01.00 Pol'!BE194</f>
        <v>0</v>
      </c>
    </row>
    <row r="8" spans="1:9" s="113" customFormat="1" ht="12.75">
      <c r="A8" s="279" t="str">
        <f>'SO 01.00 Pol'!B195</f>
        <v>18</v>
      </c>
      <c r="B8" s="60" t="str">
        <f>'SO 01.00 Pol'!C195</f>
        <v>Povrchové úpravy terénu</v>
      </c>
      <c r="D8" s="190"/>
      <c r="E8" s="280">
        <f>'SO 01.00 Pol'!BA246</f>
        <v>0</v>
      </c>
      <c r="F8" s="281">
        <f>'SO 01.00 Pol'!BB246</f>
        <v>0</v>
      </c>
      <c r="G8" s="281">
        <f>'SO 01.00 Pol'!BC246</f>
        <v>0</v>
      </c>
      <c r="H8" s="281">
        <f>'SO 01.00 Pol'!BD246</f>
        <v>0</v>
      </c>
      <c r="I8" s="282">
        <f>'SO 01.00 Pol'!BE246</f>
        <v>0</v>
      </c>
    </row>
    <row r="9" spans="1:9" s="113" customFormat="1" ht="12.75">
      <c r="A9" s="279" t="str">
        <f>'SO 01.00 Pol'!B247</f>
        <v>27</v>
      </c>
      <c r="B9" s="60" t="str">
        <f>'SO 01.00 Pol'!C247</f>
        <v>Základy</v>
      </c>
      <c r="D9" s="190"/>
      <c r="E9" s="280">
        <f>'SO 01.00 Pol'!BA360</f>
        <v>0</v>
      </c>
      <c r="F9" s="281">
        <f>'SO 01.00 Pol'!BB360</f>
        <v>0</v>
      </c>
      <c r="G9" s="281">
        <f>'SO 01.00 Pol'!BC360</f>
        <v>0</v>
      </c>
      <c r="H9" s="281">
        <f>'SO 01.00 Pol'!BD360</f>
        <v>0</v>
      </c>
      <c r="I9" s="282">
        <f>'SO 01.00 Pol'!BE360</f>
        <v>0</v>
      </c>
    </row>
    <row r="10" spans="1:9" s="113" customFormat="1" ht="12.75">
      <c r="A10" s="279" t="str">
        <f>'SO 01.00 Pol'!B361</f>
        <v>51</v>
      </c>
      <c r="B10" s="60" t="str">
        <f>'SO 01.00 Pol'!C361</f>
        <v>Komunikace s asfaltovým povrchem</v>
      </c>
      <c r="D10" s="190"/>
      <c r="E10" s="280">
        <f>'SO 01.00 Pol'!BA377</f>
        <v>0</v>
      </c>
      <c r="F10" s="281">
        <f>'SO 01.00 Pol'!BB377</f>
        <v>0</v>
      </c>
      <c r="G10" s="281">
        <f>'SO 01.00 Pol'!BC377</f>
        <v>0</v>
      </c>
      <c r="H10" s="281">
        <f>'SO 01.00 Pol'!BD377</f>
        <v>0</v>
      </c>
      <c r="I10" s="282">
        <f>'SO 01.00 Pol'!BE377</f>
        <v>0</v>
      </c>
    </row>
    <row r="11" spans="1:9" s="113" customFormat="1" ht="12.75">
      <c r="A11" s="279" t="str">
        <f>'SO 01.00 Pol'!B378</f>
        <v>59</v>
      </c>
      <c r="B11" s="60" t="str">
        <f>'SO 01.00 Pol'!C378</f>
        <v>Dlažby a předlažby komunikací</v>
      </c>
      <c r="D11" s="190"/>
      <c r="E11" s="280">
        <f>'SO 01.00 Pol'!BA381</f>
        <v>0</v>
      </c>
      <c r="F11" s="281">
        <f>'SO 01.00 Pol'!BB381</f>
        <v>0</v>
      </c>
      <c r="G11" s="281">
        <f>'SO 01.00 Pol'!BC381</f>
        <v>0</v>
      </c>
      <c r="H11" s="281">
        <f>'SO 01.00 Pol'!BD381</f>
        <v>0</v>
      </c>
      <c r="I11" s="282">
        <f>'SO 01.00 Pol'!BE381</f>
        <v>0</v>
      </c>
    </row>
    <row r="12" spans="1:9" s="113" customFormat="1" ht="12.75">
      <c r="A12" s="279" t="str">
        <f>'SO 01.00 Pol'!B382</f>
        <v>63</v>
      </c>
      <c r="B12" s="60" t="str">
        <f>'SO 01.00 Pol'!C382</f>
        <v>Podlahy a podlahové konstrukce</v>
      </c>
      <c r="D12" s="190"/>
      <c r="E12" s="280">
        <f>'SO 01.00 Pol'!BA401</f>
        <v>0</v>
      </c>
      <c r="F12" s="281">
        <f>'SO 01.00 Pol'!BB401</f>
        <v>0</v>
      </c>
      <c r="G12" s="281">
        <f>'SO 01.00 Pol'!BC401</f>
        <v>0</v>
      </c>
      <c r="H12" s="281">
        <f>'SO 01.00 Pol'!BD401</f>
        <v>0</v>
      </c>
      <c r="I12" s="282">
        <f>'SO 01.00 Pol'!BE401</f>
        <v>0</v>
      </c>
    </row>
    <row r="13" spans="1:9" s="113" customFormat="1" ht="12.75">
      <c r="A13" s="279" t="str">
        <f>'SO 01.00 Pol'!B402</f>
        <v>8</v>
      </c>
      <c r="B13" s="60" t="str">
        <f>'SO 01.00 Pol'!C402</f>
        <v>Trubní vedení</v>
      </c>
      <c r="D13" s="190"/>
      <c r="E13" s="280">
        <f>'SO 01.00 Pol'!BA442</f>
        <v>0</v>
      </c>
      <c r="F13" s="281">
        <f>'SO 01.00 Pol'!BB442</f>
        <v>0</v>
      </c>
      <c r="G13" s="281">
        <f>'SO 01.00 Pol'!BC442</f>
        <v>0</v>
      </c>
      <c r="H13" s="281">
        <f>'SO 01.00 Pol'!BD442</f>
        <v>0</v>
      </c>
      <c r="I13" s="282">
        <f>'SO 01.00 Pol'!BE442</f>
        <v>0</v>
      </c>
    </row>
    <row r="14" spans="1:9" s="113" customFormat="1" ht="12.75">
      <c r="A14" s="279" t="str">
        <f>'SO 01.00 Pol'!B443</f>
        <v>95</v>
      </c>
      <c r="B14" s="60" t="str">
        <f>'SO 01.00 Pol'!C443</f>
        <v>Dokončovací konstrukce na pozemních stavbách</v>
      </c>
      <c r="D14" s="190"/>
      <c r="E14" s="280">
        <f>'SO 01.00 Pol'!BA446</f>
        <v>0</v>
      </c>
      <c r="F14" s="281">
        <f>'SO 01.00 Pol'!BB446</f>
        <v>0</v>
      </c>
      <c r="G14" s="281">
        <f>'SO 01.00 Pol'!BC446</f>
        <v>0</v>
      </c>
      <c r="H14" s="281">
        <f>'SO 01.00 Pol'!BD446</f>
        <v>0</v>
      </c>
      <c r="I14" s="282">
        <f>'SO 01.00 Pol'!BE446</f>
        <v>0</v>
      </c>
    </row>
    <row r="15" spans="1:9" s="113" customFormat="1" ht="12.75">
      <c r="A15" s="279" t="str">
        <f>'SO 01.00 Pol'!B447</f>
        <v>96</v>
      </c>
      <c r="B15" s="60" t="str">
        <f>'SO 01.00 Pol'!C447</f>
        <v>Bourání konstrukcí</v>
      </c>
      <c r="D15" s="190"/>
      <c r="E15" s="280">
        <f>'SO 01.00 Pol'!BA488</f>
        <v>0</v>
      </c>
      <c r="F15" s="281">
        <f>'SO 01.00 Pol'!BB488</f>
        <v>0</v>
      </c>
      <c r="G15" s="281">
        <f>'SO 01.00 Pol'!BC488</f>
        <v>0</v>
      </c>
      <c r="H15" s="281">
        <f>'SO 01.00 Pol'!BD488</f>
        <v>0</v>
      </c>
      <c r="I15" s="282">
        <f>'SO 01.00 Pol'!BE488</f>
        <v>0</v>
      </c>
    </row>
    <row r="16" spans="1:9" s="113" customFormat="1" ht="12.75">
      <c r="A16" s="279" t="str">
        <f>'SO 01.00 Pol'!B489</f>
        <v>99</v>
      </c>
      <c r="B16" s="60" t="str">
        <f>'SO 01.00 Pol'!C489</f>
        <v>Staveništní přesun hmot</v>
      </c>
      <c r="D16" s="190"/>
      <c r="E16" s="280">
        <f>'SO 01.00 Pol'!BA491</f>
        <v>0</v>
      </c>
      <c r="F16" s="281">
        <f>'SO 01.00 Pol'!BB491</f>
        <v>0</v>
      </c>
      <c r="G16" s="281">
        <f>'SO 01.00 Pol'!BC491</f>
        <v>0</v>
      </c>
      <c r="H16" s="281">
        <f>'SO 01.00 Pol'!BD491</f>
        <v>0</v>
      </c>
      <c r="I16" s="282">
        <f>'SO 01.00 Pol'!BE491</f>
        <v>0</v>
      </c>
    </row>
    <row r="17" spans="1:9" s="113" customFormat="1" ht="12.75">
      <c r="A17" s="279" t="str">
        <f>'SO 01.00 Pol'!B492</f>
        <v>711</v>
      </c>
      <c r="B17" s="60" t="str">
        <f>'SO 01.00 Pol'!C492</f>
        <v>Izolace proti vodě</v>
      </c>
      <c r="D17" s="190"/>
      <c r="E17" s="280">
        <f>'SO 01.00 Pol'!BA564</f>
        <v>0</v>
      </c>
      <c r="F17" s="281">
        <f>'SO 01.00 Pol'!BB564</f>
        <v>0</v>
      </c>
      <c r="G17" s="281">
        <f>'SO 01.00 Pol'!BC564</f>
        <v>0</v>
      </c>
      <c r="H17" s="281">
        <f>'SO 01.00 Pol'!BD564</f>
        <v>0</v>
      </c>
      <c r="I17" s="282">
        <f>'SO 01.00 Pol'!BE564</f>
        <v>0</v>
      </c>
    </row>
    <row r="18" spans="1:9" s="113" customFormat="1" ht="13.6" thickBot="1">
      <c r="A18" s="279" t="str">
        <f>'SO 01.00 Pol'!B565</f>
        <v>D96</v>
      </c>
      <c r="B18" s="60" t="str">
        <f>'SO 01.00 Pol'!C565</f>
        <v>Přesuny suti a vybouraných hmot</v>
      </c>
      <c r="D18" s="190"/>
      <c r="E18" s="280">
        <f>'SO 01.00 Pol'!BA573</f>
        <v>0</v>
      </c>
      <c r="F18" s="281">
        <f>'SO 01.00 Pol'!BB573</f>
        <v>0</v>
      </c>
      <c r="G18" s="281">
        <f>'SO 01.00 Pol'!BC573</f>
        <v>0</v>
      </c>
      <c r="H18" s="281">
        <f>'SO 01.00 Pol'!BD573</f>
        <v>0</v>
      </c>
      <c r="I18" s="282">
        <f>'SO 01.00 Pol'!BE573</f>
        <v>0</v>
      </c>
    </row>
    <row r="19" spans="1:9" s="14" customFormat="1" ht="14.3" thickBot="1">
      <c r="A19" s="191"/>
      <c r="B19" s="192" t="s">
        <v>77</v>
      </c>
      <c r="C19" s="192"/>
      <c r="D19" s="193"/>
      <c r="E19" s="194">
        <f>SUM(E7:E18)</f>
        <v>0</v>
      </c>
      <c r="F19" s="195">
        <f>SUM(F7:F18)</f>
        <v>0</v>
      </c>
      <c r="G19" s="195">
        <f>SUM(G7:G18)</f>
        <v>0</v>
      </c>
      <c r="H19" s="195">
        <f>SUM(H7:H18)</f>
        <v>0</v>
      </c>
      <c r="I19" s="196">
        <f>SUM(I7:I18)</f>
        <v>0</v>
      </c>
    </row>
    <row r="20" spans="1:9" ht="12.75">
      <c r="A20" s="113"/>
      <c r="B20" s="113"/>
      <c r="C20" s="113"/>
      <c r="D20" s="113"/>
      <c r="E20" s="113"/>
      <c r="F20" s="113"/>
      <c r="G20" s="113"/>
      <c r="H20" s="113"/>
      <c r="I20" s="113"/>
    </row>
    <row r="21" spans="1:57" ht="19.55" customHeight="1">
      <c r="A21" s="182" t="s">
        <v>78</v>
      </c>
      <c r="B21" s="182"/>
      <c r="C21" s="182"/>
      <c r="D21" s="182"/>
      <c r="E21" s="182"/>
      <c r="F21" s="182"/>
      <c r="G21" s="197"/>
      <c r="H21" s="182"/>
      <c r="I21" s="182"/>
      <c r="BA21" s="119"/>
      <c r="BB21" s="119"/>
      <c r="BC21" s="119"/>
      <c r="BD21" s="119"/>
      <c r="BE21" s="119"/>
    </row>
    <row r="22" ht="13.6" thickBot="1"/>
    <row r="23" spans="1:9" ht="13.6">
      <c r="A23" s="148" t="s">
        <v>79</v>
      </c>
      <c r="B23" s="149"/>
      <c r="C23" s="149"/>
      <c r="D23" s="198"/>
      <c r="E23" s="199" t="s">
        <v>80</v>
      </c>
      <c r="F23" s="200" t="s">
        <v>13</v>
      </c>
      <c r="G23" s="201" t="s">
        <v>81</v>
      </c>
      <c r="H23" s="202"/>
      <c r="I23" s="203" t="s">
        <v>80</v>
      </c>
    </row>
    <row r="24" spans="1:53" ht="12.75">
      <c r="A24" s="142" t="s">
        <v>162</v>
      </c>
      <c r="B24" s="133"/>
      <c r="C24" s="133"/>
      <c r="D24" s="204"/>
      <c r="E24" s="205">
        <v>0</v>
      </c>
      <c r="F24" s="206">
        <v>0</v>
      </c>
      <c r="G24" s="207">
        <f>E19+F19</f>
        <v>0</v>
      </c>
      <c r="H24" s="208"/>
      <c r="I24" s="209">
        <f aca="true" t="shared" si="0" ref="I24:I31">E24+F24*G24/100</f>
        <v>0</v>
      </c>
      <c r="BA24" s="1">
        <v>0</v>
      </c>
    </row>
    <row r="25" spans="1:53" ht="12.75">
      <c r="A25" s="142" t="s">
        <v>163</v>
      </c>
      <c r="B25" s="133"/>
      <c r="C25" s="133"/>
      <c r="D25" s="204"/>
      <c r="E25" s="205">
        <v>0</v>
      </c>
      <c r="F25" s="206">
        <v>0</v>
      </c>
      <c r="G25" s="207">
        <f>E19+F19</f>
        <v>0</v>
      </c>
      <c r="H25" s="208"/>
      <c r="I25" s="209">
        <f t="shared" si="0"/>
        <v>0</v>
      </c>
      <c r="BA25" s="1">
        <v>0</v>
      </c>
    </row>
    <row r="26" spans="1:53" ht="12.75">
      <c r="A26" s="142" t="s">
        <v>164</v>
      </c>
      <c r="B26" s="133"/>
      <c r="C26" s="133"/>
      <c r="D26" s="204"/>
      <c r="E26" s="205">
        <v>0</v>
      </c>
      <c r="F26" s="206">
        <v>0</v>
      </c>
      <c r="G26" s="207">
        <f>E19+F19</f>
        <v>0</v>
      </c>
      <c r="H26" s="208"/>
      <c r="I26" s="209">
        <f t="shared" si="0"/>
        <v>0</v>
      </c>
      <c r="BA26" s="1">
        <v>0</v>
      </c>
    </row>
    <row r="27" spans="1:53" ht="12.75">
      <c r="A27" s="142" t="s">
        <v>165</v>
      </c>
      <c r="B27" s="133"/>
      <c r="C27" s="133"/>
      <c r="D27" s="204"/>
      <c r="E27" s="205">
        <v>0</v>
      </c>
      <c r="F27" s="206">
        <v>0</v>
      </c>
      <c r="G27" s="207">
        <f>E19+F19</f>
        <v>0</v>
      </c>
      <c r="H27" s="208"/>
      <c r="I27" s="209">
        <f t="shared" si="0"/>
        <v>0</v>
      </c>
      <c r="BA27" s="1">
        <v>0</v>
      </c>
    </row>
    <row r="28" spans="1:53" ht="12.75">
      <c r="A28" s="142" t="s">
        <v>166</v>
      </c>
      <c r="B28" s="133"/>
      <c r="C28" s="133"/>
      <c r="D28" s="204"/>
      <c r="E28" s="205">
        <v>0</v>
      </c>
      <c r="F28" s="206">
        <v>0</v>
      </c>
      <c r="G28" s="207">
        <f>E19+F19</f>
        <v>0</v>
      </c>
      <c r="H28" s="208"/>
      <c r="I28" s="209">
        <f t="shared" si="0"/>
        <v>0</v>
      </c>
      <c r="BA28" s="1">
        <v>2</v>
      </c>
    </row>
    <row r="29" spans="1:53" ht="12.75">
      <c r="A29" s="142" t="s">
        <v>167</v>
      </c>
      <c r="B29" s="133"/>
      <c r="C29" s="133"/>
      <c r="D29" s="204"/>
      <c r="E29" s="205">
        <v>0</v>
      </c>
      <c r="F29" s="206">
        <v>0</v>
      </c>
      <c r="G29" s="207">
        <f>E19+F19</f>
        <v>0</v>
      </c>
      <c r="H29" s="208"/>
      <c r="I29" s="209">
        <f t="shared" si="0"/>
        <v>0</v>
      </c>
      <c r="BA29" s="1">
        <v>1</v>
      </c>
    </row>
    <row r="30" spans="1:53" ht="12.75">
      <c r="A30" s="142" t="s">
        <v>168</v>
      </c>
      <c r="B30" s="133"/>
      <c r="C30" s="133"/>
      <c r="D30" s="204"/>
      <c r="E30" s="205">
        <v>0</v>
      </c>
      <c r="F30" s="206">
        <v>0</v>
      </c>
      <c r="G30" s="207">
        <f>E19+F19</f>
        <v>0</v>
      </c>
      <c r="H30" s="208"/>
      <c r="I30" s="209">
        <f t="shared" si="0"/>
        <v>0</v>
      </c>
      <c r="BA30" s="1">
        <v>2</v>
      </c>
    </row>
    <row r="31" spans="1:53" ht="12.75">
      <c r="A31" s="142" t="s">
        <v>169</v>
      </c>
      <c r="B31" s="133"/>
      <c r="C31" s="133"/>
      <c r="D31" s="204"/>
      <c r="E31" s="205">
        <v>0</v>
      </c>
      <c r="F31" s="206">
        <v>0</v>
      </c>
      <c r="G31" s="207">
        <f>E19+F19</f>
        <v>0</v>
      </c>
      <c r="H31" s="208"/>
      <c r="I31" s="209">
        <f t="shared" si="0"/>
        <v>0</v>
      </c>
      <c r="BA31" s="1">
        <v>2</v>
      </c>
    </row>
    <row r="32" spans="1:9" ht="14.3" thickBot="1">
      <c r="A32" s="210"/>
      <c r="B32" s="211" t="s">
        <v>82</v>
      </c>
      <c r="C32" s="212"/>
      <c r="D32" s="213"/>
      <c r="E32" s="214"/>
      <c r="F32" s="215"/>
      <c r="G32" s="215"/>
      <c r="H32" s="311">
        <f>SUM(I24:I31)</f>
        <v>0</v>
      </c>
      <c r="I32" s="312"/>
    </row>
    <row r="34" spans="2:9" ht="13.6">
      <c r="B34" s="14"/>
      <c r="F34" s="216"/>
      <c r="G34" s="217"/>
      <c r="H34" s="217"/>
      <c r="I34" s="46"/>
    </row>
    <row r="35" spans="6:9" ht="12.75">
      <c r="F35" s="216"/>
      <c r="G35" s="217"/>
      <c r="H35" s="217"/>
      <c r="I35" s="46"/>
    </row>
    <row r="36" spans="6:9" ht="12.75">
      <c r="F36" s="216"/>
      <c r="G36" s="217"/>
      <c r="H36" s="217"/>
      <c r="I36" s="46"/>
    </row>
    <row r="37" spans="6:9" ht="12.75">
      <c r="F37" s="216"/>
      <c r="G37" s="217"/>
      <c r="H37" s="217"/>
      <c r="I37" s="46"/>
    </row>
    <row r="38" spans="6:9" ht="12.75">
      <c r="F38" s="216"/>
      <c r="G38" s="217"/>
      <c r="H38" s="217"/>
      <c r="I38" s="46"/>
    </row>
    <row r="39" spans="6:9" ht="12.75">
      <c r="F39" s="216"/>
      <c r="G39" s="217"/>
      <c r="H39" s="217"/>
      <c r="I39" s="46"/>
    </row>
    <row r="40" spans="6:9" ht="12.75">
      <c r="F40" s="216"/>
      <c r="G40" s="217"/>
      <c r="H40" s="217"/>
      <c r="I40" s="46"/>
    </row>
    <row r="41" spans="6:9" ht="12.75">
      <c r="F41" s="216"/>
      <c r="G41" s="217"/>
      <c r="H41" s="217"/>
      <c r="I41" s="46"/>
    </row>
    <row r="42" spans="6:9" ht="12.75">
      <c r="F42" s="216"/>
      <c r="G42" s="217"/>
      <c r="H42" s="217"/>
      <c r="I42" s="46"/>
    </row>
    <row r="43" spans="6:9" ht="12.75">
      <c r="F43" s="216"/>
      <c r="G43" s="217"/>
      <c r="H43" s="217"/>
      <c r="I43" s="46"/>
    </row>
    <row r="44" spans="6:9" ht="12.75">
      <c r="F44" s="216"/>
      <c r="G44" s="217"/>
      <c r="H44" s="217"/>
      <c r="I44" s="46"/>
    </row>
    <row r="45" spans="6:9" ht="12.75">
      <c r="F45" s="216"/>
      <c r="G45" s="217"/>
      <c r="H45" s="217"/>
      <c r="I45" s="46"/>
    </row>
    <row r="46" spans="6:9" ht="12.75">
      <c r="F46" s="216"/>
      <c r="G46" s="217"/>
      <c r="H46" s="217"/>
      <c r="I46" s="46"/>
    </row>
    <row r="47" spans="6:9" ht="12.75">
      <c r="F47" s="216"/>
      <c r="G47" s="217"/>
      <c r="H47" s="217"/>
      <c r="I47" s="46"/>
    </row>
    <row r="48" spans="6:9" ht="12.75">
      <c r="F48" s="216"/>
      <c r="G48" s="217"/>
      <c r="H48" s="217"/>
      <c r="I48" s="46"/>
    </row>
    <row r="49" spans="6:9" ht="12.75">
      <c r="F49" s="216"/>
      <c r="G49" s="217"/>
      <c r="H49" s="217"/>
      <c r="I49" s="46"/>
    </row>
    <row r="50" spans="6:9" ht="12.75">
      <c r="F50" s="216"/>
      <c r="G50" s="217"/>
      <c r="H50" s="217"/>
      <c r="I50" s="46"/>
    </row>
    <row r="51" spans="6:9" ht="12.75">
      <c r="F51" s="216"/>
      <c r="G51" s="217"/>
      <c r="H51" s="217"/>
      <c r="I51" s="46"/>
    </row>
    <row r="52" spans="6:9" ht="12.75">
      <c r="F52" s="216"/>
      <c r="G52" s="217"/>
      <c r="H52" s="217"/>
      <c r="I52" s="46"/>
    </row>
    <row r="53" spans="6:9" ht="12.75">
      <c r="F53" s="216"/>
      <c r="G53" s="217"/>
      <c r="H53" s="217"/>
      <c r="I53" s="46"/>
    </row>
    <row r="54" spans="6:9" ht="12.75">
      <c r="F54" s="216"/>
      <c r="G54" s="217"/>
      <c r="H54" s="217"/>
      <c r="I54" s="46"/>
    </row>
    <row r="55" spans="6:9" ht="12.75">
      <c r="F55" s="216"/>
      <c r="G55" s="217"/>
      <c r="H55" s="217"/>
      <c r="I55" s="46"/>
    </row>
    <row r="56" spans="6:9" ht="12.75">
      <c r="F56" s="216"/>
      <c r="G56" s="217"/>
      <c r="H56" s="217"/>
      <c r="I56" s="46"/>
    </row>
    <row r="57" spans="6:9" ht="12.75">
      <c r="F57" s="216"/>
      <c r="G57" s="217"/>
      <c r="H57" s="217"/>
      <c r="I57" s="46"/>
    </row>
    <row r="58" spans="6:9" ht="12.75">
      <c r="F58" s="216"/>
      <c r="G58" s="217"/>
      <c r="H58" s="217"/>
      <c r="I58" s="46"/>
    </row>
    <row r="59" spans="6:9" ht="12.75">
      <c r="F59" s="216"/>
      <c r="G59" s="217"/>
      <c r="H59" s="217"/>
      <c r="I59" s="46"/>
    </row>
    <row r="60" spans="6:9" ht="12.75">
      <c r="F60" s="216"/>
      <c r="G60" s="217"/>
      <c r="H60" s="217"/>
      <c r="I60" s="46"/>
    </row>
    <row r="61" spans="6:9" ht="12.75">
      <c r="F61" s="216"/>
      <c r="G61" s="217"/>
      <c r="H61" s="217"/>
      <c r="I61" s="46"/>
    </row>
    <row r="62" spans="6:9" ht="12.75">
      <c r="F62" s="216"/>
      <c r="G62" s="217"/>
      <c r="H62" s="217"/>
      <c r="I62" s="46"/>
    </row>
    <row r="63" spans="6:9" ht="12.75">
      <c r="F63" s="216"/>
      <c r="G63" s="217"/>
      <c r="H63" s="217"/>
      <c r="I63" s="46"/>
    </row>
    <row r="64" spans="6:9" ht="12.75">
      <c r="F64" s="216"/>
      <c r="G64" s="217"/>
      <c r="H64" s="217"/>
      <c r="I64" s="46"/>
    </row>
    <row r="65" spans="6:9" ht="12.75">
      <c r="F65" s="216"/>
      <c r="G65" s="217"/>
      <c r="H65" s="217"/>
      <c r="I65" s="46"/>
    </row>
    <row r="66" spans="6:9" ht="12.75">
      <c r="F66" s="216"/>
      <c r="G66" s="217"/>
      <c r="H66" s="217"/>
      <c r="I66" s="46"/>
    </row>
    <row r="67" spans="6:9" ht="12.75">
      <c r="F67" s="216"/>
      <c r="G67" s="217"/>
      <c r="H67" s="217"/>
      <c r="I67" s="46"/>
    </row>
    <row r="68" spans="6:9" ht="12.75">
      <c r="F68" s="216"/>
      <c r="G68" s="217"/>
      <c r="H68" s="217"/>
      <c r="I68" s="46"/>
    </row>
    <row r="69" spans="6:9" ht="12.75">
      <c r="F69" s="216"/>
      <c r="G69" s="217"/>
      <c r="H69" s="217"/>
      <c r="I69" s="46"/>
    </row>
    <row r="70" spans="6:9" ht="12.75">
      <c r="F70" s="216"/>
      <c r="G70" s="217"/>
      <c r="H70" s="217"/>
      <c r="I70" s="46"/>
    </row>
    <row r="71" spans="6:9" ht="12.75">
      <c r="F71" s="216"/>
      <c r="G71" s="217"/>
      <c r="H71" s="217"/>
      <c r="I71" s="46"/>
    </row>
    <row r="72" spans="6:9" ht="12.75">
      <c r="F72" s="216"/>
      <c r="G72" s="217"/>
      <c r="H72" s="217"/>
      <c r="I72" s="46"/>
    </row>
    <row r="73" spans="6:9" ht="12.75">
      <c r="F73" s="216"/>
      <c r="G73" s="217"/>
      <c r="H73" s="217"/>
      <c r="I73" s="46"/>
    </row>
    <row r="74" spans="6:9" ht="12.75">
      <c r="F74" s="216"/>
      <c r="G74" s="217"/>
      <c r="H74" s="217"/>
      <c r="I74" s="46"/>
    </row>
    <row r="75" spans="6:9" ht="12.75">
      <c r="F75" s="216"/>
      <c r="G75" s="217"/>
      <c r="H75" s="217"/>
      <c r="I75" s="46"/>
    </row>
    <row r="76" spans="6:9" ht="12.75">
      <c r="F76" s="216"/>
      <c r="G76" s="217"/>
      <c r="H76" s="217"/>
      <c r="I76" s="46"/>
    </row>
    <row r="77" spans="6:9" ht="12.75">
      <c r="F77" s="216"/>
      <c r="G77" s="217"/>
      <c r="H77" s="217"/>
      <c r="I77" s="46"/>
    </row>
    <row r="78" spans="6:9" ht="12.75">
      <c r="F78" s="216"/>
      <c r="G78" s="217"/>
      <c r="H78" s="217"/>
      <c r="I78" s="46"/>
    </row>
    <row r="79" spans="6:9" ht="12.75">
      <c r="F79" s="216"/>
      <c r="G79" s="217"/>
      <c r="H79" s="217"/>
      <c r="I79" s="46"/>
    </row>
    <row r="80" spans="6:9" ht="12.75">
      <c r="F80" s="216"/>
      <c r="G80" s="217"/>
      <c r="H80" s="217"/>
      <c r="I80" s="46"/>
    </row>
    <row r="81" spans="6:9" ht="12.75">
      <c r="F81" s="216"/>
      <c r="G81" s="217"/>
      <c r="H81" s="217"/>
      <c r="I81" s="46"/>
    </row>
    <row r="82" spans="6:9" ht="12.75">
      <c r="F82" s="216"/>
      <c r="G82" s="217"/>
      <c r="H82" s="217"/>
      <c r="I82" s="46"/>
    </row>
    <row r="83" spans="6:9" ht="12.75">
      <c r="F83" s="216"/>
      <c r="G83" s="217"/>
      <c r="H83" s="217"/>
      <c r="I83" s="46"/>
    </row>
  </sheetData>
  <mergeCells count="4">
    <mergeCell ref="A1:B1"/>
    <mergeCell ref="A2:B2"/>
    <mergeCell ref="G2:I2"/>
    <mergeCell ref="H32:I3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B646"/>
  <sheetViews>
    <sheetView showGridLines="0" showZeros="0" zoomScale="145" zoomScaleNormal="145" zoomScaleSheetLayoutView="100" workbookViewId="0" topLeftCell="A558">
      <selection activeCell="F577" sqref="F577"/>
    </sheetView>
  </sheetViews>
  <sheetFormatPr defaultColWidth="9.125" defaultRowHeight="12.75"/>
  <cols>
    <col min="1" max="1" width="4.50390625" style="218" customWidth="1"/>
    <col min="2" max="2" width="11.50390625" style="218" customWidth="1"/>
    <col min="3" max="3" width="40.50390625" style="218" customWidth="1"/>
    <col min="4" max="4" width="5.50390625" style="218" customWidth="1"/>
    <col min="5" max="5" width="8.50390625" style="228" customWidth="1"/>
    <col min="6" max="6" width="9.875" style="218" customWidth="1"/>
    <col min="7" max="7" width="13.875" style="218" customWidth="1"/>
    <col min="8" max="8" width="11.625" style="218" hidden="1" customWidth="1"/>
    <col min="9" max="9" width="11.50390625" style="218" hidden="1" customWidth="1"/>
    <col min="10" max="10" width="11.00390625" style="218" hidden="1" customWidth="1"/>
    <col min="11" max="11" width="10.50390625" style="218" hidden="1" customWidth="1"/>
    <col min="12" max="12" width="75.50390625" style="218" customWidth="1"/>
    <col min="13" max="13" width="45.375" style="218" customWidth="1"/>
    <col min="14" max="16384" width="9.125" style="218" customWidth="1"/>
  </cols>
  <sheetData>
    <row r="1" spans="1:7" ht="15.65">
      <c r="A1" s="315" t="s">
        <v>83</v>
      </c>
      <c r="B1" s="315"/>
      <c r="C1" s="315"/>
      <c r="D1" s="315"/>
      <c r="E1" s="315"/>
      <c r="F1" s="315"/>
      <c r="G1" s="315"/>
    </row>
    <row r="2" spans="2:7" ht="14.3" customHeight="1" thickBot="1">
      <c r="B2" s="219"/>
      <c r="C2" s="220"/>
      <c r="D2" s="220"/>
      <c r="E2" s="221"/>
      <c r="F2" s="220"/>
      <c r="G2" s="220"/>
    </row>
    <row r="3" spans="1:7" ht="14.3" thickTop="1">
      <c r="A3" s="304" t="s">
        <v>3</v>
      </c>
      <c r="B3" s="305"/>
      <c r="C3" s="172" t="s">
        <v>671</v>
      </c>
      <c r="D3" s="222"/>
      <c r="E3" s="223" t="s">
        <v>84</v>
      </c>
      <c r="F3" s="224" t="str">
        <f>'SO 01.00 Rek'!H1</f>
        <v>0001.00</v>
      </c>
      <c r="G3" s="225"/>
    </row>
    <row r="4" spans="1:7" ht="16.3" thickBot="1">
      <c r="A4" s="316" t="s">
        <v>74</v>
      </c>
      <c r="B4" s="307"/>
      <c r="C4" s="178" t="s">
        <v>672</v>
      </c>
      <c r="D4" s="226"/>
      <c r="E4" s="324" t="str">
        <f>'SO 01.00 Rek'!G2</f>
        <v>SO 01</v>
      </c>
      <c r="F4" s="325"/>
      <c r="G4" s="326"/>
    </row>
    <row r="5" spans="1:7" ht="13.6" thickTop="1">
      <c r="A5" s="227"/>
      <c r="G5" s="229"/>
    </row>
    <row r="6" spans="1:11" ht="27" customHeight="1">
      <c r="A6" s="230" t="s">
        <v>85</v>
      </c>
      <c r="B6" s="231" t="s">
        <v>86</v>
      </c>
      <c r="C6" s="231" t="s">
        <v>87</v>
      </c>
      <c r="D6" s="231" t="s">
        <v>88</v>
      </c>
      <c r="E6" s="232" t="s">
        <v>89</v>
      </c>
      <c r="F6" s="231" t="s">
        <v>90</v>
      </c>
      <c r="G6" s="233" t="s">
        <v>91</v>
      </c>
      <c r="H6" s="234" t="s">
        <v>92</v>
      </c>
      <c r="I6" s="234" t="s">
        <v>93</v>
      </c>
      <c r="J6" s="234" t="s">
        <v>94</v>
      </c>
      <c r="K6" s="234" t="s">
        <v>95</v>
      </c>
    </row>
    <row r="7" spans="1:15" ht="13.6">
      <c r="A7" s="235" t="s">
        <v>96</v>
      </c>
      <c r="B7" s="236" t="s">
        <v>97</v>
      </c>
      <c r="C7" s="237" t="s">
        <v>98</v>
      </c>
      <c r="D7" s="238"/>
      <c r="E7" s="239"/>
      <c r="F7" s="239"/>
      <c r="G7" s="240"/>
      <c r="H7" s="241"/>
      <c r="I7" s="242"/>
      <c r="J7" s="243"/>
      <c r="K7" s="244"/>
      <c r="O7" s="245">
        <v>1</v>
      </c>
    </row>
    <row r="8" spans="1:80" ht="12.75">
      <c r="A8" s="246">
        <v>1</v>
      </c>
      <c r="B8" s="247" t="s">
        <v>176</v>
      </c>
      <c r="C8" s="248" t="s">
        <v>177</v>
      </c>
      <c r="D8" s="249" t="s">
        <v>178</v>
      </c>
      <c r="E8" s="250">
        <v>298.6667</v>
      </c>
      <c r="F8" s="250"/>
      <c r="G8" s="251"/>
      <c r="H8" s="252">
        <v>0</v>
      </c>
      <c r="I8" s="253">
        <f>E8*H8</f>
        <v>0</v>
      </c>
      <c r="J8" s="252">
        <v>0</v>
      </c>
      <c r="K8" s="253">
        <f>E8*J8</f>
        <v>0</v>
      </c>
      <c r="O8" s="245">
        <v>2</v>
      </c>
      <c r="AA8" s="218">
        <v>1</v>
      </c>
      <c r="AB8" s="218">
        <v>1</v>
      </c>
      <c r="AC8" s="218">
        <v>1</v>
      </c>
      <c r="AZ8" s="218">
        <v>1</v>
      </c>
      <c r="BA8" s="218">
        <f>IF(AZ8=1,G8,0)</f>
        <v>0</v>
      </c>
      <c r="BB8" s="218">
        <f>IF(AZ8=2,G8,0)</f>
        <v>0</v>
      </c>
      <c r="BC8" s="218">
        <f>IF(AZ8=3,G8,0)</f>
        <v>0</v>
      </c>
      <c r="BD8" s="218">
        <f>IF(AZ8=4,G8,0)</f>
        <v>0</v>
      </c>
      <c r="BE8" s="218">
        <f>IF(AZ8=5,G8,0)</f>
        <v>0</v>
      </c>
      <c r="CA8" s="245">
        <v>1</v>
      </c>
      <c r="CB8" s="245">
        <v>1</v>
      </c>
    </row>
    <row r="9" spans="1:15" ht="12.75">
      <c r="A9" s="254"/>
      <c r="B9" s="257"/>
      <c r="C9" s="313" t="s">
        <v>179</v>
      </c>
      <c r="D9" s="314"/>
      <c r="E9" s="258">
        <v>0</v>
      </c>
      <c r="F9" s="259"/>
      <c r="G9" s="260"/>
      <c r="H9" s="261"/>
      <c r="I9" s="255"/>
      <c r="J9" s="262"/>
      <c r="K9" s="255"/>
      <c r="M9" s="256" t="s">
        <v>179</v>
      </c>
      <c r="O9" s="245"/>
    </row>
    <row r="10" spans="1:15" ht="21.75">
      <c r="A10" s="254"/>
      <c r="B10" s="257"/>
      <c r="C10" s="313" t="s">
        <v>180</v>
      </c>
      <c r="D10" s="314"/>
      <c r="E10" s="258">
        <v>0</v>
      </c>
      <c r="F10" s="259"/>
      <c r="G10" s="260"/>
      <c r="H10" s="261"/>
      <c r="I10" s="255"/>
      <c r="J10" s="262"/>
      <c r="K10" s="255"/>
      <c r="M10" s="256" t="s">
        <v>180</v>
      </c>
      <c r="O10" s="245"/>
    </row>
    <row r="11" spans="1:15" ht="12.75">
      <c r="A11" s="254"/>
      <c r="B11" s="257"/>
      <c r="C11" s="313" t="s">
        <v>181</v>
      </c>
      <c r="D11" s="314"/>
      <c r="E11" s="258">
        <v>298.6667</v>
      </c>
      <c r="F11" s="259"/>
      <c r="G11" s="260"/>
      <c r="H11" s="261"/>
      <c r="I11" s="255"/>
      <c r="J11" s="262"/>
      <c r="K11" s="255"/>
      <c r="M11" s="256" t="s">
        <v>181</v>
      </c>
      <c r="O11" s="245"/>
    </row>
    <row r="12" spans="1:80" ht="12.75">
      <c r="A12" s="246">
        <v>2</v>
      </c>
      <c r="B12" s="247" t="s">
        <v>182</v>
      </c>
      <c r="C12" s="248" t="s">
        <v>183</v>
      </c>
      <c r="D12" s="249" t="s">
        <v>184</v>
      </c>
      <c r="E12" s="250">
        <v>2</v>
      </c>
      <c r="F12" s="250"/>
      <c r="G12" s="251"/>
      <c r="H12" s="252">
        <v>0</v>
      </c>
      <c r="I12" s="253">
        <f>E12*H12</f>
        <v>0</v>
      </c>
      <c r="J12" s="252">
        <v>0</v>
      </c>
      <c r="K12" s="253">
        <f>E12*J12</f>
        <v>0</v>
      </c>
      <c r="O12" s="245">
        <v>2</v>
      </c>
      <c r="AA12" s="218">
        <v>1</v>
      </c>
      <c r="AB12" s="218">
        <v>1</v>
      </c>
      <c r="AC12" s="218">
        <v>1</v>
      </c>
      <c r="AZ12" s="218">
        <v>1</v>
      </c>
      <c r="BA12" s="218">
        <f>IF(AZ12=1,G12,0)</f>
        <v>0</v>
      </c>
      <c r="BB12" s="218">
        <f>IF(AZ12=2,G12,0)</f>
        <v>0</v>
      </c>
      <c r="BC12" s="218">
        <f>IF(AZ12=3,G12,0)</f>
        <v>0</v>
      </c>
      <c r="BD12" s="218">
        <f>IF(AZ12=4,G12,0)</f>
        <v>0</v>
      </c>
      <c r="BE12" s="218">
        <f>IF(AZ12=5,G12,0)</f>
        <v>0</v>
      </c>
      <c r="CA12" s="245">
        <v>1</v>
      </c>
      <c r="CB12" s="245">
        <v>1</v>
      </c>
    </row>
    <row r="13" spans="1:15" ht="12.75">
      <c r="A13" s="254"/>
      <c r="B13" s="257"/>
      <c r="C13" s="313" t="s">
        <v>676</v>
      </c>
      <c r="D13" s="314"/>
      <c r="E13" s="258">
        <v>0</v>
      </c>
      <c r="F13" s="259"/>
      <c r="G13" s="260"/>
      <c r="H13" s="261"/>
      <c r="I13" s="255"/>
      <c r="J13" s="262"/>
      <c r="K13" s="255"/>
      <c r="M13" s="256" t="s">
        <v>179</v>
      </c>
      <c r="O13" s="245"/>
    </row>
    <row r="14" spans="1:15" ht="21.75">
      <c r="A14" s="254"/>
      <c r="B14" s="257"/>
      <c r="C14" s="313" t="s">
        <v>185</v>
      </c>
      <c r="D14" s="314"/>
      <c r="E14" s="258">
        <v>2</v>
      </c>
      <c r="F14" s="259"/>
      <c r="G14" s="260"/>
      <c r="H14" s="261"/>
      <c r="I14" s="255"/>
      <c r="J14" s="262"/>
      <c r="K14" s="255"/>
      <c r="M14" s="256" t="s">
        <v>185</v>
      </c>
      <c r="O14" s="245"/>
    </row>
    <row r="15" spans="1:80" ht="12.75">
      <c r="A15" s="246">
        <v>3</v>
      </c>
      <c r="B15" s="247" t="s">
        <v>186</v>
      </c>
      <c r="C15" s="248" t="s">
        <v>187</v>
      </c>
      <c r="D15" s="249" t="s">
        <v>184</v>
      </c>
      <c r="E15" s="250">
        <v>2</v>
      </c>
      <c r="F15" s="250"/>
      <c r="G15" s="251"/>
      <c r="H15" s="252">
        <v>0</v>
      </c>
      <c r="I15" s="253">
        <f>E15*H15</f>
        <v>0</v>
      </c>
      <c r="J15" s="252">
        <v>0</v>
      </c>
      <c r="K15" s="253">
        <f>E15*J15</f>
        <v>0</v>
      </c>
      <c r="O15" s="245">
        <v>2</v>
      </c>
      <c r="AA15" s="218">
        <v>1</v>
      </c>
      <c r="AB15" s="218">
        <v>1</v>
      </c>
      <c r="AC15" s="218">
        <v>1</v>
      </c>
      <c r="AZ15" s="218">
        <v>1</v>
      </c>
      <c r="BA15" s="218">
        <f>IF(AZ15=1,G15,0)</f>
        <v>0</v>
      </c>
      <c r="BB15" s="218">
        <f>IF(AZ15=2,G15,0)</f>
        <v>0</v>
      </c>
      <c r="BC15" s="218">
        <f>IF(AZ15=3,G15,0)</f>
        <v>0</v>
      </c>
      <c r="BD15" s="218">
        <f>IF(AZ15=4,G15,0)</f>
        <v>0</v>
      </c>
      <c r="BE15" s="218">
        <f>IF(AZ15=5,G15,0)</f>
        <v>0</v>
      </c>
      <c r="CA15" s="245">
        <v>1</v>
      </c>
      <c r="CB15" s="245">
        <v>1</v>
      </c>
    </row>
    <row r="16" spans="1:15" ht="12.75">
      <c r="A16" s="254"/>
      <c r="B16" s="257"/>
      <c r="C16" s="313" t="s">
        <v>677</v>
      </c>
      <c r="D16" s="314"/>
      <c r="E16" s="258">
        <v>0</v>
      </c>
      <c r="F16" s="259"/>
      <c r="G16" s="260"/>
      <c r="H16" s="261"/>
      <c r="I16" s="255"/>
      <c r="J16" s="262"/>
      <c r="K16" s="255"/>
      <c r="M16" s="256" t="s">
        <v>179</v>
      </c>
      <c r="O16" s="245"/>
    </row>
    <row r="17" spans="1:15" ht="21.75">
      <c r="A17" s="254"/>
      <c r="B17" s="257"/>
      <c r="C17" s="313" t="s">
        <v>185</v>
      </c>
      <c r="D17" s="314"/>
      <c r="E17" s="258">
        <v>2</v>
      </c>
      <c r="F17" s="259"/>
      <c r="G17" s="260"/>
      <c r="H17" s="261"/>
      <c r="I17" s="255"/>
      <c r="J17" s="262"/>
      <c r="K17" s="255"/>
      <c r="M17" s="256" t="s">
        <v>185</v>
      </c>
      <c r="O17" s="245"/>
    </row>
    <row r="18" spans="1:80" ht="12.75">
      <c r="A18" s="246">
        <v>4</v>
      </c>
      <c r="B18" s="247" t="s">
        <v>188</v>
      </c>
      <c r="C18" s="248" t="s">
        <v>189</v>
      </c>
      <c r="D18" s="249" t="s">
        <v>184</v>
      </c>
      <c r="E18" s="250">
        <v>2</v>
      </c>
      <c r="F18" s="250"/>
      <c r="G18" s="251"/>
      <c r="H18" s="252">
        <v>0</v>
      </c>
      <c r="I18" s="253">
        <f>E18*H18</f>
        <v>0</v>
      </c>
      <c r="J18" s="252">
        <v>0</v>
      </c>
      <c r="K18" s="253">
        <f>E18*J18</f>
        <v>0</v>
      </c>
      <c r="O18" s="245">
        <v>2</v>
      </c>
      <c r="AA18" s="218">
        <v>1</v>
      </c>
      <c r="AB18" s="218">
        <v>1</v>
      </c>
      <c r="AC18" s="218">
        <v>1</v>
      </c>
      <c r="AZ18" s="218">
        <v>1</v>
      </c>
      <c r="BA18" s="218">
        <f>IF(AZ18=1,G18,0)</f>
        <v>0</v>
      </c>
      <c r="BB18" s="218">
        <f>IF(AZ18=2,G18,0)</f>
        <v>0</v>
      </c>
      <c r="BC18" s="218">
        <f>IF(AZ18=3,G18,0)</f>
        <v>0</v>
      </c>
      <c r="BD18" s="218">
        <f>IF(AZ18=4,G18,0)</f>
        <v>0</v>
      </c>
      <c r="BE18" s="218">
        <f>IF(AZ18=5,G18,0)</f>
        <v>0</v>
      </c>
      <c r="CA18" s="245">
        <v>1</v>
      </c>
      <c r="CB18" s="245">
        <v>1</v>
      </c>
    </row>
    <row r="19" spans="1:15" ht="12.75">
      <c r="A19" s="254"/>
      <c r="B19" s="257"/>
      <c r="C19" s="313" t="s">
        <v>179</v>
      </c>
      <c r="D19" s="314"/>
      <c r="E19" s="258">
        <v>0</v>
      </c>
      <c r="F19" s="259"/>
      <c r="G19" s="260"/>
      <c r="H19" s="261"/>
      <c r="I19" s="255"/>
      <c r="J19" s="262"/>
      <c r="K19" s="255"/>
      <c r="M19" s="256" t="s">
        <v>179</v>
      </c>
      <c r="O19" s="245"/>
    </row>
    <row r="20" spans="1:15" ht="21.75">
      <c r="A20" s="254"/>
      <c r="B20" s="257"/>
      <c r="C20" s="313" t="s">
        <v>185</v>
      </c>
      <c r="D20" s="314"/>
      <c r="E20" s="258">
        <v>2</v>
      </c>
      <c r="F20" s="259"/>
      <c r="G20" s="260"/>
      <c r="H20" s="261"/>
      <c r="I20" s="255"/>
      <c r="J20" s="262"/>
      <c r="K20" s="255"/>
      <c r="M20" s="256" t="s">
        <v>185</v>
      </c>
      <c r="O20" s="245"/>
    </row>
    <row r="21" spans="1:80" ht="12.75">
      <c r="A21" s="246">
        <v>5</v>
      </c>
      <c r="B21" s="247" t="s">
        <v>190</v>
      </c>
      <c r="C21" s="248" t="s">
        <v>191</v>
      </c>
      <c r="D21" s="249" t="s">
        <v>184</v>
      </c>
      <c r="E21" s="250">
        <v>2</v>
      </c>
      <c r="F21" s="250"/>
      <c r="G21" s="251"/>
      <c r="H21" s="252">
        <v>0</v>
      </c>
      <c r="I21" s="253">
        <f>E21*H21</f>
        <v>0</v>
      </c>
      <c r="J21" s="252">
        <v>0</v>
      </c>
      <c r="K21" s="253">
        <f>E21*J21</f>
        <v>0</v>
      </c>
      <c r="O21" s="245">
        <v>2</v>
      </c>
      <c r="AA21" s="218">
        <v>1</v>
      </c>
      <c r="AB21" s="218">
        <v>1</v>
      </c>
      <c r="AC21" s="218">
        <v>1</v>
      </c>
      <c r="AZ21" s="218">
        <v>1</v>
      </c>
      <c r="BA21" s="218">
        <f>IF(AZ21=1,G21,0)</f>
        <v>0</v>
      </c>
      <c r="BB21" s="218">
        <f>IF(AZ21=2,G21,0)</f>
        <v>0</v>
      </c>
      <c r="BC21" s="218">
        <f>IF(AZ21=3,G21,0)</f>
        <v>0</v>
      </c>
      <c r="BD21" s="218">
        <f>IF(AZ21=4,G21,0)</f>
        <v>0</v>
      </c>
      <c r="BE21" s="218">
        <f>IF(AZ21=5,G21,0)</f>
        <v>0</v>
      </c>
      <c r="CA21" s="245">
        <v>1</v>
      </c>
      <c r="CB21" s="245">
        <v>1</v>
      </c>
    </row>
    <row r="22" spans="1:15" ht="12.75">
      <c r="A22" s="254"/>
      <c r="B22" s="257"/>
      <c r="C22" s="313" t="s">
        <v>179</v>
      </c>
      <c r="D22" s="314"/>
      <c r="E22" s="258">
        <v>0</v>
      </c>
      <c r="F22" s="259"/>
      <c r="G22" s="260"/>
      <c r="H22" s="261"/>
      <c r="I22" s="255"/>
      <c r="J22" s="262"/>
      <c r="K22" s="255"/>
      <c r="M22" s="256" t="s">
        <v>179</v>
      </c>
      <c r="O22" s="245"/>
    </row>
    <row r="23" spans="1:15" ht="21.75">
      <c r="A23" s="254"/>
      <c r="B23" s="257"/>
      <c r="C23" s="313" t="s">
        <v>185</v>
      </c>
      <c r="D23" s="314"/>
      <c r="E23" s="258">
        <v>2</v>
      </c>
      <c r="F23" s="259"/>
      <c r="G23" s="260"/>
      <c r="H23" s="261"/>
      <c r="I23" s="255"/>
      <c r="J23" s="262"/>
      <c r="K23" s="255"/>
      <c r="M23" s="256" t="s">
        <v>185</v>
      </c>
      <c r="O23" s="245"/>
    </row>
    <row r="24" spans="1:80" ht="12.75">
      <c r="A24" s="246">
        <v>6</v>
      </c>
      <c r="B24" s="247" t="s">
        <v>192</v>
      </c>
      <c r="C24" s="248" t="s">
        <v>669</v>
      </c>
      <c r="D24" s="249" t="s">
        <v>193</v>
      </c>
      <c r="E24" s="250">
        <v>5.5</v>
      </c>
      <c r="F24" s="250"/>
      <c r="G24" s="251"/>
      <c r="H24" s="252">
        <v>0</v>
      </c>
      <c r="I24" s="253">
        <f>E24*H24</f>
        <v>0</v>
      </c>
      <c r="J24" s="252">
        <v>0</v>
      </c>
      <c r="K24" s="253">
        <f>E24*J24</f>
        <v>0</v>
      </c>
      <c r="O24" s="245">
        <v>2</v>
      </c>
      <c r="AA24" s="218">
        <v>1</v>
      </c>
      <c r="AB24" s="218">
        <v>0</v>
      </c>
      <c r="AC24" s="218">
        <v>0</v>
      </c>
      <c r="AZ24" s="218">
        <v>1</v>
      </c>
      <c r="BA24" s="218">
        <f>IF(AZ24=1,G24,0)</f>
        <v>0</v>
      </c>
      <c r="BB24" s="218">
        <f>IF(AZ24=2,G24,0)</f>
        <v>0</v>
      </c>
      <c r="BC24" s="218">
        <f>IF(AZ24=3,G24,0)</f>
        <v>0</v>
      </c>
      <c r="BD24" s="218">
        <f>IF(AZ24=4,G24,0)</f>
        <v>0</v>
      </c>
      <c r="BE24" s="218">
        <f>IF(AZ24=5,G24,0)</f>
        <v>0</v>
      </c>
      <c r="CA24" s="245">
        <v>1</v>
      </c>
      <c r="CB24" s="245">
        <v>0</v>
      </c>
    </row>
    <row r="25" spans="1:15" ht="12.75">
      <c r="A25" s="254"/>
      <c r="B25" s="257"/>
      <c r="C25" s="313" t="s">
        <v>179</v>
      </c>
      <c r="D25" s="314"/>
      <c r="E25" s="258">
        <v>0</v>
      </c>
      <c r="F25" s="259"/>
      <c r="G25" s="260"/>
      <c r="H25" s="261"/>
      <c r="I25" s="255"/>
      <c r="J25" s="262"/>
      <c r="K25" s="255"/>
      <c r="M25" s="256" t="s">
        <v>179</v>
      </c>
      <c r="O25" s="245"/>
    </row>
    <row r="26" spans="1:15" ht="21.75">
      <c r="A26" s="254"/>
      <c r="B26" s="257"/>
      <c r="C26" s="313" t="s">
        <v>194</v>
      </c>
      <c r="D26" s="314"/>
      <c r="E26" s="258">
        <v>0</v>
      </c>
      <c r="F26" s="259"/>
      <c r="G26" s="260"/>
      <c r="H26" s="261"/>
      <c r="I26" s="255"/>
      <c r="J26" s="262"/>
      <c r="K26" s="255"/>
      <c r="M26" s="256" t="s">
        <v>194</v>
      </c>
      <c r="O26" s="245"/>
    </row>
    <row r="27" spans="1:15" ht="12.75">
      <c r="A27" s="254"/>
      <c r="B27" s="257"/>
      <c r="C27" s="313" t="s">
        <v>195</v>
      </c>
      <c r="D27" s="314"/>
      <c r="E27" s="258">
        <v>5.5</v>
      </c>
      <c r="F27" s="259"/>
      <c r="G27" s="260"/>
      <c r="H27" s="261"/>
      <c r="I27" s="255"/>
      <c r="J27" s="262"/>
      <c r="K27" s="255"/>
      <c r="M27" s="256" t="s">
        <v>195</v>
      </c>
      <c r="O27" s="245"/>
    </row>
    <row r="28" spans="1:80" ht="12.75">
      <c r="A28" s="246">
        <v>7</v>
      </c>
      <c r="B28" s="247" t="s">
        <v>196</v>
      </c>
      <c r="C28" s="248" t="s">
        <v>197</v>
      </c>
      <c r="D28" s="249" t="s">
        <v>193</v>
      </c>
      <c r="E28" s="250">
        <v>273.24</v>
      </c>
      <c r="F28" s="250"/>
      <c r="G28" s="251"/>
      <c r="H28" s="252">
        <v>0</v>
      </c>
      <c r="I28" s="253">
        <f>E28*H28</f>
        <v>0</v>
      </c>
      <c r="J28" s="252">
        <v>0</v>
      </c>
      <c r="K28" s="253">
        <f>E28*J28</f>
        <v>0</v>
      </c>
      <c r="O28" s="245">
        <v>2</v>
      </c>
      <c r="AA28" s="218">
        <v>1</v>
      </c>
      <c r="AB28" s="218">
        <v>1</v>
      </c>
      <c r="AC28" s="218">
        <v>1</v>
      </c>
      <c r="AZ28" s="218">
        <v>1</v>
      </c>
      <c r="BA28" s="218">
        <f>IF(AZ28=1,G28,0)</f>
        <v>0</v>
      </c>
      <c r="BB28" s="218">
        <f>IF(AZ28=2,G28,0)</f>
        <v>0</v>
      </c>
      <c r="BC28" s="218">
        <f>IF(AZ28=3,G28,0)</f>
        <v>0</v>
      </c>
      <c r="BD28" s="218">
        <f>IF(AZ28=4,G28,0)</f>
        <v>0</v>
      </c>
      <c r="BE28" s="218">
        <f>IF(AZ28=5,G28,0)</f>
        <v>0</v>
      </c>
      <c r="CA28" s="245">
        <v>1</v>
      </c>
      <c r="CB28" s="245">
        <v>1</v>
      </c>
    </row>
    <row r="29" spans="1:15" ht="21.75">
      <c r="A29" s="254"/>
      <c r="B29" s="257"/>
      <c r="C29" s="313" t="s">
        <v>198</v>
      </c>
      <c r="D29" s="314"/>
      <c r="E29" s="258">
        <v>0</v>
      </c>
      <c r="F29" s="259"/>
      <c r="G29" s="260"/>
      <c r="H29" s="261"/>
      <c r="I29" s="255"/>
      <c r="J29" s="262"/>
      <c r="K29" s="255"/>
      <c r="M29" s="256" t="s">
        <v>198</v>
      </c>
      <c r="O29" s="245"/>
    </row>
    <row r="30" spans="1:15" ht="12.75">
      <c r="A30" s="254"/>
      <c r="B30" s="257"/>
      <c r="C30" s="313" t="s">
        <v>199</v>
      </c>
      <c r="D30" s="314"/>
      <c r="E30" s="258">
        <v>0</v>
      </c>
      <c r="F30" s="259"/>
      <c r="G30" s="260"/>
      <c r="H30" s="261"/>
      <c r="I30" s="255"/>
      <c r="J30" s="262"/>
      <c r="K30" s="255"/>
      <c r="M30" s="256" t="s">
        <v>199</v>
      </c>
      <c r="O30" s="245"/>
    </row>
    <row r="31" spans="1:15" ht="21.75">
      <c r="A31" s="254"/>
      <c r="B31" s="257"/>
      <c r="C31" s="313" t="s">
        <v>678</v>
      </c>
      <c r="D31" s="314"/>
      <c r="E31" s="258">
        <v>273.24</v>
      </c>
      <c r="F31" s="259"/>
      <c r="G31" s="260"/>
      <c r="H31" s="261"/>
      <c r="I31" s="255"/>
      <c r="J31" s="262"/>
      <c r="K31" s="255"/>
      <c r="M31" s="256" t="s">
        <v>200</v>
      </c>
      <c r="O31" s="245"/>
    </row>
    <row r="32" spans="1:15" ht="12.75">
      <c r="A32" s="254"/>
      <c r="B32" s="257"/>
      <c r="C32" s="313" t="s">
        <v>201</v>
      </c>
      <c r="D32" s="314"/>
      <c r="E32" s="258">
        <v>0</v>
      </c>
      <c r="F32" s="259"/>
      <c r="G32" s="260"/>
      <c r="H32" s="261"/>
      <c r="I32" s="255"/>
      <c r="J32" s="262"/>
      <c r="K32" s="255"/>
      <c r="M32" s="256" t="s">
        <v>201</v>
      </c>
      <c r="O32" s="245"/>
    </row>
    <row r="33" spans="1:80" ht="12.75">
      <c r="A33" s="246">
        <v>8</v>
      </c>
      <c r="B33" s="247" t="s">
        <v>202</v>
      </c>
      <c r="C33" s="248" t="s">
        <v>203</v>
      </c>
      <c r="D33" s="249" t="s">
        <v>193</v>
      </c>
      <c r="E33" s="250">
        <v>273.24</v>
      </c>
      <c r="F33" s="250"/>
      <c r="G33" s="251"/>
      <c r="H33" s="252">
        <v>0</v>
      </c>
      <c r="I33" s="253">
        <f>E33*H33</f>
        <v>0</v>
      </c>
      <c r="J33" s="252">
        <v>0</v>
      </c>
      <c r="K33" s="253">
        <f>E33*J33</f>
        <v>0</v>
      </c>
      <c r="O33" s="245">
        <v>2</v>
      </c>
      <c r="AA33" s="218">
        <v>1</v>
      </c>
      <c r="AB33" s="218">
        <v>1</v>
      </c>
      <c r="AC33" s="218">
        <v>1</v>
      </c>
      <c r="AZ33" s="218">
        <v>1</v>
      </c>
      <c r="BA33" s="218">
        <f>IF(AZ33=1,G33,0)</f>
        <v>0</v>
      </c>
      <c r="BB33" s="218">
        <f>IF(AZ33=2,G33,0)</f>
        <v>0</v>
      </c>
      <c r="BC33" s="218">
        <f>IF(AZ33=3,G33,0)</f>
        <v>0</v>
      </c>
      <c r="BD33" s="218">
        <f>IF(AZ33=4,G33,0)</f>
        <v>0</v>
      </c>
      <c r="BE33" s="218">
        <f>IF(AZ33=5,G33,0)</f>
        <v>0</v>
      </c>
      <c r="CA33" s="245">
        <v>1</v>
      </c>
      <c r="CB33" s="245">
        <v>1</v>
      </c>
    </row>
    <row r="34" spans="1:80" ht="12.75">
      <c r="A34" s="246">
        <v>9</v>
      </c>
      <c r="B34" s="247" t="s">
        <v>204</v>
      </c>
      <c r="C34" s="248" t="s">
        <v>205</v>
      </c>
      <c r="D34" s="249" t="s">
        <v>193</v>
      </c>
      <c r="E34" s="250">
        <v>283.55</v>
      </c>
      <c r="F34" s="250"/>
      <c r="G34" s="251"/>
      <c r="H34" s="252">
        <v>0</v>
      </c>
      <c r="I34" s="253">
        <f>E34*H34</f>
        <v>0</v>
      </c>
      <c r="J34" s="252">
        <v>0</v>
      </c>
      <c r="K34" s="253">
        <f>E34*J34</f>
        <v>0</v>
      </c>
      <c r="O34" s="245">
        <v>2</v>
      </c>
      <c r="AA34" s="218">
        <v>1</v>
      </c>
      <c r="AB34" s="218">
        <v>1</v>
      </c>
      <c r="AC34" s="218">
        <v>1</v>
      </c>
      <c r="AZ34" s="218">
        <v>1</v>
      </c>
      <c r="BA34" s="218">
        <f>IF(AZ34=1,G34,0)</f>
        <v>0</v>
      </c>
      <c r="BB34" s="218">
        <f>IF(AZ34=2,G34,0)</f>
        <v>0</v>
      </c>
      <c r="BC34" s="218">
        <f>IF(AZ34=3,G34,0)</f>
        <v>0</v>
      </c>
      <c r="BD34" s="218">
        <f>IF(AZ34=4,G34,0)</f>
        <v>0</v>
      </c>
      <c r="BE34" s="218">
        <f>IF(AZ34=5,G34,0)</f>
        <v>0</v>
      </c>
      <c r="CA34" s="245">
        <v>1</v>
      </c>
      <c r="CB34" s="245">
        <v>1</v>
      </c>
    </row>
    <row r="35" spans="1:15" ht="21.75">
      <c r="A35" s="254"/>
      <c r="B35" s="257"/>
      <c r="C35" s="313" t="s">
        <v>198</v>
      </c>
      <c r="D35" s="314"/>
      <c r="E35" s="258">
        <v>0</v>
      </c>
      <c r="F35" s="259"/>
      <c r="G35" s="260"/>
      <c r="H35" s="261"/>
      <c r="I35" s="255"/>
      <c r="J35" s="262"/>
      <c r="K35" s="255"/>
      <c r="M35" s="256" t="s">
        <v>198</v>
      </c>
      <c r="O35" s="245"/>
    </row>
    <row r="36" spans="1:15" ht="12.75">
      <c r="A36" s="254"/>
      <c r="B36" s="257"/>
      <c r="C36" s="313" t="s">
        <v>206</v>
      </c>
      <c r="D36" s="314"/>
      <c r="E36" s="258">
        <v>0</v>
      </c>
      <c r="F36" s="259"/>
      <c r="G36" s="260"/>
      <c r="H36" s="261"/>
      <c r="I36" s="255"/>
      <c r="J36" s="262"/>
      <c r="K36" s="255"/>
      <c r="M36" s="256" t="s">
        <v>206</v>
      </c>
      <c r="O36" s="245"/>
    </row>
    <row r="37" spans="1:15" ht="12.75">
      <c r="A37" s="254"/>
      <c r="B37" s="257"/>
      <c r="C37" s="313" t="s">
        <v>679</v>
      </c>
      <c r="D37" s="314"/>
      <c r="E37" s="258">
        <v>148.905</v>
      </c>
      <c r="F37" s="259"/>
      <c r="G37" s="260"/>
      <c r="H37" s="261"/>
      <c r="I37" s="255"/>
      <c r="J37" s="262"/>
      <c r="K37" s="255"/>
      <c r="M37" s="256" t="s">
        <v>207</v>
      </c>
      <c r="O37" s="245"/>
    </row>
    <row r="38" spans="1:15" ht="12.75">
      <c r="A38" s="254"/>
      <c r="B38" s="257"/>
      <c r="C38" s="313" t="s">
        <v>208</v>
      </c>
      <c r="D38" s="314"/>
      <c r="E38" s="258">
        <v>0</v>
      </c>
      <c r="F38" s="259"/>
      <c r="G38" s="260"/>
      <c r="H38" s="261"/>
      <c r="I38" s="255"/>
      <c r="J38" s="262"/>
      <c r="K38" s="255"/>
      <c r="M38" s="256" t="s">
        <v>208</v>
      </c>
      <c r="O38" s="245"/>
    </row>
    <row r="39" spans="1:15" ht="12.75">
      <c r="A39" s="254"/>
      <c r="B39" s="257"/>
      <c r="C39" s="313" t="s">
        <v>680</v>
      </c>
      <c r="D39" s="314"/>
      <c r="E39" s="258">
        <v>134.64</v>
      </c>
      <c r="F39" s="259"/>
      <c r="G39" s="260"/>
      <c r="H39" s="261"/>
      <c r="I39" s="255"/>
      <c r="J39" s="262"/>
      <c r="K39" s="255"/>
      <c r="M39" s="256" t="s">
        <v>209</v>
      </c>
      <c r="O39" s="245"/>
    </row>
    <row r="40" spans="1:80" ht="12.75">
      <c r="A40" s="246">
        <v>10</v>
      </c>
      <c r="B40" s="247" t="s">
        <v>211</v>
      </c>
      <c r="C40" s="248" t="s">
        <v>212</v>
      </c>
      <c r="D40" s="249" t="s">
        <v>193</v>
      </c>
      <c r="E40" s="250">
        <v>283.55</v>
      </c>
      <c r="F40" s="250"/>
      <c r="G40" s="251"/>
      <c r="H40" s="252">
        <v>0</v>
      </c>
      <c r="I40" s="253">
        <f>E40*H40</f>
        <v>0</v>
      </c>
      <c r="J40" s="252">
        <v>0</v>
      </c>
      <c r="K40" s="253">
        <f>E40*J40</f>
        <v>0</v>
      </c>
      <c r="O40" s="245">
        <v>2</v>
      </c>
      <c r="AA40" s="218">
        <v>1</v>
      </c>
      <c r="AB40" s="218">
        <v>1</v>
      </c>
      <c r="AC40" s="218">
        <v>1</v>
      </c>
      <c r="AZ40" s="218">
        <v>1</v>
      </c>
      <c r="BA40" s="218">
        <f>IF(AZ40=1,G40,0)</f>
        <v>0</v>
      </c>
      <c r="BB40" s="218">
        <f>IF(AZ40=2,G40,0)</f>
        <v>0</v>
      </c>
      <c r="BC40" s="218">
        <f>IF(AZ40=3,G40,0)</f>
        <v>0</v>
      </c>
      <c r="BD40" s="218">
        <f>IF(AZ40=4,G40,0)</f>
        <v>0</v>
      </c>
      <c r="BE40" s="218">
        <f>IF(AZ40=5,G40,0)</f>
        <v>0</v>
      </c>
      <c r="CA40" s="245">
        <v>1</v>
      </c>
      <c r="CB40" s="245">
        <v>1</v>
      </c>
    </row>
    <row r="41" spans="1:80" ht="12.75">
      <c r="A41" s="246">
        <v>11</v>
      </c>
      <c r="B41" s="247" t="s">
        <v>213</v>
      </c>
      <c r="C41" s="248" t="s">
        <v>214</v>
      </c>
      <c r="D41" s="249" t="s">
        <v>193</v>
      </c>
      <c r="E41" s="250">
        <v>149.94</v>
      </c>
      <c r="F41" s="250"/>
      <c r="G41" s="251"/>
      <c r="H41" s="252">
        <v>0</v>
      </c>
      <c r="I41" s="253">
        <f>E41*H41</f>
        <v>0</v>
      </c>
      <c r="J41" s="252">
        <v>0</v>
      </c>
      <c r="K41" s="253">
        <f>E41*J41</f>
        <v>0</v>
      </c>
      <c r="O41" s="245">
        <v>2</v>
      </c>
      <c r="AA41" s="218">
        <v>1</v>
      </c>
      <c r="AB41" s="218">
        <v>1</v>
      </c>
      <c r="AC41" s="218">
        <v>1</v>
      </c>
      <c r="AZ41" s="218">
        <v>1</v>
      </c>
      <c r="BA41" s="218">
        <f>IF(AZ41=1,G41,0)</f>
        <v>0</v>
      </c>
      <c r="BB41" s="218">
        <f>IF(AZ41=2,G41,0)</f>
        <v>0</v>
      </c>
      <c r="BC41" s="218">
        <f>IF(AZ41=3,G41,0)</f>
        <v>0</v>
      </c>
      <c r="BD41" s="218">
        <f>IF(AZ41=4,G41,0)</f>
        <v>0</v>
      </c>
      <c r="BE41" s="218">
        <f>IF(AZ41=5,G41,0)</f>
        <v>0</v>
      </c>
      <c r="CA41" s="245">
        <v>1</v>
      </c>
      <c r="CB41" s="245">
        <v>1</v>
      </c>
    </row>
    <row r="42" spans="1:15" ht="12.75">
      <c r="A42" s="254"/>
      <c r="B42" s="257"/>
      <c r="C42" s="313" t="s">
        <v>681</v>
      </c>
      <c r="D42" s="314"/>
      <c r="E42" s="258">
        <v>0</v>
      </c>
      <c r="F42" s="259"/>
      <c r="G42" s="260"/>
      <c r="H42" s="261"/>
      <c r="I42" s="255"/>
      <c r="J42" s="262"/>
      <c r="K42" s="255"/>
      <c r="M42" s="256" t="s">
        <v>215</v>
      </c>
      <c r="O42" s="245"/>
    </row>
    <row r="43" spans="1:15" ht="12.75">
      <c r="A43" s="254"/>
      <c r="B43" s="257"/>
      <c r="C43" s="313" t="s">
        <v>216</v>
      </c>
      <c r="D43" s="314"/>
      <c r="E43" s="258">
        <v>0</v>
      </c>
      <c r="F43" s="259"/>
      <c r="G43" s="260"/>
      <c r="H43" s="261"/>
      <c r="I43" s="255"/>
      <c r="J43" s="262"/>
      <c r="K43" s="255"/>
      <c r="M43" s="256" t="s">
        <v>216</v>
      </c>
      <c r="O43" s="245"/>
    </row>
    <row r="44" spans="1:15" ht="21.75">
      <c r="A44" s="254"/>
      <c r="B44" s="257"/>
      <c r="C44" s="313" t="s">
        <v>217</v>
      </c>
      <c r="D44" s="314"/>
      <c r="E44" s="258">
        <v>0</v>
      </c>
      <c r="F44" s="259"/>
      <c r="G44" s="260"/>
      <c r="H44" s="261"/>
      <c r="I44" s="255"/>
      <c r="J44" s="262"/>
      <c r="K44" s="255"/>
      <c r="M44" s="256" t="s">
        <v>217</v>
      </c>
      <c r="O44" s="245"/>
    </row>
    <row r="45" spans="1:15" ht="12.75">
      <c r="A45" s="254"/>
      <c r="B45" s="257"/>
      <c r="C45" s="313" t="s">
        <v>685</v>
      </c>
      <c r="D45" s="314"/>
      <c r="E45" s="258">
        <v>0</v>
      </c>
      <c r="F45" s="259"/>
      <c r="G45" s="260"/>
      <c r="H45" s="261"/>
      <c r="I45" s="255"/>
      <c r="J45" s="262"/>
      <c r="K45" s="255"/>
      <c r="M45" s="256" t="s">
        <v>218</v>
      </c>
      <c r="O45" s="245"/>
    </row>
    <row r="46" spans="1:15" ht="12.75">
      <c r="A46" s="254"/>
      <c r="B46" s="257"/>
      <c r="C46" s="313" t="s">
        <v>219</v>
      </c>
      <c r="D46" s="314"/>
      <c r="E46" s="258">
        <v>0</v>
      </c>
      <c r="F46" s="259"/>
      <c r="G46" s="260"/>
      <c r="H46" s="261"/>
      <c r="I46" s="255"/>
      <c r="J46" s="262"/>
      <c r="K46" s="255"/>
      <c r="M46" s="256" t="s">
        <v>219</v>
      </c>
      <c r="O46" s="245"/>
    </row>
    <row r="47" spans="1:15" ht="21.75">
      <c r="A47" s="254"/>
      <c r="B47" s="257"/>
      <c r="C47" s="313" t="s">
        <v>220</v>
      </c>
      <c r="D47" s="314"/>
      <c r="E47" s="258">
        <v>0</v>
      </c>
      <c r="F47" s="259"/>
      <c r="G47" s="260"/>
      <c r="H47" s="261"/>
      <c r="I47" s="255"/>
      <c r="J47" s="262"/>
      <c r="K47" s="255"/>
      <c r="M47" s="256" t="s">
        <v>220</v>
      </c>
      <c r="O47" s="245"/>
    </row>
    <row r="48" spans="1:15" ht="12.75">
      <c r="A48" s="254"/>
      <c r="B48" s="257"/>
      <c r="C48" s="313" t="s">
        <v>219</v>
      </c>
      <c r="D48" s="314"/>
      <c r="E48" s="258">
        <v>0</v>
      </c>
      <c r="F48" s="259"/>
      <c r="G48" s="260"/>
      <c r="H48" s="261"/>
      <c r="I48" s="255"/>
      <c r="J48" s="262"/>
      <c r="K48" s="255"/>
      <c r="M48" s="256" t="s">
        <v>219</v>
      </c>
      <c r="O48" s="245"/>
    </row>
    <row r="49" spans="1:15" ht="21.75">
      <c r="A49" s="254"/>
      <c r="B49" s="257"/>
      <c r="C49" s="313" t="s">
        <v>682</v>
      </c>
      <c r="D49" s="314"/>
      <c r="E49" s="258">
        <v>121.28</v>
      </c>
      <c r="F49" s="259"/>
      <c r="G49" s="260"/>
      <c r="H49" s="261"/>
      <c r="I49" s="255"/>
      <c r="J49" s="262"/>
      <c r="K49" s="255"/>
      <c r="M49" s="256" t="s">
        <v>221</v>
      </c>
      <c r="O49" s="245"/>
    </row>
    <row r="50" spans="1:15" ht="12.75">
      <c r="A50" s="254"/>
      <c r="B50" s="257"/>
      <c r="C50" s="313" t="s">
        <v>222</v>
      </c>
      <c r="D50" s="314"/>
      <c r="E50" s="258">
        <v>11.34</v>
      </c>
      <c r="F50" s="259"/>
      <c r="G50" s="260"/>
      <c r="H50" s="261"/>
      <c r="I50" s="255"/>
      <c r="J50" s="262"/>
      <c r="K50" s="255"/>
      <c r="M50" s="256" t="s">
        <v>222</v>
      </c>
      <c r="O50" s="245"/>
    </row>
    <row r="51" spans="1:80" ht="12.75">
      <c r="A51" s="246">
        <v>12</v>
      </c>
      <c r="B51" s="247" t="s">
        <v>223</v>
      </c>
      <c r="C51" s="248" t="s">
        <v>224</v>
      </c>
      <c r="D51" s="249" t="s">
        <v>193</v>
      </c>
      <c r="E51" s="250">
        <v>149.94</v>
      </c>
      <c r="F51" s="250"/>
      <c r="G51" s="251"/>
      <c r="H51" s="252">
        <v>0</v>
      </c>
      <c r="I51" s="253">
        <f>E51*H51</f>
        <v>0</v>
      </c>
      <c r="J51" s="252">
        <v>0</v>
      </c>
      <c r="K51" s="253">
        <f>E51*J51</f>
        <v>0</v>
      </c>
      <c r="O51" s="245">
        <v>2</v>
      </c>
      <c r="AA51" s="218">
        <v>1</v>
      </c>
      <c r="AB51" s="218">
        <v>1</v>
      </c>
      <c r="AC51" s="218">
        <v>1</v>
      </c>
      <c r="AZ51" s="218">
        <v>1</v>
      </c>
      <c r="BA51" s="218">
        <f>IF(AZ51=1,G51,0)</f>
        <v>0</v>
      </c>
      <c r="BB51" s="218">
        <f>IF(AZ51=2,G51,0)</f>
        <v>0</v>
      </c>
      <c r="BC51" s="218">
        <f>IF(AZ51=3,G51,0)</f>
        <v>0</v>
      </c>
      <c r="BD51" s="218">
        <f>IF(AZ51=4,G51,0)</f>
        <v>0</v>
      </c>
      <c r="BE51" s="218">
        <f>IF(AZ51=5,G51,0)</f>
        <v>0</v>
      </c>
      <c r="CA51" s="245">
        <v>1</v>
      </c>
      <c r="CB51" s="245">
        <v>1</v>
      </c>
    </row>
    <row r="52" spans="1:80" ht="12.75">
      <c r="A52" s="246">
        <v>13</v>
      </c>
      <c r="B52" s="247" t="s">
        <v>225</v>
      </c>
      <c r="C52" s="248" t="s">
        <v>226</v>
      </c>
      <c r="D52" s="249" t="s">
        <v>193</v>
      </c>
      <c r="E52" s="250">
        <v>118.68</v>
      </c>
      <c r="F52" s="250"/>
      <c r="G52" s="251"/>
      <c r="H52" s="252">
        <v>0</v>
      </c>
      <c r="I52" s="253">
        <f>E52*H52</f>
        <v>0</v>
      </c>
      <c r="J52" s="252">
        <v>0</v>
      </c>
      <c r="K52" s="253">
        <f>E52*J52</f>
        <v>0</v>
      </c>
      <c r="O52" s="245">
        <v>2</v>
      </c>
      <c r="AA52" s="218">
        <v>1</v>
      </c>
      <c r="AB52" s="218">
        <v>1</v>
      </c>
      <c r="AC52" s="218">
        <v>1</v>
      </c>
      <c r="AZ52" s="218">
        <v>1</v>
      </c>
      <c r="BA52" s="218">
        <f>IF(AZ52=1,G52,0)</f>
        <v>0</v>
      </c>
      <c r="BB52" s="218">
        <f>IF(AZ52=2,G52,0)</f>
        <v>0</v>
      </c>
      <c r="BC52" s="218">
        <f>IF(AZ52=3,G52,0)</f>
        <v>0</v>
      </c>
      <c r="BD52" s="218">
        <f>IF(AZ52=4,G52,0)</f>
        <v>0</v>
      </c>
      <c r="BE52" s="218">
        <f>IF(AZ52=5,G52,0)</f>
        <v>0</v>
      </c>
      <c r="CA52" s="245">
        <v>1</v>
      </c>
      <c r="CB52" s="245">
        <v>1</v>
      </c>
    </row>
    <row r="53" spans="1:15" ht="21.75">
      <c r="A53" s="254"/>
      <c r="B53" s="257"/>
      <c r="C53" s="313" t="s">
        <v>198</v>
      </c>
      <c r="D53" s="314"/>
      <c r="E53" s="258">
        <v>0</v>
      </c>
      <c r="F53" s="259"/>
      <c r="G53" s="260"/>
      <c r="H53" s="261"/>
      <c r="I53" s="255"/>
      <c r="J53" s="262"/>
      <c r="K53" s="255"/>
      <c r="M53" s="256" t="s">
        <v>198</v>
      </c>
      <c r="O53" s="245"/>
    </row>
    <row r="54" spans="1:15" ht="12.75">
      <c r="A54" s="254"/>
      <c r="B54" s="257"/>
      <c r="C54" s="313" t="s">
        <v>199</v>
      </c>
      <c r="D54" s="314"/>
      <c r="E54" s="258">
        <v>0</v>
      </c>
      <c r="F54" s="259"/>
      <c r="G54" s="260"/>
      <c r="H54" s="261"/>
      <c r="I54" s="255"/>
      <c r="J54" s="262"/>
      <c r="K54" s="255"/>
      <c r="M54" s="256" t="s">
        <v>199</v>
      </c>
      <c r="O54" s="245"/>
    </row>
    <row r="55" spans="1:15" ht="12.75">
      <c r="A55" s="254"/>
      <c r="B55" s="257"/>
      <c r="C55" s="313" t="s">
        <v>227</v>
      </c>
      <c r="D55" s="314"/>
      <c r="E55" s="258">
        <v>16.545</v>
      </c>
      <c r="F55" s="259"/>
      <c r="G55" s="260"/>
      <c r="H55" s="261"/>
      <c r="I55" s="255"/>
      <c r="J55" s="262"/>
      <c r="K55" s="255"/>
      <c r="M55" s="256" t="s">
        <v>227</v>
      </c>
      <c r="O55" s="245"/>
    </row>
    <row r="56" spans="1:15" ht="21.75">
      <c r="A56" s="254"/>
      <c r="B56" s="257"/>
      <c r="C56" s="313" t="s">
        <v>228</v>
      </c>
      <c r="D56" s="314"/>
      <c r="E56" s="258">
        <v>30.3325</v>
      </c>
      <c r="F56" s="259"/>
      <c r="G56" s="260"/>
      <c r="H56" s="261"/>
      <c r="I56" s="255"/>
      <c r="J56" s="262"/>
      <c r="K56" s="255"/>
      <c r="M56" s="256" t="s">
        <v>228</v>
      </c>
      <c r="O56" s="245"/>
    </row>
    <row r="57" spans="1:15" ht="12.75">
      <c r="A57" s="254"/>
      <c r="B57" s="257"/>
      <c r="C57" s="313" t="s">
        <v>208</v>
      </c>
      <c r="D57" s="314"/>
      <c r="E57" s="258">
        <v>0</v>
      </c>
      <c r="F57" s="259"/>
      <c r="G57" s="260"/>
      <c r="H57" s="261"/>
      <c r="I57" s="255"/>
      <c r="J57" s="262"/>
      <c r="K57" s="255"/>
      <c r="M57" s="256" t="s">
        <v>208</v>
      </c>
      <c r="O57" s="245"/>
    </row>
    <row r="58" spans="1:15" ht="12.75">
      <c r="A58" s="254"/>
      <c r="B58" s="257"/>
      <c r="C58" s="313" t="s">
        <v>684</v>
      </c>
      <c r="D58" s="314"/>
      <c r="E58" s="258">
        <v>14.96</v>
      </c>
      <c r="F58" s="259"/>
      <c r="G58" s="260"/>
      <c r="H58" s="261"/>
      <c r="I58" s="255"/>
      <c r="J58" s="262"/>
      <c r="K58" s="255"/>
      <c r="M58" s="256" t="s">
        <v>229</v>
      </c>
      <c r="O58" s="245"/>
    </row>
    <row r="59" spans="1:15" ht="12.75">
      <c r="A59" s="254"/>
      <c r="B59" s="257"/>
      <c r="C59" s="313" t="s">
        <v>210</v>
      </c>
      <c r="D59" s="314"/>
      <c r="E59" s="258">
        <v>0</v>
      </c>
      <c r="F59" s="259"/>
      <c r="G59" s="260"/>
      <c r="H59" s="261"/>
      <c r="I59" s="255"/>
      <c r="J59" s="262"/>
      <c r="K59" s="255"/>
      <c r="M59" s="256" t="s">
        <v>210</v>
      </c>
      <c r="O59" s="245"/>
    </row>
    <row r="60" spans="1:15" ht="12.75">
      <c r="A60" s="254"/>
      <c r="B60" s="257"/>
      <c r="C60" s="313" t="s">
        <v>230</v>
      </c>
      <c r="D60" s="314"/>
      <c r="E60" s="258">
        <v>0</v>
      </c>
      <c r="F60" s="259"/>
      <c r="G60" s="260"/>
      <c r="H60" s="261"/>
      <c r="I60" s="255"/>
      <c r="J60" s="262"/>
      <c r="K60" s="255"/>
      <c r="M60" s="256" t="s">
        <v>230</v>
      </c>
      <c r="O60" s="245"/>
    </row>
    <row r="61" spans="1:15" ht="12.75">
      <c r="A61" s="254"/>
      <c r="B61" s="257"/>
      <c r="C61" s="313" t="s">
        <v>681</v>
      </c>
      <c r="D61" s="314"/>
      <c r="E61" s="258">
        <v>0</v>
      </c>
      <c r="F61" s="259"/>
      <c r="G61" s="260"/>
      <c r="H61" s="261"/>
      <c r="I61" s="255"/>
      <c r="J61" s="262"/>
      <c r="K61" s="255"/>
      <c r="M61" s="256" t="s">
        <v>215</v>
      </c>
      <c r="O61" s="245"/>
    </row>
    <row r="62" spans="1:15" ht="12.75">
      <c r="A62" s="254"/>
      <c r="B62" s="257"/>
      <c r="C62" s="313" t="s">
        <v>216</v>
      </c>
      <c r="D62" s="314"/>
      <c r="E62" s="258">
        <v>0</v>
      </c>
      <c r="F62" s="259"/>
      <c r="G62" s="260"/>
      <c r="H62" s="261"/>
      <c r="I62" s="255"/>
      <c r="J62" s="262"/>
      <c r="K62" s="255"/>
      <c r="M62" s="256" t="s">
        <v>216</v>
      </c>
      <c r="O62" s="245"/>
    </row>
    <row r="63" spans="1:15" ht="21.75">
      <c r="A63" s="254"/>
      <c r="B63" s="257"/>
      <c r="C63" s="313" t="s">
        <v>217</v>
      </c>
      <c r="D63" s="314"/>
      <c r="E63" s="258">
        <v>0</v>
      </c>
      <c r="F63" s="259"/>
      <c r="G63" s="260"/>
      <c r="H63" s="261"/>
      <c r="I63" s="255"/>
      <c r="J63" s="262"/>
      <c r="K63" s="255"/>
      <c r="M63" s="256" t="s">
        <v>217</v>
      </c>
      <c r="O63" s="245"/>
    </row>
    <row r="64" spans="1:15" ht="12.75">
      <c r="A64" s="254"/>
      <c r="B64" s="257"/>
      <c r="C64" s="313" t="s">
        <v>218</v>
      </c>
      <c r="D64" s="314"/>
      <c r="E64" s="258">
        <v>0</v>
      </c>
      <c r="F64" s="259"/>
      <c r="G64" s="260"/>
      <c r="H64" s="261"/>
      <c r="I64" s="255"/>
      <c r="J64" s="262"/>
      <c r="K64" s="255"/>
      <c r="M64" s="256" t="s">
        <v>218</v>
      </c>
      <c r="O64" s="245"/>
    </row>
    <row r="65" spans="1:15" ht="12.75">
      <c r="A65" s="254"/>
      <c r="B65" s="257"/>
      <c r="C65" s="313" t="s">
        <v>219</v>
      </c>
      <c r="D65" s="314"/>
      <c r="E65" s="258">
        <v>0</v>
      </c>
      <c r="F65" s="259"/>
      <c r="G65" s="260"/>
      <c r="H65" s="261"/>
      <c r="I65" s="255"/>
      <c r="J65" s="262"/>
      <c r="K65" s="255"/>
      <c r="M65" s="256" t="s">
        <v>219</v>
      </c>
      <c r="O65" s="245"/>
    </row>
    <row r="66" spans="1:15" ht="21.75">
      <c r="A66" s="254"/>
      <c r="B66" s="257"/>
      <c r="C66" s="313" t="s">
        <v>220</v>
      </c>
      <c r="D66" s="314"/>
      <c r="E66" s="258">
        <v>0</v>
      </c>
      <c r="F66" s="259"/>
      <c r="G66" s="260"/>
      <c r="H66" s="261"/>
      <c r="I66" s="255"/>
      <c r="J66" s="262"/>
      <c r="K66" s="255"/>
      <c r="M66" s="256" t="s">
        <v>220</v>
      </c>
      <c r="O66" s="245"/>
    </row>
    <row r="67" spans="1:15" ht="12.75">
      <c r="A67" s="254"/>
      <c r="B67" s="257"/>
      <c r="C67" s="313" t="s">
        <v>219</v>
      </c>
      <c r="D67" s="314"/>
      <c r="E67" s="258">
        <v>0</v>
      </c>
      <c r="F67" s="259"/>
      <c r="G67" s="260"/>
      <c r="H67" s="261"/>
      <c r="I67" s="255"/>
      <c r="J67" s="262"/>
      <c r="K67" s="255"/>
      <c r="M67" s="256" t="s">
        <v>219</v>
      </c>
      <c r="O67" s="245"/>
    </row>
    <row r="68" spans="1:15" ht="21.75">
      <c r="A68" s="254"/>
      <c r="B68" s="257"/>
      <c r="C68" s="313" t="s">
        <v>683</v>
      </c>
      <c r="D68" s="314"/>
      <c r="E68" s="258">
        <v>51.98</v>
      </c>
      <c r="F68" s="259"/>
      <c r="G68" s="260"/>
      <c r="H68" s="261"/>
      <c r="I68" s="255"/>
      <c r="J68" s="262"/>
      <c r="K68" s="255"/>
      <c r="M68" s="256" t="s">
        <v>231</v>
      </c>
      <c r="O68" s="245"/>
    </row>
    <row r="69" spans="1:15" ht="12.75">
      <c r="A69" s="254"/>
      <c r="B69" s="257"/>
      <c r="C69" s="313" t="s">
        <v>232</v>
      </c>
      <c r="D69" s="314"/>
      <c r="E69" s="258">
        <v>4.86</v>
      </c>
      <c r="F69" s="259"/>
      <c r="G69" s="260"/>
      <c r="H69" s="261"/>
      <c r="I69" s="255"/>
      <c r="J69" s="262"/>
      <c r="K69" s="255"/>
      <c r="M69" s="256" t="s">
        <v>232</v>
      </c>
      <c r="O69" s="245"/>
    </row>
    <row r="70" spans="1:80" ht="12.75">
      <c r="A70" s="246">
        <v>14</v>
      </c>
      <c r="B70" s="247" t="s">
        <v>233</v>
      </c>
      <c r="C70" s="248" t="s">
        <v>234</v>
      </c>
      <c r="D70" s="249" t="s">
        <v>178</v>
      </c>
      <c r="E70" s="250">
        <v>363.456</v>
      </c>
      <c r="F70" s="250"/>
      <c r="G70" s="251"/>
      <c r="H70" s="252">
        <v>0.00086</v>
      </c>
      <c r="I70" s="253">
        <f>E70*H70</f>
        <v>0.31257216</v>
      </c>
      <c r="J70" s="252">
        <v>0</v>
      </c>
      <c r="K70" s="253">
        <f>E70*J70</f>
        <v>0</v>
      </c>
      <c r="O70" s="245">
        <v>2</v>
      </c>
      <c r="AA70" s="218">
        <v>1</v>
      </c>
      <c r="AB70" s="218">
        <v>1</v>
      </c>
      <c r="AC70" s="218">
        <v>1</v>
      </c>
      <c r="AZ70" s="218">
        <v>1</v>
      </c>
      <c r="BA70" s="218">
        <f>IF(AZ70=1,G70,0)</f>
        <v>0</v>
      </c>
      <c r="BB70" s="218">
        <f>IF(AZ70=2,G70,0)</f>
        <v>0</v>
      </c>
      <c r="BC70" s="218">
        <f>IF(AZ70=3,G70,0)</f>
        <v>0</v>
      </c>
      <c r="BD70" s="218">
        <f>IF(AZ70=4,G70,0)</f>
        <v>0</v>
      </c>
      <c r="BE70" s="218">
        <f>IF(AZ70=5,G70,0)</f>
        <v>0</v>
      </c>
      <c r="CA70" s="245">
        <v>1</v>
      </c>
      <c r="CB70" s="245">
        <v>1</v>
      </c>
    </row>
    <row r="71" spans="1:15" ht="12.75">
      <c r="A71" s="254"/>
      <c r="B71" s="257"/>
      <c r="C71" s="313" t="s">
        <v>681</v>
      </c>
      <c r="D71" s="314"/>
      <c r="E71" s="258">
        <v>0</v>
      </c>
      <c r="F71" s="259"/>
      <c r="G71" s="260"/>
      <c r="H71" s="261"/>
      <c r="I71" s="255"/>
      <c r="J71" s="262"/>
      <c r="K71" s="255"/>
      <c r="M71" s="256" t="s">
        <v>215</v>
      </c>
      <c r="O71" s="245"/>
    </row>
    <row r="72" spans="1:15" ht="12.75">
      <c r="A72" s="254"/>
      <c r="B72" s="257"/>
      <c r="C72" s="313" t="s">
        <v>216</v>
      </c>
      <c r="D72" s="314"/>
      <c r="E72" s="258">
        <v>0</v>
      </c>
      <c r="F72" s="259"/>
      <c r="G72" s="260"/>
      <c r="H72" s="261"/>
      <c r="I72" s="255"/>
      <c r="J72" s="262"/>
      <c r="K72" s="255"/>
      <c r="M72" s="256" t="s">
        <v>216</v>
      </c>
      <c r="O72" s="245"/>
    </row>
    <row r="73" spans="1:15" ht="21.75">
      <c r="A73" s="254"/>
      <c r="B73" s="257"/>
      <c r="C73" s="322" t="s">
        <v>235</v>
      </c>
      <c r="D73" s="323"/>
      <c r="E73" s="258">
        <v>90.864</v>
      </c>
      <c r="F73" s="259"/>
      <c r="G73" s="260"/>
      <c r="H73" s="261"/>
      <c r="I73" s="255"/>
      <c r="J73" s="262"/>
      <c r="K73" s="255"/>
      <c r="M73" s="256" t="s">
        <v>235</v>
      </c>
      <c r="O73" s="245"/>
    </row>
    <row r="74" spans="1:15" ht="21.75">
      <c r="A74" s="254"/>
      <c r="B74" s="257"/>
      <c r="C74" s="313" t="s">
        <v>236</v>
      </c>
      <c r="D74" s="314"/>
      <c r="E74" s="258">
        <v>272.592</v>
      </c>
      <c r="F74" s="259"/>
      <c r="G74" s="260"/>
      <c r="H74" s="261"/>
      <c r="I74" s="255"/>
      <c r="J74" s="262"/>
      <c r="K74" s="255"/>
      <c r="M74" s="256" t="s">
        <v>236</v>
      </c>
      <c r="O74" s="245"/>
    </row>
    <row r="75" spans="1:15" ht="13.25" customHeight="1">
      <c r="A75" s="254"/>
      <c r="B75" s="257"/>
      <c r="C75" s="313" t="s">
        <v>237</v>
      </c>
      <c r="D75" s="314"/>
      <c r="E75" s="258">
        <v>0</v>
      </c>
      <c r="F75" s="259"/>
      <c r="G75" s="260"/>
      <c r="H75" s="261"/>
      <c r="I75" s="255"/>
      <c r="J75" s="262"/>
      <c r="K75" s="255"/>
      <c r="M75" s="256" t="s">
        <v>237</v>
      </c>
      <c r="O75" s="245"/>
    </row>
    <row r="76" spans="1:80" ht="12.75">
      <c r="A76" s="246">
        <v>15</v>
      </c>
      <c r="B76" s="247" t="s">
        <v>238</v>
      </c>
      <c r="C76" s="248" t="s">
        <v>239</v>
      </c>
      <c r="D76" s="249" t="s">
        <v>178</v>
      </c>
      <c r="E76" s="250">
        <v>363.456</v>
      </c>
      <c r="F76" s="250"/>
      <c r="G76" s="251"/>
      <c r="H76" s="252">
        <v>0</v>
      </c>
      <c r="I76" s="253">
        <f>E76*H76</f>
        <v>0</v>
      </c>
      <c r="J76" s="252">
        <v>0</v>
      </c>
      <c r="K76" s="253">
        <f>E76*J76</f>
        <v>0</v>
      </c>
      <c r="O76" s="245">
        <v>2</v>
      </c>
      <c r="AA76" s="218">
        <v>1</v>
      </c>
      <c r="AB76" s="218">
        <v>1</v>
      </c>
      <c r="AC76" s="218">
        <v>1</v>
      </c>
      <c r="AZ76" s="218">
        <v>1</v>
      </c>
      <c r="BA76" s="218">
        <f>IF(AZ76=1,G76,0)</f>
        <v>0</v>
      </c>
      <c r="BB76" s="218">
        <f>IF(AZ76=2,G76,0)</f>
        <v>0</v>
      </c>
      <c r="BC76" s="218">
        <f>IF(AZ76=3,G76,0)</f>
        <v>0</v>
      </c>
      <c r="BD76" s="218">
        <f>IF(AZ76=4,G76,0)</f>
        <v>0</v>
      </c>
      <c r="BE76" s="218">
        <f>IF(AZ76=5,G76,0)</f>
        <v>0</v>
      </c>
      <c r="CA76" s="245">
        <v>1</v>
      </c>
      <c r="CB76" s="245">
        <v>1</v>
      </c>
    </row>
    <row r="77" spans="1:80" ht="12.75">
      <c r="A77" s="246">
        <v>16</v>
      </c>
      <c r="B77" s="247" t="s">
        <v>240</v>
      </c>
      <c r="C77" s="248" t="s">
        <v>241</v>
      </c>
      <c r="D77" s="249" t="s">
        <v>178</v>
      </c>
      <c r="E77" s="250">
        <v>37.8</v>
      </c>
      <c r="F77" s="250"/>
      <c r="G77" s="251"/>
      <c r="H77" s="252">
        <v>0.00149</v>
      </c>
      <c r="I77" s="253">
        <f>E77*H77</f>
        <v>0.056322</v>
      </c>
      <c r="J77" s="252">
        <v>0</v>
      </c>
      <c r="K77" s="253">
        <f>E77*J77</f>
        <v>0</v>
      </c>
      <c r="O77" s="245">
        <v>2</v>
      </c>
      <c r="AA77" s="218">
        <v>1</v>
      </c>
      <c r="AB77" s="218">
        <v>1</v>
      </c>
      <c r="AC77" s="218">
        <v>1</v>
      </c>
      <c r="AZ77" s="218">
        <v>1</v>
      </c>
      <c r="BA77" s="218">
        <f>IF(AZ77=1,G77,0)</f>
        <v>0</v>
      </c>
      <c r="BB77" s="218">
        <f>IF(AZ77=2,G77,0)</f>
        <v>0</v>
      </c>
      <c r="BC77" s="218">
        <f>IF(AZ77=3,G77,0)</f>
        <v>0</v>
      </c>
      <c r="BD77" s="218">
        <f>IF(AZ77=4,G77,0)</f>
        <v>0</v>
      </c>
      <c r="BE77" s="218">
        <f>IF(AZ77=5,G77,0)</f>
        <v>0</v>
      </c>
      <c r="CA77" s="245">
        <v>1</v>
      </c>
      <c r="CB77" s="245">
        <v>1</v>
      </c>
    </row>
    <row r="78" spans="1:15" ht="12.75">
      <c r="A78" s="254"/>
      <c r="B78" s="257"/>
      <c r="C78" s="313" t="s">
        <v>681</v>
      </c>
      <c r="D78" s="314"/>
      <c r="E78" s="258">
        <v>0</v>
      </c>
      <c r="F78" s="259"/>
      <c r="G78" s="260"/>
      <c r="H78" s="261"/>
      <c r="I78" s="255"/>
      <c r="J78" s="262"/>
      <c r="K78" s="255"/>
      <c r="M78" s="256" t="s">
        <v>215</v>
      </c>
      <c r="O78" s="245"/>
    </row>
    <row r="79" spans="1:15" ht="12.75">
      <c r="A79" s="254"/>
      <c r="B79" s="257"/>
      <c r="C79" s="313" t="s">
        <v>216</v>
      </c>
      <c r="D79" s="314"/>
      <c r="E79" s="258">
        <v>0</v>
      </c>
      <c r="F79" s="259"/>
      <c r="G79" s="260"/>
      <c r="H79" s="261"/>
      <c r="I79" s="255"/>
      <c r="J79" s="262"/>
      <c r="K79" s="255"/>
      <c r="M79" s="256" t="s">
        <v>216</v>
      </c>
      <c r="O79" s="245"/>
    </row>
    <row r="80" spans="1:15" ht="12.75">
      <c r="A80" s="254"/>
      <c r="B80" s="257"/>
      <c r="C80" s="313" t="s">
        <v>242</v>
      </c>
      <c r="D80" s="314"/>
      <c r="E80" s="258">
        <v>37.8</v>
      </c>
      <c r="F80" s="259"/>
      <c r="G80" s="260"/>
      <c r="H80" s="261"/>
      <c r="I80" s="255"/>
      <c r="J80" s="262"/>
      <c r="K80" s="255"/>
      <c r="M80" s="256" t="s">
        <v>242</v>
      </c>
      <c r="O80" s="245"/>
    </row>
    <row r="81" spans="1:80" ht="12.75">
      <c r="A81" s="246">
        <v>17</v>
      </c>
      <c r="B81" s="247" t="s">
        <v>243</v>
      </c>
      <c r="C81" s="248" t="s">
        <v>244</v>
      </c>
      <c r="D81" s="249" t="s">
        <v>178</v>
      </c>
      <c r="E81" s="250">
        <v>37.8</v>
      </c>
      <c r="F81" s="250"/>
      <c r="G81" s="251"/>
      <c r="H81" s="252">
        <v>0</v>
      </c>
      <c r="I81" s="253">
        <f>E81*H81</f>
        <v>0</v>
      </c>
      <c r="J81" s="252">
        <v>0</v>
      </c>
      <c r="K81" s="253">
        <f>E81*J81</f>
        <v>0</v>
      </c>
      <c r="O81" s="245">
        <v>2</v>
      </c>
      <c r="AA81" s="218">
        <v>1</v>
      </c>
      <c r="AB81" s="218">
        <v>1</v>
      </c>
      <c r="AC81" s="218">
        <v>1</v>
      </c>
      <c r="AZ81" s="218">
        <v>1</v>
      </c>
      <c r="BA81" s="218">
        <f>IF(AZ81=1,G81,0)</f>
        <v>0</v>
      </c>
      <c r="BB81" s="218">
        <f>IF(AZ81=2,G81,0)</f>
        <v>0</v>
      </c>
      <c r="BC81" s="218">
        <f>IF(AZ81=3,G81,0)</f>
        <v>0</v>
      </c>
      <c r="BD81" s="218">
        <f>IF(AZ81=4,G81,0)</f>
        <v>0</v>
      </c>
      <c r="BE81" s="218">
        <f>IF(AZ81=5,G81,0)</f>
        <v>0</v>
      </c>
      <c r="CA81" s="245">
        <v>1</v>
      </c>
      <c r="CB81" s="245">
        <v>1</v>
      </c>
    </row>
    <row r="82" spans="1:80" ht="12.75">
      <c r="A82" s="246">
        <v>18</v>
      </c>
      <c r="B82" s="247" t="s">
        <v>245</v>
      </c>
      <c r="C82" s="248" t="s">
        <v>246</v>
      </c>
      <c r="D82" s="249" t="s">
        <v>193</v>
      </c>
      <c r="E82" s="250">
        <v>16.2</v>
      </c>
      <c r="F82" s="250"/>
      <c r="G82" s="251"/>
      <c r="H82" s="252">
        <v>0.00137</v>
      </c>
      <c r="I82" s="253">
        <f>E82*H82</f>
        <v>0.022194</v>
      </c>
      <c r="J82" s="252">
        <v>0</v>
      </c>
      <c r="K82" s="253">
        <f>E82*J82</f>
        <v>0</v>
      </c>
      <c r="O82" s="245">
        <v>2</v>
      </c>
      <c r="AA82" s="218">
        <v>1</v>
      </c>
      <c r="AB82" s="218">
        <v>0</v>
      </c>
      <c r="AC82" s="218">
        <v>0</v>
      </c>
      <c r="AZ82" s="218">
        <v>1</v>
      </c>
      <c r="BA82" s="218">
        <f>IF(AZ82=1,G82,0)</f>
        <v>0</v>
      </c>
      <c r="BB82" s="218">
        <f>IF(AZ82=2,G82,0)</f>
        <v>0</v>
      </c>
      <c r="BC82" s="218">
        <f>IF(AZ82=3,G82,0)</f>
        <v>0</v>
      </c>
      <c r="BD82" s="218">
        <f>IF(AZ82=4,G82,0)</f>
        <v>0</v>
      </c>
      <c r="BE82" s="218">
        <f>IF(AZ82=5,G82,0)</f>
        <v>0</v>
      </c>
      <c r="CA82" s="245">
        <v>1</v>
      </c>
      <c r="CB82" s="245">
        <v>0</v>
      </c>
    </row>
    <row r="83" spans="1:15" ht="12.75">
      <c r="A83" s="254"/>
      <c r="B83" s="257"/>
      <c r="C83" s="313" t="s">
        <v>681</v>
      </c>
      <c r="D83" s="314"/>
      <c r="E83" s="258">
        <v>0</v>
      </c>
      <c r="F83" s="259"/>
      <c r="G83" s="260"/>
      <c r="H83" s="261"/>
      <c r="I83" s="255"/>
      <c r="J83" s="262"/>
      <c r="K83" s="255"/>
      <c r="M83" s="256" t="s">
        <v>215</v>
      </c>
      <c r="O83" s="245"/>
    </row>
    <row r="84" spans="1:15" ht="12.75">
      <c r="A84" s="254"/>
      <c r="B84" s="257"/>
      <c r="C84" s="313" t="s">
        <v>216</v>
      </c>
      <c r="D84" s="314"/>
      <c r="E84" s="258">
        <v>0</v>
      </c>
      <c r="F84" s="259"/>
      <c r="G84" s="260"/>
      <c r="H84" s="261"/>
      <c r="I84" s="255"/>
      <c r="J84" s="262"/>
      <c r="K84" s="255"/>
      <c r="M84" s="256" t="s">
        <v>216</v>
      </c>
      <c r="O84" s="245"/>
    </row>
    <row r="85" spans="1:15" ht="12.75">
      <c r="A85" s="254"/>
      <c r="B85" s="257"/>
      <c r="C85" s="313" t="s">
        <v>247</v>
      </c>
      <c r="D85" s="314"/>
      <c r="E85" s="258">
        <v>16.2</v>
      </c>
      <c r="F85" s="259"/>
      <c r="G85" s="260"/>
      <c r="H85" s="261"/>
      <c r="I85" s="255"/>
      <c r="J85" s="262"/>
      <c r="K85" s="255"/>
      <c r="M85" s="256" t="s">
        <v>247</v>
      </c>
      <c r="O85" s="245"/>
    </row>
    <row r="86" spans="1:80" ht="12.75">
      <c r="A86" s="246">
        <v>19</v>
      </c>
      <c r="B86" s="247" t="s">
        <v>248</v>
      </c>
      <c r="C86" s="248" t="s">
        <v>249</v>
      </c>
      <c r="D86" s="249" t="s">
        <v>193</v>
      </c>
      <c r="E86" s="250">
        <v>16.2</v>
      </c>
      <c r="F86" s="250"/>
      <c r="G86" s="251"/>
      <c r="H86" s="252">
        <v>0</v>
      </c>
      <c r="I86" s="253">
        <f>E86*H86</f>
        <v>0</v>
      </c>
      <c r="J86" s="252">
        <v>0</v>
      </c>
      <c r="K86" s="253">
        <f>E86*J86</f>
        <v>0</v>
      </c>
      <c r="O86" s="245">
        <v>2</v>
      </c>
      <c r="AA86" s="218">
        <v>1</v>
      </c>
      <c r="AB86" s="218">
        <v>1</v>
      </c>
      <c r="AC86" s="218">
        <v>1</v>
      </c>
      <c r="AZ86" s="218">
        <v>1</v>
      </c>
      <c r="BA86" s="218">
        <f>IF(AZ86=1,G86,0)</f>
        <v>0</v>
      </c>
      <c r="BB86" s="218">
        <f>IF(AZ86=2,G86,0)</f>
        <v>0</v>
      </c>
      <c r="BC86" s="218">
        <f>IF(AZ86=3,G86,0)</f>
        <v>0</v>
      </c>
      <c r="BD86" s="218">
        <f>IF(AZ86=4,G86,0)</f>
        <v>0</v>
      </c>
      <c r="BE86" s="218">
        <f>IF(AZ86=5,G86,0)</f>
        <v>0</v>
      </c>
      <c r="CA86" s="245">
        <v>1</v>
      </c>
      <c r="CB86" s="245">
        <v>1</v>
      </c>
    </row>
    <row r="87" spans="1:80" ht="12.75">
      <c r="A87" s="246">
        <v>20</v>
      </c>
      <c r="B87" s="247" t="s">
        <v>250</v>
      </c>
      <c r="C87" s="248" t="s">
        <v>251</v>
      </c>
      <c r="D87" s="249" t="s">
        <v>193</v>
      </c>
      <c r="E87" s="250">
        <v>268.62</v>
      </c>
      <c r="F87" s="250"/>
      <c r="G87" s="251"/>
      <c r="H87" s="252">
        <v>0</v>
      </c>
      <c r="I87" s="253">
        <f>E87*H87</f>
        <v>0</v>
      </c>
      <c r="J87" s="252">
        <v>0</v>
      </c>
      <c r="K87" s="253">
        <f>E87*J87</f>
        <v>0</v>
      </c>
      <c r="O87" s="245">
        <v>2</v>
      </c>
      <c r="AA87" s="218">
        <v>1</v>
      </c>
      <c r="AB87" s="218">
        <v>1</v>
      </c>
      <c r="AC87" s="218">
        <v>1</v>
      </c>
      <c r="AZ87" s="218">
        <v>1</v>
      </c>
      <c r="BA87" s="218">
        <f>IF(AZ87=1,G87,0)</f>
        <v>0</v>
      </c>
      <c r="BB87" s="218">
        <f>IF(AZ87=2,G87,0)</f>
        <v>0</v>
      </c>
      <c r="BC87" s="218">
        <f>IF(AZ87=3,G87,0)</f>
        <v>0</v>
      </c>
      <c r="BD87" s="218">
        <f>IF(AZ87=4,G87,0)</f>
        <v>0</v>
      </c>
      <c r="BE87" s="218">
        <f>IF(AZ87=5,G87,0)</f>
        <v>0</v>
      </c>
      <c r="CA87" s="245">
        <v>1</v>
      </c>
      <c r="CB87" s="245">
        <v>1</v>
      </c>
    </row>
    <row r="88" spans="1:15" ht="12.75">
      <c r="A88" s="254"/>
      <c r="B88" s="257"/>
      <c r="C88" s="313" t="s">
        <v>681</v>
      </c>
      <c r="D88" s="314"/>
      <c r="E88" s="258">
        <v>0</v>
      </c>
      <c r="F88" s="259"/>
      <c r="G88" s="260"/>
      <c r="H88" s="261"/>
      <c r="I88" s="255"/>
      <c r="J88" s="262"/>
      <c r="K88" s="255"/>
      <c r="M88" s="256" t="s">
        <v>215</v>
      </c>
      <c r="O88" s="245"/>
    </row>
    <row r="89" spans="1:15" ht="12.75">
      <c r="A89" s="254"/>
      <c r="B89" s="257"/>
      <c r="C89" s="313" t="s">
        <v>252</v>
      </c>
      <c r="D89" s="314"/>
      <c r="E89" s="258">
        <v>0</v>
      </c>
      <c r="F89" s="259"/>
      <c r="G89" s="260"/>
      <c r="H89" s="261"/>
      <c r="I89" s="255"/>
      <c r="J89" s="262"/>
      <c r="K89" s="255"/>
      <c r="M89" s="256" t="s">
        <v>252</v>
      </c>
      <c r="O89" s="245"/>
    </row>
    <row r="90" spans="1:15" ht="21.75">
      <c r="A90" s="254"/>
      <c r="B90" s="257"/>
      <c r="C90" s="313" t="s">
        <v>217</v>
      </c>
      <c r="D90" s="314"/>
      <c r="E90" s="258">
        <v>0</v>
      </c>
      <c r="F90" s="259"/>
      <c r="G90" s="260"/>
      <c r="H90" s="261"/>
      <c r="I90" s="255"/>
      <c r="J90" s="262"/>
      <c r="K90" s="255"/>
      <c r="M90" s="256" t="s">
        <v>217</v>
      </c>
      <c r="O90" s="245"/>
    </row>
    <row r="91" spans="1:15" ht="12.75">
      <c r="A91" s="254"/>
      <c r="B91" s="257"/>
      <c r="C91" s="313" t="s">
        <v>218</v>
      </c>
      <c r="D91" s="314"/>
      <c r="E91" s="258">
        <v>0</v>
      </c>
      <c r="F91" s="259"/>
      <c r="G91" s="260"/>
      <c r="H91" s="261"/>
      <c r="I91" s="255"/>
      <c r="J91" s="262"/>
      <c r="K91" s="255"/>
      <c r="M91" s="256" t="s">
        <v>218</v>
      </c>
      <c r="O91" s="245"/>
    </row>
    <row r="92" spans="1:15" ht="12.75">
      <c r="A92" s="254"/>
      <c r="B92" s="257"/>
      <c r="C92" s="313" t="s">
        <v>219</v>
      </c>
      <c r="D92" s="314"/>
      <c r="E92" s="258">
        <v>0</v>
      </c>
      <c r="F92" s="259"/>
      <c r="G92" s="260"/>
      <c r="H92" s="261"/>
      <c r="I92" s="255"/>
      <c r="J92" s="262"/>
      <c r="K92" s="255"/>
      <c r="M92" s="256" t="s">
        <v>219</v>
      </c>
      <c r="O92" s="245"/>
    </row>
    <row r="93" spans="1:15" ht="21.75">
      <c r="A93" s="254"/>
      <c r="B93" s="257"/>
      <c r="C93" s="313" t="s">
        <v>220</v>
      </c>
      <c r="D93" s="314"/>
      <c r="E93" s="258">
        <v>0</v>
      </c>
      <c r="F93" s="259"/>
      <c r="G93" s="260"/>
      <c r="H93" s="261"/>
      <c r="I93" s="255"/>
      <c r="J93" s="262"/>
      <c r="K93" s="255"/>
      <c r="M93" s="256" t="s">
        <v>220</v>
      </c>
      <c r="O93" s="245"/>
    </row>
    <row r="94" spans="1:15" ht="12.75">
      <c r="A94" s="254"/>
      <c r="B94" s="257"/>
      <c r="C94" s="313" t="s">
        <v>219</v>
      </c>
      <c r="D94" s="314"/>
      <c r="E94" s="258">
        <v>0</v>
      </c>
      <c r="F94" s="259"/>
      <c r="G94" s="260"/>
      <c r="H94" s="261"/>
      <c r="I94" s="255"/>
      <c r="J94" s="262"/>
      <c r="K94" s="255"/>
      <c r="M94" s="256" t="s">
        <v>219</v>
      </c>
      <c r="O94" s="245"/>
    </row>
    <row r="95" spans="1:80" ht="12.75">
      <c r="A95" s="246">
        <v>21</v>
      </c>
      <c r="B95" s="247" t="s">
        <v>253</v>
      </c>
      <c r="C95" s="248" t="s">
        <v>254</v>
      </c>
      <c r="D95" s="249" t="s">
        <v>193</v>
      </c>
      <c r="E95" s="250">
        <v>100.2672</v>
      </c>
      <c r="F95" s="250"/>
      <c r="G95" s="251"/>
      <c r="H95" s="252">
        <v>0</v>
      </c>
      <c r="I95" s="253">
        <f>E95*H95</f>
        <v>0</v>
      </c>
      <c r="J95" s="252">
        <v>0</v>
      </c>
      <c r="K95" s="253">
        <f>E95*J95</f>
        <v>0</v>
      </c>
      <c r="O95" s="245">
        <v>2</v>
      </c>
      <c r="AA95" s="218">
        <v>1</v>
      </c>
      <c r="AB95" s="218">
        <v>1</v>
      </c>
      <c r="AC95" s="218">
        <v>1</v>
      </c>
      <c r="AZ95" s="218">
        <v>1</v>
      </c>
      <c r="BA95" s="218">
        <f>IF(AZ95=1,G95,0)</f>
        <v>0</v>
      </c>
      <c r="BB95" s="218">
        <f>IF(AZ95=2,G95,0)</f>
        <v>0</v>
      </c>
      <c r="BC95" s="218">
        <f>IF(AZ95=3,G95,0)</f>
        <v>0</v>
      </c>
      <c r="BD95" s="218">
        <f>IF(AZ95=4,G95,0)</f>
        <v>0</v>
      </c>
      <c r="BE95" s="218">
        <f>IF(AZ95=5,G95,0)</f>
        <v>0</v>
      </c>
      <c r="CA95" s="245">
        <v>1</v>
      </c>
      <c r="CB95" s="245">
        <v>1</v>
      </c>
    </row>
    <row r="96" spans="1:15" ht="12.75">
      <c r="A96" s="254"/>
      <c r="B96" s="257"/>
      <c r="C96" s="313" t="s">
        <v>681</v>
      </c>
      <c r="D96" s="314"/>
      <c r="E96" s="258">
        <v>0</v>
      </c>
      <c r="F96" s="259"/>
      <c r="G96" s="260"/>
      <c r="H96" s="261"/>
      <c r="I96" s="255"/>
      <c r="J96" s="262"/>
      <c r="K96" s="255"/>
      <c r="M96" s="256" t="s">
        <v>215</v>
      </c>
      <c r="O96" s="245"/>
    </row>
    <row r="97" spans="1:15" ht="12.75">
      <c r="A97" s="254"/>
      <c r="B97" s="257"/>
      <c r="C97" s="313" t="s">
        <v>252</v>
      </c>
      <c r="D97" s="314"/>
      <c r="E97" s="258">
        <v>0</v>
      </c>
      <c r="F97" s="259"/>
      <c r="G97" s="260"/>
      <c r="H97" s="261"/>
      <c r="I97" s="255"/>
      <c r="J97" s="262"/>
      <c r="K97" s="255"/>
      <c r="M97" s="256" t="s">
        <v>252</v>
      </c>
      <c r="O97" s="245"/>
    </row>
    <row r="98" spans="1:15" ht="21.75">
      <c r="A98" s="254"/>
      <c r="B98" s="257"/>
      <c r="C98" s="313" t="s">
        <v>217</v>
      </c>
      <c r="D98" s="314"/>
      <c r="E98" s="258">
        <v>0</v>
      </c>
      <c r="F98" s="259"/>
      <c r="G98" s="260"/>
      <c r="H98" s="261"/>
      <c r="I98" s="255"/>
      <c r="J98" s="262"/>
      <c r="K98" s="255"/>
      <c r="M98" s="256" t="s">
        <v>217</v>
      </c>
      <c r="O98" s="245"/>
    </row>
    <row r="99" spans="1:15" ht="12.75">
      <c r="A99" s="254"/>
      <c r="B99" s="257"/>
      <c r="C99" s="313" t="s">
        <v>219</v>
      </c>
      <c r="D99" s="314"/>
      <c r="E99" s="258">
        <v>0</v>
      </c>
      <c r="F99" s="259"/>
      <c r="G99" s="260"/>
      <c r="H99" s="261"/>
      <c r="I99" s="255"/>
      <c r="J99" s="262"/>
      <c r="K99" s="255"/>
      <c r="M99" s="256" t="s">
        <v>219</v>
      </c>
      <c r="O99" s="245"/>
    </row>
    <row r="100" spans="1:15" ht="21.75">
      <c r="A100" s="254"/>
      <c r="B100" s="257"/>
      <c r="C100" s="313" t="s">
        <v>220</v>
      </c>
      <c r="D100" s="314"/>
      <c r="E100" s="258">
        <v>0</v>
      </c>
      <c r="F100" s="259"/>
      <c r="G100" s="260"/>
      <c r="H100" s="261"/>
      <c r="I100" s="255"/>
      <c r="J100" s="262"/>
      <c r="K100" s="255"/>
      <c r="M100" s="256" t="s">
        <v>220</v>
      </c>
      <c r="O100" s="245"/>
    </row>
    <row r="101" spans="1:15" ht="12.75">
      <c r="A101" s="254"/>
      <c r="B101" s="257"/>
      <c r="C101" s="313" t="s">
        <v>219</v>
      </c>
      <c r="D101" s="314"/>
      <c r="E101" s="258">
        <v>0</v>
      </c>
      <c r="F101" s="259"/>
      <c r="G101" s="260"/>
      <c r="H101" s="261"/>
      <c r="I101" s="255"/>
      <c r="J101" s="262"/>
      <c r="K101" s="255"/>
      <c r="M101" s="256" t="s">
        <v>219</v>
      </c>
      <c r="O101" s="245"/>
    </row>
    <row r="102" spans="1:80" ht="12.75">
      <c r="A102" s="246">
        <v>22</v>
      </c>
      <c r="B102" s="247" t="s">
        <v>255</v>
      </c>
      <c r="C102" s="248" t="s">
        <v>256</v>
      </c>
      <c r="D102" s="249" t="s">
        <v>193</v>
      </c>
      <c r="E102" s="250">
        <v>579.35</v>
      </c>
      <c r="F102" s="250"/>
      <c r="G102" s="251"/>
      <c r="H102" s="252">
        <v>0</v>
      </c>
      <c r="I102" s="253">
        <f>E102*H102</f>
        <v>0</v>
      </c>
      <c r="J102" s="252">
        <v>0</v>
      </c>
      <c r="K102" s="253">
        <f>E102*J102</f>
        <v>0</v>
      </c>
      <c r="O102" s="245">
        <v>2</v>
      </c>
      <c r="AA102" s="218">
        <v>1</v>
      </c>
      <c r="AB102" s="218">
        <v>1</v>
      </c>
      <c r="AC102" s="218">
        <v>1</v>
      </c>
      <c r="AZ102" s="218">
        <v>1</v>
      </c>
      <c r="BA102" s="218">
        <f>IF(AZ102=1,G102,0)</f>
        <v>0</v>
      </c>
      <c r="BB102" s="218">
        <f>IF(AZ102=2,G102,0)</f>
        <v>0</v>
      </c>
      <c r="BC102" s="218">
        <f>IF(AZ102=3,G102,0)</f>
        <v>0</v>
      </c>
      <c r="BD102" s="218">
        <f>IF(AZ102=4,G102,0)</f>
        <v>0</v>
      </c>
      <c r="BE102" s="218">
        <f>IF(AZ102=5,G102,0)</f>
        <v>0</v>
      </c>
      <c r="CA102" s="245">
        <v>1</v>
      </c>
      <c r="CB102" s="245">
        <v>1</v>
      </c>
    </row>
    <row r="103" spans="1:15" ht="12.75">
      <c r="A103" s="254"/>
      <c r="B103" s="257"/>
      <c r="C103" s="313" t="s">
        <v>199</v>
      </c>
      <c r="D103" s="314"/>
      <c r="E103" s="258">
        <v>0</v>
      </c>
      <c r="F103" s="259"/>
      <c r="G103" s="260"/>
      <c r="H103" s="261"/>
      <c r="I103" s="255"/>
      <c r="J103" s="262"/>
      <c r="K103" s="255"/>
      <c r="M103" s="256" t="s">
        <v>199</v>
      </c>
      <c r="O103" s="245"/>
    </row>
    <row r="104" spans="1:15" ht="12.75">
      <c r="A104" s="254"/>
      <c r="B104" s="257"/>
      <c r="C104" s="313" t="s">
        <v>257</v>
      </c>
      <c r="D104" s="314"/>
      <c r="E104" s="258">
        <v>37.2262</v>
      </c>
      <c r="F104" s="259"/>
      <c r="G104" s="260"/>
      <c r="H104" s="261"/>
      <c r="I104" s="255"/>
      <c r="J104" s="262"/>
      <c r="K104" s="255"/>
      <c r="M104" s="256" t="s">
        <v>257</v>
      </c>
      <c r="O104" s="245"/>
    </row>
    <row r="105" spans="1:15" ht="12.75">
      <c r="A105" s="254"/>
      <c r="B105" s="257"/>
      <c r="C105" s="313" t="s">
        <v>258</v>
      </c>
      <c r="D105" s="314"/>
      <c r="E105" s="258">
        <v>24.75</v>
      </c>
      <c r="F105" s="259"/>
      <c r="G105" s="260"/>
      <c r="H105" s="261"/>
      <c r="I105" s="255"/>
      <c r="J105" s="262"/>
      <c r="K105" s="255"/>
      <c r="M105" s="256" t="s">
        <v>258</v>
      </c>
      <c r="O105" s="245"/>
    </row>
    <row r="106" spans="1:15" ht="12.75">
      <c r="A106" s="254"/>
      <c r="B106" s="257"/>
      <c r="C106" s="313" t="s">
        <v>179</v>
      </c>
      <c r="D106" s="314"/>
      <c r="E106" s="258">
        <v>0</v>
      </c>
      <c r="F106" s="259"/>
      <c r="G106" s="260"/>
      <c r="H106" s="261"/>
      <c r="I106" s="255"/>
      <c r="J106" s="262"/>
      <c r="K106" s="255"/>
      <c r="M106" s="256" t="s">
        <v>179</v>
      </c>
      <c r="O106" s="245"/>
    </row>
    <row r="107" spans="1:15" ht="12.75">
      <c r="A107" s="254"/>
      <c r="B107" s="257"/>
      <c r="C107" s="313" t="s">
        <v>259</v>
      </c>
      <c r="D107" s="314"/>
      <c r="E107" s="258">
        <v>134.4</v>
      </c>
      <c r="F107" s="259"/>
      <c r="G107" s="260"/>
      <c r="H107" s="261"/>
      <c r="I107" s="255"/>
      <c r="J107" s="262"/>
      <c r="K107" s="255"/>
      <c r="M107" s="256" t="s">
        <v>259</v>
      </c>
      <c r="O107" s="245"/>
    </row>
    <row r="108" spans="1:15" ht="12.75">
      <c r="A108" s="254"/>
      <c r="B108" s="257"/>
      <c r="C108" s="313" t="s">
        <v>110</v>
      </c>
      <c r="D108" s="314"/>
      <c r="E108" s="258">
        <v>0</v>
      </c>
      <c r="F108" s="259"/>
      <c r="G108" s="260"/>
      <c r="H108" s="261"/>
      <c r="I108" s="255"/>
      <c r="J108" s="262"/>
      <c r="K108" s="255"/>
      <c r="M108" s="256">
        <v>0</v>
      </c>
      <c r="O108" s="245"/>
    </row>
    <row r="109" spans="1:15" ht="12.75">
      <c r="A109" s="254"/>
      <c r="B109" s="257"/>
      <c r="C109" s="313" t="s">
        <v>260</v>
      </c>
      <c r="D109" s="314"/>
      <c r="E109" s="258">
        <v>0</v>
      </c>
      <c r="F109" s="259"/>
      <c r="G109" s="260"/>
      <c r="H109" s="261"/>
      <c r="I109" s="255"/>
      <c r="J109" s="262"/>
      <c r="K109" s="255"/>
      <c r="M109" s="256" t="s">
        <v>260</v>
      </c>
      <c r="O109" s="245"/>
    </row>
    <row r="110" spans="1:15" ht="12.75">
      <c r="A110" s="254"/>
      <c r="B110" s="257"/>
      <c r="C110" s="313" t="s">
        <v>215</v>
      </c>
      <c r="D110" s="314"/>
      <c r="E110" s="258">
        <v>0</v>
      </c>
      <c r="F110" s="259"/>
      <c r="G110" s="260"/>
      <c r="H110" s="261"/>
      <c r="I110" s="255"/>
      <c r="J110" s="262"/>
      <c r="K110" s="255"/>
      <c r="M110" s="256" t="s">
        <v>215</v>
      </c>
      <c r="O110" s="245"/>
    </row>
    <row r="111" spans="1:15" ht="21.75">
      <c r="A111" s="254"/>
      <c r="B111" s="257"/>
      <c r="C111" s="313" t="s">
        <v>261</v>
      </c>
      <c r="D111" s="314"/>
      <c r="E111" s="258">
        <v>0</v>
      </c>
      <c r="F111" s="259"/>
      <c r="G111" s="260"/>
      <c r="H111" s="261"/>
      <c r="I111" s="255"/>
      <c r="J111" s="262"/>
      <c r="K111" s="255"/>
      <c r="M111" s="256" t="s">
        <v>261</v>
      </c>
      <c r="O111" s="245"/>
    </row>
    <row r="112" spans="1:15" ht="12.75">
      <c r="A112" s="254"/>
      <c r="B112" s="257"/>
      <c r="C112" s="313" t="s">
        <v>262</v>
      </c>
      <c r="D112" s="314"/>
      <c r="E112" s="258">
        <v>14.076</v>
      </c>
      <c r="F112" s="259"/>
      <c r="G112" s="260"/>
      <c r="H112" s="261"/>
      <c r="I112" s="255"/>
      <c r="J112" s="262"/>
      <c r="K112" s="255"/>
      <c r="M112" s="256" t="s">
        <v>262</v>
      </c>
      <c r="O112" s="245"/>
    </row>
    <row r="113" spans="1:15" ht="12.75">
      <c r="A113" s="254"/>
      <c r="B113" s="257"/>
      <c r="C113" s="313" t="s">
        <v>110</v>
      </c>
      <c r="D113" s="314"/>
      <c r="E113" s="258">
        <v>0</v>
      </c>
      <c r="F113" s="259"/>
      <c r="G113" s="260"/>
      <c r="H113" s="261"/>
      <c r="I113" s="255"/>
      <c r="J113" s="262"/>
      <c r="K113" s="255"/>
      <c r="M113" s="256">
        <v>0</v>
      </c>
      <c r="O113" s="245"/>
    </row>
    <row r="114" spans="1:15" ht="12.75">
      <c r="A114" s="254"/>
      <c r="B114" s="257"/>
      <c r="C114" s="313" t="s">
        <v>686</v>
      </c>
      <c r="D114" s="314"/>
      <c r="E114" s="258">
        <v>368.89</v>
      </c>
      <c r="F114" s="259"/>
      <c r="G114" s="260"/>
      <c r="H114" s="261"/>
      <c r="I114" s="255"/>
      <c r="J114" s="262"/>
      <c r="K114" s="255"/>
      <c r="M114" s="256" t="s">
        <v>263</v>
      </c>
      <c r="O114" s="245"/>
    </row>
    <row r="115" spans="1:80" ht="12.75">
      <c r="A115" s="246">
        <v>23</v>
      </c>
      <c r="B115" s="247" t="s">
        <v>264</v>
      </c>
      <c r="C115" s="248" t="s">
        <v>265</v>
      </c>
      <c r="D115" s="249" t="s">
        <v>193</v>
      </c>
      <c r="E115" s="250">
        <v>3778.59</v>
      </c>
      <c r="F115" s="250"/>
      <c r="G115" s="251"/>
      <c r="H115" s="252">
        <v>0</v>
      </c>
      <c r="I115" s="253">
        <f>E115*H115</f>
        <v>0</v>
      </c>
      <c r="J115" s="252">
        <v>0</v>
      </c>
      <c r="K115" s="253">
        <f>E115*J115</f>
        <v>0</v>
      </c>
      <c r="O115" s="245">
        <v>2</v>
      </c>
      <c r="AA115" s="218">
        <v>1</v>
      </c>
      <c r="AB115" s="218">
        <v>1</v>
      </c>
      <c r="AC115" s="218">
        <v>1</v>
      </c>
      <c r="AZ115" s="218">
        <v>1</v>
      </c>
      <c r="BA115" s="218">
        <f>IF(AZ115=1,G115,0)</f>
        <v>0</v>
      </c>
      <c r="BB115" s="218">
        <f>IF(AZ115=2,G115,0)</f>
        <v>0</v>
      </c>
      <c r="BC115" s="218">
        <f>IF(AZ115=3,G115,0)</f>
        <v>0</v>
      </c>
      <c r="BD115" s="218">
        <f>IF(AZ115=4,G115,0)</f>
        <v>0</v>
      </c>
      <c r="BE115" s="218">
        <f>IF(AZ115=5,G115,0)</f>
        <v>0</v>
      </c>
      <c r="CA115" s="245">
        <v>1</v>
      </c>
      <c r="CB115" s="245">
        <v>1</v>
      </c>
    </row>
    <row r="116" spans="1:15" ht="12.75">
      <c r="A116" s="254"/>
      <c r="B116" s="257"/>
      <c r="C116" s="313" t="s">
        <v>206</v>
      </c>
      <c r="D116" s="314"/>
      <c r="E116" s="258">
        <v>0</v>
      </c>
      <c r="F116" s="259"/>
      <c r="G116" s="260"/>
      <c r="H116" s="261"/>
      <c r="I116" s="255"/>
      <c r="J116" s="262"/>
      <c r="K116" s="255"/>
      <c r="M116" s="256" t="s">
        <v>206</v>
      </c>
      <c r="O116" s="245"/>
    </row>
    <row r="117" spans="1:15" ht="21.75">
      <c r="A117" s="254"/>
      <c r="B117" s="257"/>
      <c r="C117" s="313" t="s">
        <v>266</v>
      </c>
      <c r="D117" s="314"/>
      <c r="E117" s="258">
        <v>372.2625</v>
      </c>
      <c r="F117" s="259"/>
      <c r="G117" s="260"/>
      <c r="H117" s="261"/>
      <c r="I117" s="255"/>
      <c r="J117" s="262"/>
      <c r="K117" s="255"/>
      <c r="M117" s="256" t="s">
        <v>266</v>
      </c>
      <c r="O117" s="245"/>
    </row>
    <row r="118" spans="1:15" ht="21.75">
      <c r="A118" s="254"/>
      <c r="B118" s="257"/>
      <c r="C118" s="313" t="s">
        <v>267</v>
      </c>
      <c r="D118" s="314"/>
      <c r="E118" s="258">
        <v>247.5</v>
      </c>
      <c r="F118" s="259"/>
      <c r="G118" s="260"/>
      <c r="H118" s="261"/>
      <c r="I118" s="255"/>
      <c r="J118" s="262"/>
      <c r="K118" s="255"/>
      <c r="M118" s="256" t="s">
        <v>267</v>
      </c>
      <c r="O118" s="245"/>
    </row>
    <row r="119" spans="1:15" ht="12.75">
      <c r="A119" s="254"/>
      <c r="B119" s="257"/>
      <c r="C119" s="313" t="s">
        <v>179</v>
      </c>
      <c r="D119" s="314"/>
      <c r="E119" s="258">
        <v>0</v>
      </c>
      <c r="F119" s="259"/>
      <c r="G119" s="260"/>
      <c r="H119" s="261"/>
      <c r="I119" s="255"/>
      <c r="J119" s="262"/>
      <c r="K119" s="255"/>
      <c r="M119" s="256" t="s">
        <v>179</v>
      </c>
      <c r="O119" s="245"/>
    </row>
    <row r="120" spans="1:15" ht="21.75">
      <c r="A120" s="254"/>
      <c r="B120" s="257"/>
      <c r="C120" s="313" t="s">
        <v>268</v>
      </c>
      <c r="D120" s="314"/>
      <c r="E120" s="258">
        <v>1344</v>
      </c>
      <c r="F120" s="259"/>
      <c r="G120" s="260"/>
      <c r="H120" s="261"/>
      <c r="I120" s="255"/>
      <c r="J120" s="262"/>
      <c r="K120" s="255"/>
      <c r="M120" s="256" t="s">
        <v>268</v>
      </c>
      <c r="O120" s="245"/>
    </row>
    <row r="121" spans="1:15" ht="12.75">
      <c r="A121" s="254"/>
      <c r="B121" s="257"/>
      <c r="C121" s="313" t="s">
        <v>110</v>
      </c>
      <c r="D121" s="314"/>
      <c r="E121" s="258">
        <v>0</v>
      </c>
      <c r="F121" s="259"/>
      <c r="G121" s="260"/>
      <c r="H121" s="261"/>
      <c r="I121" s="255"/>
      <c r="J121" s="262"/>
      <c r="K121" s="255"/>
      <c r="M121" s="256">
        <v>0</v>
      </c>
      <c r="O121" s="245"/>
    </row>
    <row r="122" spans="1:15" ht="21.75">
      <c r="A122" s="254"/>
      <c r="B122" s="257"/>
      <c r="C122" s="313" t="s">
        <v>269</v>
      </c>
      <c r="D122" s="314"/>
      <c r="E122" s="258">
        <v>0</v>
      </c>
      <c r="F122" s="259"/>
      <c r="G122" s="260"/>
      <c r="H122" s="261"/>
      <c r="I122" s="255"/>
      <c r="J122" s="262"/>
      <c r="K122" s="255"/>
      <c r="M122" s="256" t="s">
        <v>269</v>
      </c>
      <c r="O122" s="245"/>
    </row>
    <row r="123" spans="1:15" ht="12.75">
      <c r="A123" s="254"/>
      <c r="B123" s="257"/>
      <c r="C123" s="313" t="s">
        <v>215</v>
      </c>
      <c r="D123" s="314"/>
      <c r="E123" s="258">
        <v>0</v>
      </c>
      <c r="F123" s="259"/>
      <c r="G123" s="260"/>
      <c r="H123" s="261"/>
      <c r="I123" s="255"/>
      <c r="J123" s="262"/>
      <c r="K123" s="255"/>
      <c r="M123" s="256" t="s">
        <v>215</v>
      </c>
      <c r="O123" s="245"/>
    </row>
    <row r="124" spans="1:15" ht="21.75">
      <c r="A124" s="254"/>
      <c r="B124" s="257"/>
      <c r="C124" s="313" t="s">
        <v>261</v>
      </c>
      <c r="D124" s="314"/>
      <c r="E124" s="258">
        <v>0</v>
      </c>
      <c r="F124" s="259"/>
      <c r="G124" s="260"/>
      <c r="H124" s="261"/>
      <c r="I124" s="255"/>
      <c r="J124" s="262"/>
      <c r="K124" s="255"/>
      <c r="M124" s="256" t="s">
        <v>261</v>
      </c>
      <c r="O124" s="245"/>
    </row>
    <row r="125" spans="1:15" ht="12.75">
      <c r="A125" s="254"/>
      <c r="B125" s="257"/>
      <c r="C125" s="313" t="s">
        <v>270</v>
      </c>
      <c r="D125" s="314"/>
      <c r="E125" s="258">
        <v>70.38</v>
      </c>
      <c r="F125" s="259"/>
      <c r="G125" s="260"/>
      <c r="H125" s="261"/>
      <c r="I125" s="255"/>
      <c r="J125" s="262"/>
      <c r="K125" s="255"/>
      <c r="M125" s="256" t="s">
        <v>270</v>
      </c>
      <c r="O125" s="245"/>
    </row>
    <row r="126" spans="1:15" ht="12.75">
      <c r="A126" s="254"/>
      <c r="B126" s="257"/>
      <c r="C126" s="313" t="s">
        <v>110</v>
      </c>
      <c r="D126" s="314"/>
      <c r="E126" s="258">
        <v>0</v>
      </c>
      <c r="F126" s="259"/>
      <c r="G126" s="260"/>
      <c r="H126" s="261"/>
      <c r="I126" s="255"/>
      <c r="J126" s="262"/>
      <c r="K126" s="255"/>
      <c r="M126" s="256">
        <v>0</v>
      </c>
      <c r="O126" s="245"/>
    </row>
    <row r="127" spans="1:15" ht="21.75">
      <c r="A127" s="254"/>
      <c r="B127" s="257"/>
      <c r="C127" s="313" t="s">
        <v>687</v>
      </c>
      <c r="D127" s="314"/>
      <c r="E127" s="258">
        <v>1844.45</v>
      </c>
      <c r="F127" s="259"/>
      <c r="G127" s="260"/>
      <c r="H127" s="261"/>
      <c r="I127" s="255"/>
      <c r="J127" s="262"/>
      <c r="K127" s="255"/>
      <c r="M127" s="256" t="s">
        <v>271</v>
      </c>
      <c r="O127" s="245"/>
    </row>
    <row r="128" spans="1:80" ht="12.75">
      <c r="A128" s="246">
        <v>24</v>
      </c>
      <c r="B128" s="247" t="s">
        <v>272</v>
      </c>
      <c r="C128" s="248" t="s">
        <v>273</v>
      </c>
      <c r="D128" s="249" t="s">
        <v>193</v>
      </c>
      <c r="E128" s="250">
        <v>210.4522</v>
      </c>
      <c r="F128" s="250"/>
      <c r="G128" s="251"/>
      <c r="H128" s="252">
        <v>0</v>
      </c>
      <c r="I128" s="253">
        <f>E128*H128</f>
        <v>0</v>
      </c>
      <c r="J128" s="252">
        <v>0</v>
      </c>
      <c r="K128" s="253">
        <f>E128*J128</f>
        <v>0</v>
      </c>
      <c r="O128" s="245">
        <v>2</v>
      </c>
      <c r="AA128" s="218">
        <v>1</v>
      </c>
      <c r="AB128" s="218">
        <v>1</v>
      </c>
      <c r="AC128" s="218">
        <v>1</v>
      </c>
      <c r="AZ128" s="218">
        <v>1</v>
      </c>
      <c r="BA128" s="218">
        <f>IF(AZ128=1,G128,0)</f>
        <v>0</v>
      </c>
      <c r="BB128" s="218">
        <f>IF(AZ128=2,G128,0)</f>
        <v>0</v>
      </c>
      <c r="BC128" s="218">
        <f>IF(AZ128=3,G128,0)</f>
        <v>0</v>
      </c>
      <c r="BD128" s="218">
        <f>IF(AZ128=4,G128,0)</f>
        <v>0</v>
      </c>
      <c r="BE128" s="218">
        <f>IF(AZ128=5,G128,0)</f>
        <v>0</v>
      </c>
      <c r="CA128" s="245">
        <v>1</v>
      </c>
      <c r="CB128" s="245">
        <v>1</v>
      </c>
    </row>
    <row r="129" spans="1:15" ht="12.75">
      <c r="A129" s="254"/>
      <c r="B129" s="257"/>
      <c r="C129" s="313" t="s">
        <v>199</v>
      </c>
      <c r="D129" s="314"/>
      <c r="E129" s="258">
        <v>0</v>
      </c>
      <c r="F129" s="259"/>
      <c r="G129" s="260"/>
      <c r="H129" s="261"/>
      <c r="I129" s="255"/>
      <c r="J129" s="262"/>
      <c r="K129" s="255"/>
      <c r="M129" s="256" t="s">
        <v>199</v>
      </c>
      <c r="O129" s="245"/>
    </row>
    <row r="130" spans="1:15" ht="12.75">
      <c r="A130" s="254"/>
      <c r="B130" s="257"/>
      <c r="C130" s="313" t="s">
        <v>274</v>
      </c>
      <c r="D130" s="314"/>
      <c r="E130" s="258">
        <v>37.2262</v>
      </c>
      <c r="F130" s="259"/>
      <c r="G130" s="260"/>
      <c r="H130" s="261"/>
      <c r="I130" s="255"/>
      <c r="J130" s="262"/>
      <c r="K130" s="255"/>
      <c r="M130" s="256" t="s">
        <v>274</v>
      </c>
      <c r="O130" s="245"/>
    </row>
    <row r="131" spans="1:15" ht="12.75">
      <c r="A131" s="254"/>
      <c r="B131" s="257"/>
      <c r="C131" s="313" t="s">
        <v>275</v>
      </c>
      <c r="D131" s="314"/>
      <c r="E131" s="258">
        <v>24.75</v>
      </c>
      <c r="F131" s="259"/>
      <c r="G131" s="260"/>
      <c r="H131" s="261"/>
      <c r="I131" s="255"/>
      <c r="J131" s="262"/>
      <c r="K131" s="255"/>
      <c r="M131" s="256" t="s">
        <v>275</v>
      </c>
      <c r="O131" s="245"/>
    </row>
    <row r="132" spans="1:15" ht="12.75">
      <c r="A132" s="254"/>
      <c r="B132" s="257"/>
      <c r="C132" s="313" t="s">
        <v>179</v>
      </c>
      <c r="D132" s="314"/>
      <c r="E132" s="258">
        <v>0</v>
      </c>
      <c r="F132" s="259"/>
      <c r="G132" s="260"/>
      <c r="H132" s="261"/>
      <c r="I132" s="255"/>
      <c r="J132" s="262"/>
      <c r="K132" s="255"/>
      <c r="M132" s="256" t="s">
        <v>179</v>
      </c>
      <c r="O132" s="245"/>
    </row>
    <row r="133" spans="1:15" ht="12.75">
      <c r="A133" s="254"/>
      <c r="B133" s="257"/>
      <c r="C133" s="313" t="s">
        <v>276</v>
      </c>
      <c r="D133" s="314"/>
      <c r="E133" s="258">
        <v>134.4</v>
      </c>
      <c r="F133" s="259"/>
      <c r="G133" s="260"/>
      <c r="H133" s="261"/>
      <c r="I133" s="255"/>
      <c r="J133" s="262"/>
      <c r="K133" s="255"/>
      <c r="M133" s="256" t="s">
        <v>276</v>
      </c>
      <c r="O133" s="245"/>
    </row>
    <row r="134" spans="1:15" ht="12.75">
      <c r="A134" s="254"/>
      <c r="B134" s="257"/>
      <c r="C134" s="313" t="s">
        <v>110</v>
      </c>
      <c r="D134" s="314"/>
      <c r="E134" s="258">
        <v>0</v>
      </c>
      <c r="F134" s="259"/>
      <c r="G134" s="260"/>
      <c r="H134" s="261"/>
      <c r="I134" s="255"/>
      <c r="J134" s="262"/>
      <c r="K134" s="255"/>
      <c r="M134" s="256">
        <v>0</v>
      </c>
      <c r="O134" s="245"/>
    </row>
    <row r="135" spans="1:15" ht="12.75">
      <c r="A135" s="254"/>
      <c r="B135" s="257"/>
      <c r="C135" s="313" t="s">
        <v>277</v>
      </c>
      <c r="D135" s="314"/>
      <c r="E135" s="258">
        <v>0</v>
      </c>
      <c r="F135" s="259"/>
      <c r="G135" s="260"/>
      <c r="H135" s="261"/>
      <c r="I135" s="255"/>
      <c r="J135" s="262"/>
      <c r="K135" s="255"/>
      <c r="M135" s="256" t="s">
        <v>277</v>
      </c>
      <c r="O135" s="245"/>
    </row>
    <row r="136" spans="1:15" ht="12.75">
      <c r="A136" s="254"/>
      <c r="B136" s="257"/>
      <c r="C136" s="313" t="s">
        <v>215</v>
      </c>
      <c r="D136" s="314"/>
      <c r="E136" s="258">
        <v>0</v>
      </c>
      <c r="F136" s="259"/>
      <c r="G136" s="260"/>
      <c r="H136" s="261"/>
      <c r="I136" s="255"/>
      <c r="J136" s="262"/>
      <c r="K136" s="255"/>
      <c r="M136" s="256" t="s">
        <v>215</v>
      </c>
      <c r="O136" s="245"/>
    </row>
    <row r="137" spans="1:15" ht="21.75">
      <c r="A137" s="254"/>
      <c r="B137" s="257"/>
      <c r="C137" s="313" t="s">
        <v>261</v>
      </c>
      <c r="D137" s="314"/>
      <c r="E137" s="258">
        <v>0</v>
      </c>
      <c r="F137" s="259"/>
      <c r="G137" s="260"/>
      <c r="H137" s="261"/>
      <c r="I137" s="255"/>
      <c r="J137" s="262"/>
      <c r="K137" s="255"/>
      <c r="M137" s="256" t="s">
        <v>261</v>
      </c>
      <c r="O137" s="245"/>
    </row>
    <row r="138" spans="1:15" ht="12.75">
      <c r="A138" s="254"/>
      <c r="B138" s="257"/>
      <c r="C138" s="313" t="s">
        <v>262</v>
      </c>
      <c r="D138" s="314"/>
      <c r="E138" s="258">
        <v>14.076</v>
      </c>
      <c r="F138" s="259"/>
      <c r="G138" s="260"/>
      <c r="H138" s="261"/>
      <c r="I138" s="255"/>
      <c r="J138" s="262"/>
      <c r="K138" s="255"/>
      <c r="M138" s="256" t="s">
        <v>262</v>
      </c>
      <c r="O138" s="245"/>
    </row>
    <row r="139" spans="1:80" ht="12.75">
      <c r="A139" s="246">
        <v>25</v>
      </c>
      <c r="B139" s="247" t="s">
        <v>278</v>
      </c>
      <c r="C139" s="248" t="s">
        <v>279</v>
      </c>
      <c r="D139" s="249" t="s">
        <v>193</v>
      </c>
      <c r="E139" s="250">
        <v>368.89</v>
      </c>
      <c r="F139" s="250"/>
      <c r="G139" s="251"/>
      <c r="H139" s="252">
        <v>0</v>
      </c>
      <c r="I139" s="253">
        <f>E139*H139</f>
        <v>0</v>
      </c>
      <c r="J139" s="252">
        <v>0</v>
      </c>
      <c r="K139" s="253">
        <f>E139*J139</f>
        <v>0</v>
      </c>
      <c r="O139" s="245">
        <v>2</v>
      </c>
      <c r="AA139" s="218">
        <v>1</v>
      </c>
      <c r="AB139" s="218">
        <v>1</v>
      </c>
      <c r="AC139" s="218">
        <v>1</v>
      </c>
      <c r="AZ139" s="218">
        <v>1</v>
      </c>
      <c r="BA139" s="218">
        <f>IF(AZ139=1,G139,0)</f>
        <v>0</v>
      </c>
      <c r="BB139" s="218">
        <f>IF(AZ139=2,G139,0)</f>
        <v>0</v>
      </c>
      <c r="BC139" s="218">
        <f>IF(AZ139=3,G139,0)</f>
        <v>0</v>
      </c>
      <c r="BD139" s="218">
        <f>IF(AZ139=4,G139,0)</f>
        <v>0</v>
      </c>
      <c r="BE139" s="218">
        <f>IF(AZ139=5,G139,0)</f>
        <v>0</v>
      </c>
      <c r="CA139" s="245">
        <v>1</v>
      </c>
      <c r="CB139" s="245">
        <v>1</v>
      </c>
    </row>
    <row r="140" spans="1:80" ht="12.75">
      <c r="A140" s="246">
        <v>26</v>
      </c>
      <c r="B140" s="247" t="s">
        <v>281</v>
      </c>
      <c r="C140" s="248" t="s">
        <v>282</v>
      </c>
      <c r="D140" s="249" t="s">
        <v>193</v>
      </c>
      <c r="E140" s="250">
        <v>249.8155</v>
      </c>
      <c r="F140" s="250"/>
      <c r="G140" s="251"/>
      <c r="H140" s="252">
        <v>0</v>
      </c>
      <c r="I140" s="253">
        <f>E140*H140</f>
        <v>0</v>
      </c>
      <c r="J140" s="252">
        <v>0</v>
      </c>
      <c r="K140" s="253">
        <f>E140*J140</f>
        <v>0</v>
      </c>
      <c r="O140" s="245">
        <v>2</v>
      </c>
      <c r="AA140" s="218">
        <v>1</v>
      </c>
      <c r="AB140" s="218">
        <v>1</v>
      </c>
      <c r="AC140" s="218">
        <v>1</v>
      </c>
      <c r="AZ140" s="218">
        <v>1</v>
      </c>
      <c r="BA140" s="218">
        <f>IF(AZ140=1,G140,0)</f>
        <v>0</v>
      </c>
      <c r="BB140" s="218">
        <f>IF(AZ140=2,G140,0)</f>
        <v>0</v>
      </c>
      <c r="BC140" s="218">
        <f>IF(AZ140=3,G140,0)</f>
        <v>0</v>
      </c>
      <c r="BD140" s="218">
        <f>IF(AZ140=4,G140,0)</f>
        <v>0</v>
      </c>
      <c r="BE140" s="218">
        <f>IF(AZ140=5,G140,0)</f>
        <v>0</v>
      </c>
      <c r="CA140" s="245">
        <v>1</v>
      </c>
      <c r="CB140" s="245">
        <v>1</v>
      </c>
    </row>
    <row r="141" spans="1:15" ht="12.75">
      <c r="A141" s="254"/>
      <c r="B141" s="257"/>
      <c r="C141" s="313" t="s">
        <v>283</v>
      </c>
      <c r="D141" s="314"/>
      <c r="E141" s="258">
        <v>0</v>
      </c>
      <c r="F141" s="259"/>
      <c r="G141" s="260"/>
      <c r="H141" s="261"/>
      <c r="I141" s="255"/>
      <c r="J141" s="262"/>
      <c r="K141" s="255"/>
      <c r="M141" s="256" t="s">
        <v>283</v>
      </c>
      <c r="O141" s="245"/>
    </row>
    <row r="142" spans="1:15" ht="21.75">
      <c r="A142" s="254"/>
      <c r="B142" s="257"/>
      <c r="C142" s="313" t="s">
        <v>284</v>
      </c>
      <c r="D142" s="314"/>
      <c r="E142" s="258">
        <v>0</v>
      </c>
      <c r="F142" s="259"/>
      <c r="G142" s="260"/>
      <c r="H142" s="261"/>
      <c r="I142" s="255"/>
      <c r="J142" s="262"/>
      <c r="K142" s="255"/>
      <c r="M142" s="256" t="s">
        <v>284</v>
      </c>
      <c r="O142" s="245"/>
    </row>
    <row r="143" spans="1:15" ht="12.75">
      <c r="A143" s="254"/>
      <c r="B143" s="257"/>
      <c r="C143" s="313" t="s">
        <v>199</v>
      </c>
      <c r="D143" s="314"/>
      <c r="E143" s="258">
        <v>0</v>
      </c>
      <c r="F143" s="259"/>
      <c r="G143" s="260"/>
      <c r="H143" s="261"/>
      <c r="I143" s="255"/>
      <c r="J143" s="262"/>
      <c r="K143" s="255"/>
      <c r="M143" s="256" t="s">
        <v>199</v>
      </c>
      <c r="O143" s="245"/>
    </row>
    <row r="144" spans="1:15" ht="12.75">
      <c r="A144" s="254"/>
      <c r="B144" s="257"/>
      <c r="C144" s="313" t="s">
        <v>285</v>
      </c>
      <c r="D144" s="314"/>
      <c r="E144" s="258">
        <v>0</v>
      </c>
      <c r="F144" s="259"/>
      <c r="G144" s="260"/>
      <c r="H144" s="261"/>
      <c r="I144" s="255"/>
      <c r="J144" s="262"/>
      <c r="K144" s="255"/>
      <c r="M144" s="256" t="s">
        <v>285</v>
      </c>
      <c r="O144" s="245"/>
    </row>
    <row r="145" spans="1:15" ht="12.75">
      <c r="A145" s="254"/>
      <c r="B145" s="257"/>
      <c r="C145" s="322" t="s">
        <v>286</v>
      </c>
      <c r="D145" s="323"/>
      <c r="E145" s="258">
        <v>44.6715</v>
      </c>
      <c r="F145" s="259"/>
      <c r="G145" s="260"/>
      <c r="H145" s="261"/>
      <c r="I145" s="255"/>
      <c r="J145" s="262"/>
      <c r="K145" s="255"/>
      <c r="M145" s="256" t="s">
        <v>286</v>
      </c>
      <c r="O145" s="245"/>
    </row>
    <row r="146" spans="1:15" ht="12.75">
      <c r="A146" s="254"/>
      <c r="B146" s="257"/>
      <c r="C146" s="322" t="s">
        <v>287</v>
      </c>
      <c r="D146" s="323"/>
      <c r="E146" s="258">
        <v>16.2</v>
      </c>
      <c r="F146" s="259"/>
      <c r="G146" s="260"/>
      <c r="H146" s="261"/>
      <c r="I146" s="255"/>
      <c r="J146" s="262"/>
      <c r="K146" s="255"/>
      <c r="M146" s="256" t="s">
        <v>287</v>
      </c>
      <c r="O146" s="245"/>
    </row>
    <row r="147" spans="1:15" ht="12.75">
      <c r="A147" s="254"/>
      <c r="B147" s="257"/>
      <c r="C147" s="313" t="s">
        <v>110</v>
      </c>
      <c r="D147" s="314"/>
      <c r="E147" s="258">
        <v>0</v>
      </c>
      <c r="F147" s="259"/>
      <c r="G147" s="260"/>
      <c r="H147" s="261"/>
      <c r="I147" s="255"/>
      <c r="J147" s="262"/>
      <c r="K147" s="255"/>
      <c r="M147" s="256">
        <v>0</v>
      </c>
      <c r="O147" s="245"/>
    </row>
    <row r="148" spans="1:15" ht="21.75">
      <c r="A148" s="254"/>
      <c r="B148" s="257"/>
      <c r="C148" s="313" t="s">
        <v>288</v>
      </c>
      <c r="D148" s="314"/>
      <c r="E148" s="258">
        <v>0</v>
      </c>
      <c r="F148" s="259"/>
      <c r="G148" s="260"/>
      <c r="H148" s="261"/>
      <c r="I148" s="255"/>
      <c r="J148" s="262"/>
      <c r="K148" s="255"/>
      <c r="M148" s="256" t="s">
        <v>288</v>
      </c>
      <c r="O148" s="245"/>
    </row>
    <row r="149" spans="1:15" ht="21.75">
      <c r="A149" s="254"/>
      <c r="B149" s="257"/>
      <c r="C149" s="313" t="s">
        <v>289</v>
      </c>
      <c r="D149" s="314"/>
      <c r="E149" s="258">
        <v>0</v>
      </c>
      <c r="F149" s="259"/>
      <c r="G149" s="260"/>
      <c r="H149" s="261"/>
      <c r="I149" s="255"/>
      <c r="J149" s="262"/>
      <c r="K149" s="255"/>
      <c r="M149" s="256" t="s">
        <v>289</v>
      </c>
      <c r="O149" s="245"/>
    </row>
    <row r="150" spans="1:15" ht="12.75">
      <c r="A150" s="254"/>
      <c r="B150" s="257"/>
      <c r="C150" s="322" t="s">
        <v>215</v>
      </c>
      <c r="D150" s="323"/>
      <c r="E150" s="258">
        <v>0</v>
      </c>
      <c r="F150" s="259"/>
      <c r="G150" s="260"/>
      <c r="H150" s="261"/>
      <c r="I150" s="255"/>
      <c r="J150" s="262"/>
      <c r="K150" s="255"/>
      <c r="M150" s="256" t="s">
        <v>215</v>
      </c>
      <c r="O150" s="245"/>
    </row>
    <row r="151" spans="1:15" ht="21.75">
      <c r="A151" s="254"/>
      <c r="B151" s="257"/>
      <c r="C151" s="322" t="s">
        <v>290</v>
      </c>
      <c r="D151" s="323"/>
      <c r="E151" s="258">
        <v>47.236</v>
      </c>
      <c r="F151" s="259"/>
      <c r="G151" s="260"/>
      <c r="H151" s="261"/>
      <c r="I151" s="255"/>
      <c r="J151" s="262"/>
      <c r="K151" s="255"/>
      <c r="M151" s="256" t="s">
        <v>290</v>
      </c>
      <c r="O151" s="245"/>
    </row>
    <row r="152" spans="1:15" ht="21.75">
      <c r="A152" s="254"/>
      <c r="B152" s="257"/>
      <c r="C152" s="320" t="s">
        <v>291</v>
      </c>
      <c r="D152" s="321"/>
      <c r="E152" s="258">
        <v>141.708</v>
      </c>
      <c r="F152" s="259"/>
      <c r="G152" s="260"/>
      <c r="H152" s="261"/>
      <c r="I152" s="255"/>
      <c r="J152" s="262"/>
      <c r="K152" s="255"/>
      <c r="M152" s="256" t="s">
        <v>291</v>
      </c>
      <c r="O152" s="245"/>
    </row>
    <row r="153" spans="1:80" ht="12.75">
      <c r="A153" s="246">
        <v>27</v>
      </c>
      <c r="B153" s="247" t="s">
        <v>292</v>
      </c>
      <c r="C153" s="248" t="s">
        <v>293</v>
      </c>
      <c r="D153" s="249" t="s">
        <v>193</v>
      </c>
      <c r="E153" s="250">
        <v>116.8155</v>
      </c>
      <c r="F153" s="250"/>
      <c r="G153" s="251"/>
      <c r="H153" s="252">
        <v>0</v>
      </c>
      <c r="I153" s="253">
        <f>E153*H153</f>
        <v>0</v>
      </c>
      <c r="J153" s="252">
        <v>0</v>
      </c>
      <c r="K153" s="253">
        <f>E153*J153</f>
        <v>0</v>
      </c>
      <c r="O153" s="245">
        <v>2</v>
      </c>
      <c r="AA153" s="218">
        <v>1</v>
      </c>
      <c r="AB153" s="218">
        <v>1</v>
      </c>
      <c r="AC153" s="218">
        <v>1</v>
      </c>
      <c r="AZ153" s="218">
        <v>1</v>
      </c>
      <c r="BA153" s="218">
        <f>IF(AZ153=1,G153,0)</f>
        <v>0</v>
      </c>
      <c r="BB153" s="218">
        <f>IF(AZ153=2,G153,0)</f>
        <v>0</v>
      </c>
      <c r="BC153" s="218">
        <f>IF(AZ153=3,G153,0)</f>
        <v>0</v>
      </c>
      <c r="BD153" s="218">
        <f>IF(AZ153=4,G153,0)</f>
        <v>0</v>
      </c>
      <c r="BE153" s="218">
        <f>IF(AZ153=5,G153,0)</f>
        <v>0</v>
      </c>
      <c r="CA153" s="245">
        <v>1</v>
      </c>
      <c r="CB153" s="245">
        <v>1</v>
      </c>
    </row>
    <row r="154" spans="1:15" ht="12.75">
      <c r="A154" s="254"/>
      <c r="B154" s="257"/>
      <c r="C154" s="313" t="s">
        <v>283</v>
      </c>
      <c r="D154" s="314"/>
      <c r="E154" s="258">
        <v>0</v>
      </c>
      <c r="F154" s="259"/>
      <c r="G154" s="260"/>
      <c r="H154" s="261"/>
      <c r="I154" s="255"/>
      <c r="J154" s="262"/>
      <c r="K154" s="255"/>
      <c r="M154" s="256" t="s">
        <v>283</v>
      </c>
      <c r="O154" s="245"/>
    </row>
    <row r="155" spans="1:15" ht="21.75">
      <c r="A155" s="254"/>
      <c r="B155" s="257"/>
      <c r="C155" s="313" t="s">
        <v>284</v>
      </c>
      <c r="D155" s="314"/>
      <c r="E155" s="258">
        <v>0</v>
      </c>
      <c r="F155" s="259"/>
      <c r="G155" s="260"/>
      <c r="H155" s="261"/>
      <c r="I155" s="255"/>
      <c r="J155" s="262"/>
      <c r="K155" s="255"/>
      <c r="M155" s="256" t="s">
        <v>284</v>
      </c>
      <c r="O155" s="245"/>
    </row>
    <row r="156" spans="1:15" ht="12.75">
      <c r="A156" s="254"/>
      <c r="B156" s="257"/>
      <c r="C156" s="313" t="s">
        <v>199</v>
      </c>
      <c r="D156" s="314"/>
      <c r="E156" s="258">
        <v>0</v>
      </c>
      <c r="F156" s="259"/>
      <c r="G156" s="260"/>
      <c r="H156" s="261"/>
      <c r="I156" s="255"/>
      <c r="J156" s="262"/>
      <c r="K156" s="255"/>
      <c r="M156" s="256" t="s">
        <v>199</v>
      </c>
      <c r="O156" s="245"/>
    </row>
    <row r="157" spans="1:15" ht="12.75">
      <c r="A157" s="254"/>
      <c r="B157" s="257"/>
      <c r="C157" s="313" t="s">
        <v>285</v>
      </c>
      <c r="D157" s="314"/>
      <c r="E157" s="258">
        <v>0</v>
      </c>
      <c r="F157" s="259"/>
      <c r="G157" s="260"/>
      <c r="H157" s="261"/>
      <c r="I157" s="255"/>
      <c r="J157" s="262"/>
      <c r="K157" s="255"/>
      <c r="M157" s="256" t="s">
        <v>285</v>
      </c>
      <c r="O157" s="245"/>
    </row>
    <row r="158" spans="1:15" ht="12.75">
      <c r="A158" s="254"/>
      <c r="B158" s="257"/>
      <c r="C158" s="313" t="s">
        <v>294</v>
      </c>
      <c r="D158" s="314"/>
      <c r="E158" s="258">
        <v>4.9635</v>
      </c>
      <c r="F158" s="259"/>
      <c r="G158" s="260"/>
      <c r="H158" s="261"/>
      <c r="I158" s="255"/>
      <c r="J158" s="262"/>
      <c r="K158" s="255"/>
      <c r="M158" s="256" t="s">
        <v>294</v>
      </c>
      <c r="O158" s="245"/>
    </row>
    <row r="159" spans="1:15" ht="12.75">
      <c r="A159" s="254"/>
      <c r="B159" s="257"/>
      <c r="C159" s="313" t="s">
        <v>295</v>
      </c>
      <c r="D159" s="314"/>
      <c r="E159" s="258">
        <v>1.8</v>
      </c>
      <c r="F159" s="259"/>
      <c r="G159" s="260"/>
      <c r="H159" s="261"/>
      <c r="I159" s="255"/>
      <c r="J159" s="262"/>
      <c r="K159" s="255"/>
      <c r="M159" s="256" t="s">
        <v>295</v>
      </c>
      <c r="O159" s="245"/>
    </row>
    <row r="160" spans="1:15" ht="12.75">
      <c r="A160" s="254"/>
      <c r="B160" s="257"/>
      <c r="C160" s="313" t="s">
        <v>110</v>
      </c>
      <c r="D160" s="314"/>
      <c r="E160" s="258">
        <v>0</v>
      </c>
      <c r="F160" s="259"/>
      <c r="G160" s="260"/>
      <c r="H160" s="261"/>
      <c r="I160" s="255"/>
      <c r="J160" s="262"/>
      <c r="K160" s="255"/>
      <c r="M160" s="256">
        <v>0</v>
      </c>
      <c r="O160" s="245"/>
    </row>
    <row r="161" spans="1:15" ht="12.75">
      <c r="A161" s="254"/>
      <c r="B161" s="257"/>
      <c r="C161" s="313" t="s">
        <v>283</v>
      </c>
      <c r="D161" s="314"/>
      <c r="E161" s="258">
        <v>0</v>
      </c>
      <c r="F161" s="259"/>
      <c r="G161" s="260"/>
      <c r="H161" s="261"/>
      <c r="I161" s="255"/>
      <c r="J161" s="262"/>
      <c r="K161" s="255"/>
      <c r="M161" s="256" t="s">
        <v>283</v>
      </c>
      <c r="O161" s="245"/>
    </row>
    <row r="162" spans="1:15" ht="12.75">
      <c r="A162" s="254"/>
      <c r="B162" s="257"/>
      <c r="C162" s="313" t="s">
        <v>296</v>
      </c>
      <c r="D162" s="314"/>
      <c r="E162" s="258">
        <v>0</v>
      </c>
      <c r="F162" s="259"/>
      <c r="G162" s="260"/>
      <c r="H162" s="261"/>
      <c r="I162" s="255"/>
      <c r="J162" s="262"/>
      <c r="K162" s="255"/>
      <c r="M162" s="256" t="s">
        <v>296</v>
      </c>
      <c r="O162" s="245"/>
    </row>
    <row r="163" spans="1:15" ht="12.75">
      <c r="A163" s="254"/>
      <c r="B163" s="257"/>
      <c r="C163" s="313" t="s">
        <v>297</v>
      </c>
      <c r="D163" s="314"/>
      <c r="E163" s="258">
        <v>15</v>
      </c>
      <c r="F163" s="259"/>
      <c r="G163" s="260"/>
      <c r="H163" s="261"/>
      <c r="I163" s="255"/>
      <c r="J163" s="262"/>
      <c r="K163" s="255"/>
      <c r="M163" s="256" t="s">
        <v>297</v>
      </c>
      <c r="O163" s="245"/>
    </row>
    <row r="164" spans="1:15" ht="12.75">
      <c r="A164" s="254"/>
      <c r="B164" s="257"/>
      <c r="C164" s="313" t="s">
        <v>110</v>
      </c>
      <c r="D164" s="314"/>
      <c r="E164" s="258">
        <v>0</v>
      </c>
      <c r="F164" s="259"/>
      <c r="G164" s="260"/>
      <c r="H164" s="261"/>
      <c r="I164" s="255"/>
      <c r="J164" s="262"/>
      <c r="K164" s="255"/>
      <c r="M164" s="256">
        <v>0</v>
      </c>
      <c r="O164" s="245"/>
    </row>
    <row r="165" spans="1:15" ht="21.75">
      <c r="A165" s="254"/>
      <c r="B165" s="257"/>
      <c r="C165" s="313" t="s">
        <v>288</v>
      </c>
      <c r="D165" s="314"/>
      <c r="E165" s="258">
        <v>0</v>
      </c>
      <c r="F165" s="259"/>
      <c r="G165" s="260"/>
      <c r="H165" s="261"/>
      <c r="I165" s="255"/>
      <c r="J165" s="262"/>
      <c r="K165" s="255"/>
      <c r="M165" s="256" t="s">
        <v>288</v>
      </c>
      <c r="O165" s="245"/>
    </row>
    <row r="166" spans="1:15" ht="21.75">
      <c r="A166" s="254"/>
      <c r="B166" s="257"/>
      <c r="C166" s="313" t="s">
        <v>289</v>
      </c>
      <c r="D166" s="314"/>
      <c r="E166" s="258">
        <v>0</v>
      </c>
      <c r="F166" s="259"/>
      <c r="G166" s="260"/>
      <c r="H166" s="261"/>
      <c r="I166" s="255"/>
      <c r="J166" s="262"/>
      <c r="K166" s="255"/>
      <c r="M166" s="256" t="s">
        <v>289</v>
      </c>
      <c r="O166" s="245"/>
    </row>
    <row r="167" spans="1:15" ht="12.75">
      <c r="A167" s="254"/>
      <c r="B167" s="257"/>
      <c r="C167" s="313" t="s">
        <v>215</v>
      </c>
      <c r="D167" s="314"/>
      <c r="E167" s="258">
        <v>0</v>
      </c>
      <c r="F167" s="259"/>
      <c r="G167" s="260"/>
      <c r="H167" s="261"/>
      <c r="I167" s="255"/>
      <c r="J167" s="262"/>
      <c r="K167" s="255"/>
      <c r="M167" s="256" t="s">
        <v>215</v>
      </c>
      <c r="O167" s="245"/>
    </row>
    <row r="168" spans="1:15" ht="21.75">
      <c r="A168" s="254"/>
      <c r="B168" s="257"/>
      <c r="C168" s="313" t="s">
        <v>298</v>
      </c>
      <c r="D168" s="314"/>
      <c r="E168" s="258">
        <v>20.244</v>
      </c>
      <c r="F168" s="259"/>
      <c r="G168" s="260"/>
      <c r="H168" s="261"/>
      <c r="I168" s="255"/>
      <c r="J168" s="262"/>
      <c r="K168" s="255"/>
      <c r="M168" s="256" t="s">
        <v>298</v>
      </c>
      <c r="O168" s="245"/>
    </row>
    <row r="169" spans="1:15" ht="21.75">
      <c r="A169" s="254"/>
      <c r="B169" s="257"/>
      <c r="C169" s="313" t="s">
        <v>299</v>
      </c>
      <c r="D169" s="314"/>
      <c r="E169" s="258">
        <v>60.732</v>
      </c>
      <c r="F169" s="259"/>
      <c r="G169" s="260"/>
      <c r="H169" s="261"/>
      <c r="I169" s="255"/>
      <c r="J169" s="262"/>
      <c r="K169" s="255"/>
      <c r="M169" s="256" t="s">
        <v>299</v>
      </c>
      <c r="O169" s="245"/>
    </row>
    <row r="170" spans="1:15" ht="12.75">
      <c r="A170" s="254"/>
      <c r="B170" s="257"/>
      <c r="C170" s="327" t="s">
        <v>280</v>
      </c>
      <c r="D170" s="314"/>
      <c r="E170" s="283">
        <v>102.73949999999999</v>
      </c>
      <c r="F170" s="259"/>
      <c r="G170" s="260"/>
      <c r="H170" s="261"/>
      <c r="I170" s="255"/>
      <c r="J170" s="262"/>
      <c r="K170" s="255"/>
      <c r="M170" s="256" t="s">
        <v>280</v>
      </c>
      <c r="O170" s="245"/>
    </row>
    <row r="171" spans="1:15" ht="12.75">
      <c r="A171" s="254"/>
      <c r="B171" s="257"/>
      <c r="C171" s="313" t="s">
        <v>300</v>
      </c>
      <c r="D171" s="314"/>
      <c r="E171" s="258">
        <v>0</v>
      </c>
      <c r="F171" s="259"/>
      <c r="G171" s="260"/>
      <c r="H171" s="261"/>
      <c r="I171" s="255"/>
      <c r="J171" s="262"/>
      <c r="K171" s="255"/>
      <c r="M171" s="256" t="s">
        <v>300</v>
      </c>
      <c r="O171" s="245"/>
    </row>
    <row r="172" spans="1:15" ht="12.75">
      <c r="A172" s="254"/>
      <c r="B172" s="257"/>
      <c r="C172" s="313" t="s">
        <v>215</v>
      </c>
      <c r="D172" s="314"/>
      <c r="E172" s="258">
        <v>0</v>
      </c>
      <c r="F172" s="259"/>
      <c r="G172" s="260"/>
      <c r="H172" s="261"/>
      <c r="I172" s="255"/>
      <c r="J172" s="262"/>
      <c r="K172" s="255"/>
      <c r="M172" s="256" t="s">
        <v>215</v>
      </c>
      <c r="O172" s="245"/>
    </row>
    <row r="173" spans="1:15" ht="21.75">
      <c r="A173" s="254"/>
      <c r="B173" s="257"/>
      <c r="C173" s="313" t="s">
        <v>261</v>
      </c>
      <c r="D173" s="314"/>
      <c r="E173" s="258">
        <v>0</v>
      </c>
      <c r="F173" s="259"/>
      <c r="G173" s="260"/>
      <c r="H173" s="261"/>
      <c r="I173" s="255"/>
      <c r="J173" s="262"/>
      <c r="K173" s="255"/>
      <c r="M173" s="256" t="s">
        <v>261</v>
      </c>
      <c r="O173" s="245"/>
    </row>
    <row r="174" spans="1:15" ht="12.75">
      <c r="A174" s="254"/>
      <c r="B174" s="257"/>
      <c r="C174" s="313" t="s">
        <v>262</v>
      </c>
      <c r="D174" s="314"/>
      <c r="E174" s="258">
        <v>14.076</v>
      </c>
      <c r="F174" s="259"/>
      <c r="G174" s="260"/>
      <c r="H174" s="261"/>
      <c r="I174" s="255"/>
      <c r="J174" s="262"/>
      <c r="K174" s="255"/>
      <c r="M174" s="256" t="s">
        <v>262</v>
      </c>
      <c r="O174" s="245"/>
    </row>
    <row r="175" spans="1:15" ht="12.75">
      <c r="A175" s="254"/>
      <c r="B175" s="257"/>
      <c r="C175" s="327" t="s">
        <v>280</v>
      </c>
      <c r="D175" s="314"/>
      <c r="E175" s="283">
        <v>14.076</v>
      </c>
      <c r="F175" s="259"/>
      <c r="G175" s="260"/>
      <c r="H175" s="261"/>
      <c r="I175" s="255"/>
      <c r="J175" s="262"/>
      <c r="K175" s="255"/>
      <c r="M175" s="256" t="s">
        <v>280</v>
      </c>
      <c r="O175" s="245"/>
    </row>
    <row r="176" spans="1:80" ht="21.75">
      <c r="A176" s="246">
        <v>28</v>
      </c>
      <c r="B176" s="247" t="s">
        <v>301</v>
      </c>
      <c r="C176" s="248" t="s">
        <v>302</v>
      </c>
      <c r="D176" s="249" t="s">
        <v>193</v>
      </c>
      <c r="E176" s="250">
        <v>28.14</v>
      </c>
      <c r="F176" s="250"/>
      <c r="G176" s="251"/>
      <c r="H176" s="252">
        <v>1.7</v>
      </c>
      <c r="I176" s="253">
        <f>E176*H176</f>
        <v>47.838</v>
      </c>
      <c r="J176" s="252">
        <v>0</v>
      </c>
      <c r="K176" s="253">
        <f>E176*J176</f>
        <v>0</v>
      </c>
      <c r="O176" s="245">
        <v>2</v>
      </c>
      <c r="AA176" s="218">
        <v>1</v>
      </c>
      <c r="AB176" s="218">
        <v>1</v>
      </c>
      <c r="AC176" s="218">
        <v>1</v>
      </c>
      <c r="AZ176" s="218">
        <v>1</v>
      </c>
      <c r="BA176" s="218">
        <f>IF(AZ176=1,G176,0)</f>
        <v>0</v>
      </c>
      <c r="BB176" s="218">
        <f>IF(AZ176=2,G176,0)</f>
        <v>0</v>
      </c>
      <c r="BC176" s="218">
        <f>IF(AZ176=3,G176,0)</f>
        <v>0</v>
      </c>
      <c r="BD176" s="218">
        <f>IF(AZ176=4,G176,0)</f>
        <v>0</v>
      </c>
      <c r="BE176" s="218">
        <f>IF(AZ176=5,G176,0)</f>
        <v>0</v>
      </c>
      <c r="CA176" s="245">
        <v>1</v>
      </c>
      <c r="CB176" s="245">
        <v>1</v>
      </c>
    </row>
    <row r="177" spans="1:15" ht="12.75">
      <c r="A177" s="254"/>
      <c r="B177" s="257"/>
      <c r="C177" s="313" t="s">
        <v>215</v>
      </c>
      <c r="D177" s="314"/>
      <c r="E177" s="258">
        <v>0</v>
      </c>
      <c r="F177" s="259"/>
      <c r="G177" s="260"/>
      <c r="H177" s="261"/>
      <c r="I177" s="255"/>
      <c r="J177" s="262"/>
      <c r="K177" s="255"/>
      <c r="M177" s="256" t="s">
        <v>215</v>
      </c>
      <c r="O177" s="245"/>
    </row>
    <row r="178" spans="1:15" ht="12.75">
      <c r="A178" s="254"/>
      <c r="B178" s="257"/>
      <c r="C178" s="313" t="s">
        <v>303</v>
      </c>
      <c r="D178" s="314"/>
      <c r="E178" s="258">
        <v>0</v>
      </c>
      <c r="F178" s="259"/>
      <c r="G178" s="260"/>
      <c r="H178" s="261"/>
      <c r="I178" s="255"/>
      <c r="J178" s="262"/>
      <c r="K178" s="255"/>
      <c r="M178" s="256" t="s">
        <v>303</v>
      </c>
      <c r="O178" s="245"/>
    </row>
    <row r="179" spans="1:15" ht="21.75">
      <c r="A179" s="254"/>
      <c r="B179" s="257"/>
      <c r="C179" s="313" t="s">
        <v>304</v>
      </c>
      <c r="D179" s="314"/>
      <c r="E179" s="258">
        <v>6.72</v>
      </c>
      <c r="F179" s="259"/>
      <c r="G179" s="260"/>
      <c r="H179" s="261"/>
      <c r="I179" s="255"/>
      <c r="J179" s="262"/>
      <c r="K179" s="255"/>
      <c r="M179" s="256" t="s">
        <v>304</v>
      </c>
      <c r="O179" s="245"/>
    </row>
    <row r="180" spans="1:15" ht="21.75">
      <c r="A180" s="254"/>
      <c r="B180" s="257"/>
      <c r="C180" s="313" t="s">
        <v>305</v>
      </c>
      <c r="D180" s="314"/>
      <c r="E180" s="258">
        <v>20.16</v>
      </c>
      <c r="F180" s="259"/>
      <c r="G180" s="260"/>
      <c r="H180" s="261"/>
      <c r="I180" s="255"/>
      <c r="J180" s="262"/>
      <c r="K180" s="255"/>
      <c r="M180" s="256" t="s">
        <v>305</v>
      </c>
      <c r="O180" s="245"/>
    </row>
    <row r="181" spans="1:15" ht="12.75">
      <c r="A181" s="254"/>
      <c r="B181" s="257"/>
      <c r="C181" s="313" t="s">
        <v>306</v>
      </c>
      <c r="D181" s="314"/>
      <c r="E181" s="258">
        <v>1.26</v>
      </c>
      <c r="F181" s="259"/>
      <c r="G181" s="260"/>
      <c r="H181" s="261"/>
      <c r="I181" s="255"/>
      <c r="J181" s="262"/>
      <c r="K181" s="255"/>
      <c r="M181" s="256" t="s">
        <v>306</v>
      </c>
      <c r="O181" s="245"/>
    </row>
    <row r="182" spans="1:80" ht="12.75">
      <c r="A182" s="246">
        <v>29</v>
      </c>
      <c r="B182" s="247" t="s">
        <v>307</v>
      </c>
      <c r="C182" s="248" t="s">
        <v>308</v>
      </c>
      <c r="D182" s="249" t="s">
        <v>193</v>
      </c>
      <c r="E182" s="250">
        <v>650.0631</v>
      </c>
      <c r="F182" s="250"/>
      <c r="G182" s="251"/>
      <c r="H182" s="252">
        <v>0</v>
      </c>
      <c r="I182" s="253">
        <f>E182*H182</f>
        <v>0</v>
      </c>
      <c r="J182" s="252">
        <v>0</v>
      </c>
      <c r="K182" s="253">
        <f>E182*J182</f>
        <v>0</v>
      </c>
      <c r="O182" s="245">
        <v>2</v>
      </c>
      <c r="AA182" s="218">
        <v>1</v>
      </c>
      <c r="AB182" s="218">
        <v>1</v>
      </c>
      <c r="AC182" s="218">
        <v>1</v>
      </c>
      <c r="AZ182" s="218">
        <v>1</v>
      </c>
      <c r="BA182" s="218">
        <f>IF(AZ182=1,G182,0)</f>
        <v>0</v>
      </c>
      <c r="BB182" s="218">
        <f>IF(AZ182=2,G182,0)</f>
        <v>0</v>
      </c>
      <c r="BC182" s="218">
        <f>IF(AZ182=3,G182,0)</f>
        <v>0</v>
      </c>
      <c r="BD182" s="218">
        <f>IF(AZ182=4,G182,0)</f>
        <v>0</v>
      </c>
      <c r="BE182" s="218">
        <f>IF(AZ182=5,G182,0)</f>
        <v>0</v>
      </c>
      <c r="CA182" s="245">
        <v>1</v>
      </c>
      <c r="CB182" s="245">
        <v>1</v>
      </c>
    </row>
    <row r="183" spans="1:80" ht="12.75">
      <c r="A183" s="246">
        <v>30</v>
      </c>
      <c r="B183" s="247" t="s">
        <v>309</v>
      </c>
      <c r="C183" s="248" t="s">
        <v>310</v>
      </c>
      <c r="D183" s="249" t="s">
        <v>193</v>
      </c>
      <c r="E183" s="250">
        <v>196.3762</v>
      </c>
      <c r="F183" s="250"/>
      <c r="G183" s="251"/>
      <c r="H183" s="252">
        <v>1.67</v>
      </c>
      <c r="I183" s="253">
        <f>E183*H183</f>
        <v>327.948254</v>
      </c>
      <c r="J183" s="252"/>
      <c r="K183" s="253">
        <f>E183*J183</f>
        <v>0</v>
      </c>
      <c r="O183" s="245">
        <v>2</v>
      </c>
      <c r="AA183" s="218">
        <v>3</v>
      </c>
      <c r="AB183" s="218">
        <v>1</v>
      </c>
      <c r="AC183" s="218">
        <v>10364200</v>
      </c>
      <c r="AZ183" s="218">
        <v>1</v>
      </c>
      <c r="BA183" s="218">
        <f>IF(AZ183=1,G183,0)</f>
        <v>0</v>
      </c>
      <c r="BB183" s="218">
        <f>IF(AZ183=2,G183,0)</f>
        <v>0</v>
      </c>
      <c r="BC183" s="218">
        <f>IF(AZ183=3,G183,0)</f>
        <v>0</v>
      </c>
      <c r="BD183" s="218">
        <f>IF(AZ183=4,G183,0)</f>
        <v>0</v>
      </c>
      <c r="BE183" s="218">
        <f>IF(AZ183=5,G183,0)</f>
        <v>0</v>
      </c>
      <c r="CA183" s="245">
        <v>3</v>
      </c>
      <c r="CB183" s="245">
        <v>1</v>
      </c>
    </row>
    <row r="184" spans="1:15" ht="12.75">
      <c r="A184" s="254"/>
      <c r="B184" s="257"/>
      <c r="C184" s="313" t="s">
        <v>199</v>
      </c>
      <c r="D184" s="314"/>
      <c r="E184" s="258">
        <v>0</v>
      </c>
      <c r="F184" s="259"/>
      <c r="G184" s="260"/>
      <c r="H184" s="261"/>
      <c r="I184" s="255"/>
      <c r="J184" s="262"/>
      <c r="K184" s="255"/>
      <c r="M184" s="256" t="s">
        <v>199</v>
      </c>
      <c r="O184" s="245"/>
    </row>
    <row r="185" spans="1:15" ht="12.75">
      <c r="A185" s="254"/>
      <c r="B185" s="257"/>
      <c r="C185" s="313" t="s">
        <v>311</v>
      </c>
      <c r="D185" s="314"/>
      <c r="E185" s="258">
        <v>37.2262</v>
      </c>
      <c r="F185" s="259"/>
      <c r="G185" s="260"/>
      <c r="H185" s="261"/>
      <c r="I185" s="255"/>
      <c r="J185" s="262"/>
      <c r="K185" s="255"/>
      <c r="M185" s="256" t="s">
        <v>311</v>
      </c>
      <c r="O185" s="245"/>
    </row>
    <row r="186" spans="1:15" ht="12.75">
      <c r="A186" s="254"/>
      <c r="B186" s="257"/>
      <c r="C186" s="313" t="s">
        <v>312</v>
      </c>
      <c r="D186" s="314"/>
      <c r="E186" s="258">
        <v>24.75</v>
      </c>
      <c r="F186" s="259"/>
      <c r="G186" s="260"/>
      <c r="H186" s="261"/>
      <c r="I186" s="255"/>
      <c r="J186" s="262"/>
      <c r="K186" s="255"/>
      <c r="M186" s="256" t="s">
        <v>312</v>
      </c>
      <c r="O186" s="245"/>
    </row>
    <row r="187" spans="1:15" ht="12.75">
      <c r="A187" s="254"/>
      <c r="B187" s="257"/>
      <c r="C187" s="313" t="s">
        <v>179</v>
      </c>
      <c r="D187" s="314"/>
      <c r="E187" s="258">
        <v>0</v>
      </c>
      <c r="F187" s="259"/>
      <c r="G187" s="260"/>
      <c r="H187" s="261"/>
      <c r="I187" s="255"/>
      <c r="J187" s="262"/>
      <c r="K187" s="255"/>
      <c r="M187" s="256" t="s">
        <v>179</v>
      </c>
      <c r="O187" s="245"/>
    </row>
    <row r="188" spans="1:15" ht="12.75">
      <c r="A188" s="254"/>
      <c r="B188" s="257"/>
      <c r="C188" s="313" t="s">
        <v>313</v>
      </c>
      <c r="D188" s="314"/>
      <c r="E188" s="258">
        <v>134.4</v>
      </c>
      <c r="F188" s="259"/>
      <c r="G188" s="260"/>
      <c r="H188" s="261"/>
      <c r="I188" s="255"/>
      <c r="J188" s="262"/>
      <c r="K188" s="255"/>
      <c r="M188" s="256" t="s">
        <v>313</v>
      </c>
      <c r="O188" s="245"/>
    </row>
    <row r="189" spans="1:80" ht="12.75">
      <c r="A189" s="246">
        <v>31</v>
      </c>
      <c r="B189" s="247" t="s">
        <v>314</v>
      </c>
      <c r="C189" s="248" t="s">
        <v>315</v>
      </c>
      <c r="D189" s="249" t="s">
        <v>316</v>
      </c>
      <c r="E189" s="250">
        <v>26.1814</v>
      </c>
      <c r="F189" s="250"/>
      <c r="G189" s="251"/>
      <c r="H189" s="252">
        <v>1</v>
      </c>
      <c r="I189" s="253">
        <f>E189*H189</f>
        <v>26.1814</v>
      </c>
      <c r="J189" s="252"/>
      <c r="K189" s="253">
        <f>E189*J189</f>
        <v>0</v>
      </c>
      <c r="O189" s="245">
        <v>2</v>
      </c>
      <c r="AA189" s="218">
        <v>3</v>
      </c>
      <c r="AB189" s="218">
        <v>1</v>
      </c>
      <c r="AC189" s="218">
        <v>583418005</v>
      </c>
      <c r="AZ189" s="218">
        <v>1</v>
      </c>
      <c r="BA189" s="218">
        <f>IF(AZ189=1,G189,0)</f>
        <v>0</v>
      </c>
      <c r="BB189" s="218">
        <f>IF(AZ189=2,G189,0)</f>
        <v>0</v>
      </c>
      <c r="BC189" s="218">
        <f>IF(AZ189=3,G189,0)</f>
        <v>0</v>
      </c>
      <c r="BD189" s="218">
        <f>IF(AZ189=4,G189,0)</f>
        <v>0</v>
      </c>
      <c r="BE189" s="218">
        <f>IF(AZ189=5,G189,0)</f>
        <v>0</v>
      </c>
      <c r="CA189" s="245">
        <v>3</v>
      </c>
      <c r="CB189" s="245">
        <v>1</v>
      </c>
    </row>
    <row r="190" spans="1:15" ht="12.75">
      <c r="A190" s="254"/>
      <c r="B190" s="257"/>
      <c r="C190" s="313" t="s">
        <v>317</v>
      </c>
      <c r="D190" s="314"/>
      <c r="E190" s="258">
        <v>0</v>
      </c>
      <c r="F190" s="259"/>
      <c r="G190" s="260"/>
      <c r="H190" s="261"/>
      <c r="I190" s="255"/>
      <c r="J190" s="262"/>
      <c r="K190" s="255"/>
      <c r="M190" s="256" t="s">
        <v>317</v>
      </c>
      <c r="O190" s="245"/>
    </row>
    <row r="191" spans="1:15" ht="12.75">
      <c r="A191" s="254"/>
      <c r="B191" s="257"/>
      <c r="C191" s="313" t="s">
        <v>681</v>
      </c>
      <c r="D191" s="314"/>
      <c r="E191" s="258">
        <v>0</v>
      </c>
      <c r="F191" s="259"/>
      <c r="G191" s="260"/>
      <c r="H191" s="261"/>
      <c r="I191" s="255"/>
      <c r="J191" s="262"/>
      <c r="K191" s="255"/>
      <c r="M191" s="256" t="s">
        <v>215</v>
      </c>
      <c r="O191" s="245"/>
    </row>
    <row r="192" spans="1:15" ht="21.75">
      <c r="A192" s="254"/>
      <c r="B192" s="257"/>
      <c r="C192" s="313" t="s">
        <v>261</v>
      </c>
      <c r="D192" s="314"/>
      <c r="E192" s="258">
        <v>0</v>
      </c>
      <c r="F192" s="259"/>
      <c r="G192" s="260"/>
      <c r="H192" s="261"/>
      <c r="I192" s="255"/>
      <c r="J192" s="262"/>
      <c r="K192" s="255"/>
      <c r="M192" s="256" t="s">
        <v>261</v>
      </c>
      <c r="O192" s="245"/>
    </row>
    <row r="193" spans="1:15" ht="21.75">
      <c r="A193" s="254"/>
      <c r="B193" s="257"/>
      <c r="C193" s="313" t="s">
        <v>318</v>
      </c>
      <c r="D193" s="314"/>
      <c r="E193" s="258">
        <v>26.1814</v>
      </c>
      <c r="F193" s="259"/>
      <c r="G193" s="260"/>
      <c r="H193" s="261"/>
      <c r="I193" s="255"/>
      <c r="J193" s="262"/>
      <c r="K193" s="255"/>
      <c r="M193" s="256" t="s">
        <v>318</v>
      </c>
      <c r="O193" s="245"/>
    </row>
    <row r="194" spans="1:57" ht="13.6">
      <c r="A194" s="263"/>
      <c r="B194" s="264" t="s">
        <v>99</v>
      </c>
      <c r="C194" s="265" t="s">
        <v>175</v>
      </c>
      <c r="D194" s="266"/>
      <c r="E194" s="267"/>
      <c r="F194" s="268"/>
      <c r="G194" s="269"/>
      <c r="H194" s="270"/>
      <c r="I194" s="271">
        <f>SUM(I7:I193)</f>
        <v>402.35874216</v>
      </c>
      <c r="J194" s="270"/>
      <c r="K194" s="271">
        <f>SUM(K7:K193)</f>
        <v>0</v>
      </c>
      <c r="O194" s="245">
        <v>4</v>
      </c>
      <c r="BA194" s="272">
        <f>SUM(BA7:BA193)</f>
        <v>0</v>
      </c>
      <c r="BB194" s="272">
        <f>SUM(BB7:BB193)</f>
        <v>0</v>
      </c>
      <c r="BC194" s="272">
        <f>SUM(BC7:BC193)</f>
        <v>0</v>
      </c>
      <c r="BD194" s="272">
        <f>SUM(BD7:BD193)</f>
        <v>0</v>
      </c>
      <c r="BE194" s="272">
        <f>SUM(BE7:BE193)</f>
        <v>0</v>
      </c>
    </row>
    <row r="195" spans="1:15" ht="13.6">
      <c r="A195" s="235" t="s">
        <v>96</v>
      </c>
      <c r="B195" s="236" t="s">
        <v>319</v>
      </c>
      <c r="C195" s="237" t="s">
        <v>320</v>
      </c>
      <c r="D195" s="238"/>
      <c r="E195" s="239"/>
      <c r="F195" s="239"/>
      <c r="G195" s="240"/>
      <c r="H195" s="241"/>
      <c r="I195" s="242"/>
      <c r="J195" s="243"/>
      <c r="K195" s="244"/>
      <c r="O195" s="245">
        <v>1</v>
      </c>
    </row>
    <row r="196" spans="1:80" ht="12.75">
      <c r="A196" s="246">
        <v>32</v>
      </c>
      <c r="B196" s="247" t="s">
        <v>322</v>
      </c>
      <c r="C196" s="248" t="s">
        <v>323</v>
      </c>
      <c r="D196" s="249" t="s">
        <v>178</v>
      </c>
      <c r="E196" s="250">
        <v>413.175</v>
      </c>
      <c r="F196" s="250"/>
      <c r="G196" s="251"/>
      <c r="H196" s="252">
        <v>0</v>
      </c>
      <c r="I196" s="253">
        <f>E196*H196</f>
        <v>0</v>
      </c>
      <c r="J196" s="252">
        <v>0</v>
      </c>
      <c r="K196" s="253">
        <f>E196*J196</f>
        <v>0</v>
      </c>
      <c r="O196" s="245">
        <v>2</v>
      </c>
      <c r="AA196" s="218">
        <v>1</v>
      </c>
      <c r="AB196" s="218">
        <v>1</v>
      </c>
      <c r="AC196" s="218">
        <v>1</v>
      </c>
      <c r="AZ196" s="218">
        <v>1</v>
      </c>
      <c r="BA196" s="218">
        <f>IF(AZ196=1,G196,0)</f>
        <v>0</v>
      </c>
      <c r="BB196" s="218">
        <f>IF(AZ196=2,G196,0)</f>
        <v>0</v>
      </c>
      <c r="BC196" s="218">
        <f>IF(AZ196=3,G196,0)</f>
        <v>0</v>
      </c>
      <c r="BD196" s="218">
        <f>IF(AZ196=4,G196,0)</f>
        <v>0</v>
      </c>
      <c r="BE196" s="218">
        <f>IF(AZ196=5,G196,0)</f>
        <v>0</v>
      </c>
      <c r="CA196" s="245">
        <v>1</v>
      </c>
      <c r="CB196" s="245">
        <v>1</v>
      </c>
    </row>
    <row r="197" spans="1:15" ht="12.75">
      <c r="A197" s="254"/>
      <c r="B197" s="257"/>
      <c r="C197" s="313" t="s">
        <v>199</v>
      </c>
      <c r="D197" s="314"/>
      <c r="E197" s="258">
        <v>0</v>
      </c>
      <c r="F197" s="259"/>
      <c r="G197" s="260"/>
      <c r="H197" s="261"/>
      <c r="I197" s="255"/>
      <c r="J197" s="262"/>
      <c r="K197" s="255"/>
      <c r="M197" s="256" t="s">
        <v>199</v>
      </c>
      <c r="O197" s="245"/>
    </row>
    <row r="198" spans="1:15" ht="12.75">
      <c r="A198" s="254"/>
      <c r="B198" s="257"/>
      <c r="C198" s="313" t="s">
        <v>324</v>
      </c>
      <c r="D198" s="314"/>
      <c r="E198" s="258">
        <v>248.175</v>
      </c>
      <c r="F198" s="259"/>
      <c r="G198" s="260"/>
      <c r="H198" s="261"/>
      <c r="I198" s="255"/>
      <c r="J198" s="262"/>
      <c r="K198" s="255"/>
      <c r="M198" s="256" t="s">
        <v>324</v>
      </c>
      <c r="O198" s="245"/>
    </row>
    <row r="199" spans="1:15" ht="12.75">
      <c r="A199" s="254"/>
      <c r="B199" s="257"/>
      <c r="C199" s="313" t="s">
        <v>325</v>
      </c>
      <c r="D199" s="314"/>
      <c r="E199" s="258">
        <v>165</v>
      </c>
      <c r="F199" s="259"/>
      <c r="G199" s="260"/>
      <c r="H199" s="261"/>
      <c r="I199" s="255"/>
      <c r="J199" s="262"/>
      <c r="K199" s="255"/>
      <c r="M199" s="256" t="s">
        <v>325</v>
      </c>
      <c r="O199" s="245"/>
    </row>
    <row r="200" spans="1:80" ht="12.75">
      <c r="A200" s="246">
        <v>33</v>
      </c>
      <c r="B200" s="247" t="s">
        <v>326</v>
      </c>
      <c r="C200" s="248" t="s">
        <v>327</v>
      </c>
      <c r="D200" s="249" t="s">
        <v>178</v>
      </c>
      <c r="E200" s="250">
        <v>896</v>
      </c>
      <c r="F200" s="250"/>
      <c r="G200" s="251"/>
      <c r="H200" s="252">
        <v>0</v>
      </c>
      <c r="I200" s="253">
        <f>E200*H200</f>
        <v>0</v>
      </c>
      <c r="J200" s="252">
        <v>0</v>
      </c>
      <c r="K200" s="253">
        <f>E200*J200</f>
        <v>0</v>
      </c>
      <c r="O200" s="245">
        <v>2</v>
      </c>
      <c r="AA200" s="218">
        <v>1</v>
      </c>
      <c r="AB200" s="218">
        <v>1</v>
      </c>
      <c r="AC200" s="218">
        <v>1</v>
      </c>
      <c r="AZ200" s="218">
        <v>1</v>
      </c>
      <c r="BA200" s="218">
        <f>IF(AZ200=1,G200,0)</f>
        <v>0</v>
      </c>
      <c r="BB200" s="218">
        <f>IF(AZ200=2,G200,0)</f>
        <v>0</v>
      </c>
      <c r="BC200" s="218">
        <f>IF(AZ200=3,G200,0)</f>
        <v>0</v>
      </c>
      <c r="BD200" s="218">
        <f>IF(AZ200=4,G200,0)</f>
        <v>0</v>
      </c>
      <c r="BE200" s="218">
        <f>IF(AZ200=5,G200,0)</f>
        <v>0</v>
      </c>
      <c r="CA200" s="245">
        <v>1</v>
      </c>
      <c r="CB200" s="245">
        <v>1</v>
      </c>
    </row>
    <row r="201" spans="1:15" ht="12.75">
      <c r="A201" s="254"/>
      <c r="B201" s="257"/>
      <c r="C201" s="313" t="s">
        <v>179</v>
      </c>
      <c r="D201" s="314"/>
      <c r="E201" s="258">
        <v>0</v>
      </c>
      <c r="F201" s="259"/>
      <c r="G201" s="260"/>
      <c r="H201" s="261"/>
      <c r="I201" s="255"/>
      <c r="J201" s="262"/>
      <c r="K201" s="255"/>
      <c r="M201" s="256" t="s">
        <v>179</v>
      </c>
      <c r="O201" s="245"/>
    </row>
    <row r="202" spans="1:15" ht="12.75">
      <c r="A202" s="254"/>
      <c r="B202" s="257"/>
      <c r="C202" s="313" t="s">
        <v>328</v>
      </c>
      <c r="D202" s="314"/>
      <c r="E202" s="258">
        <v>896</v>
      </c>
      <c r="F202" s="259"/>
      <c r="G202" s="260"/>
      <c r="H202" s="261"/>
      <c r="I202" s="255"/>
      <c r="J202" s="262"/>
      <c r="K202" s="255"/>
      <c r="M202" s="256" t="s">
        <v>328</v>
      </c>
      <c r="O202" s="245"/>
    </row>
    <row r="203" spans="1:80" ht="12.75">
      <c r="A203" s="246">
        <v>34</v>
      </c>
      <c r="B203" s="247" t="s">
        <v>329</v>
      </c>
      <c r="C203" s="248" t="s">
        <v>330</v>
      </c>
      <c r="D203" s="249" t="s">
        <v>178</v>
      </c>
      <c r="E203" s="250">
        <v>413.175</v>
      </c>
      <c r="F203" s="250"/>
      <c r="G203" s="251"/>
      <c r="H203" s="252">
        <v>0</v>
      </c>
      <c r="I203" s="253">
        <f>E203*H203</f>
        <v>0</v>
      </c>
      <c r="J203" s="252">
        <v>0</v>
      </c>
      <c r="K203" s="253">
        <f>E203*J203</f>
        <v>0</v>
      </c>
      <c r="O203" s="245">
        <v>2</v>
      </c>
      <c r="AA203" s="218">
        <v>1</v>
      </c>
      <c r="AB203" s="218">
        <v>1</v>
      </c>
      <c r="AC203" s="218">
        <v>1</v>
      </c>
      <c r="AZ203" s="218">
        <v>1</v>
      </c>
      <c r="BA203" s="218">
        <f>IF(AZ203=1,G203,0)</f>
        <v>0</v>
      </c>
      <c r="BB203" s="218">
        <f>IF(AZ203=2,G203,0)</f>
        <v>0</v>
      </c>
      <c r="BC203" s="218">
        <f>IF(AZ203=3,G203,0)</f>
        <v>0</v>
      </c>
      <c r="BD203" s="218">
        <f>IF(AZ203=4,G203,0)</f>
        <v>0</v>
      </c>
      <c r="BE203" s="218">
        <f>IF(AZ203=5,G203,0)</f>
        <v>0</v>
      </c>
      <c r="CA203" s="245">
        <v>1</v>
      </c>
      <c r="CB203" s="245">
        <v>1</v>
      </c>
    </row>
    <row r="204" spans="1:15" ht="12.75">
      <c r="A204" s="254"/>
      <c r="B204" s="257"/>
      <c r="C204" s="313" t="s">
        <v>199</v>
      </c>
      <c r="D204" s="314"/>
      <c r="E204" s="258">
        <v>0</v>
      </c>
      <c r="F204" s="259"/>
      <c r="G204" s="260"/>
      <c r="H204" s="261"/>
      <c r="I204" s="255"/>
      <c r="J204" s="262"/>
      <c r="K204" s="255"/>
      <c r="M204" s="256" t="s">
        <v>199</v>
      </c>
      <c r="O204" s="245"/>
    </row>
    <row r="205" spans="1:15" ht="12.75">
      <c r="A205" s="254"/>
      <c r="B205" s="257"/>
      <c r="C205" s="313" t="s">
        <v>324</v>
      </c>
      <c r="D205" s="314"/>
      <c r="E205" s="258">
        <v>248.175</v>
      </c>
      <c r="F205" s="259"/>
      <c r="G205" s="260"/>
      <c r="H205" s="261"/>
      <c r="I205" s="255"/>
      <c r="J205" s="262"/>
      <c r="K205" s="255"/>
      <c r="M205" s="256" t="s">
        <v>324</v>
      </c>
      <c r="O205" s="245"/>
    </row>
    <row r="206" spans="1:15" ht="12.75">
      <c r="A206" s="254"/>
      <c r="B206" s="257"/>
      <c r="C206" s="313" t="s">
        <v>325</v>
      </c>
      <c r="D206" s="314"/>
      <c r="E206" s="258">
        <v>165</v>
      </c>
      <c r="F206" s="259"/>
      <c r="G206" s="260"/>
      <c r="H206" s="261"/>
      <c r="I206" s="255"/>
      <c r="J206" s="262"/>
      <c r="K206" s="255"/>
      <c r="M206" s="256" t="s">
        <v>325</v>
      </c>
      <c r="O206" s="245"/>
    </row>
    <row r="207" spans="1:80" ht="12.75">
      <c r="A207" s="246">
        <v>35</v>
      </c>
      <c r="B207" s="247" t="s">
        <v>331</v>
      </c>
      <c r="C207" s="248" t="s">
        <v>332</v>
      </c>
      <c r="D207" s="249" t="s">
        <v>178</v>
      </c>
      <c r="E207" s="250">
        <v>413.175</v>
      </c>
      <c r="F207" s="250"/>
      <c r="G207" s="251"/>
      <c r="H207" s="252">
        <v>0</v>
      </c>
      <c r="I207" s="253">
        <f>E207*H207</f>
        <v>0</v>
      </c>
      <c r="J207" s="252">
        <v>0</v>
      </c>
      <c r="K207" s="253">
        <f>E207*J207</f>
        <v>0</v>
      </c>
      <c r="O207" s="245">
        <v>2</v>
      </c>
      <c r="AA207" s="218">
        <v>1</v>
      </c>
      <c r="AB207" s="218">
        <v>1</v>
      </c>
      <c r="AC207" s="218">
        <v>1</v>
      </c>
      <c r="AZ207" s="218">
        <v>1</v>
      </c>
      <c r="BA207" s="218">
        <f>IF(AZ207=1,G207,0)</f>
        <v>0</v>
      </c>
      <c r="BB207" s="218">
        <f>IF(AZ207=2,G207,0)</f>
        <v>0</v>
      </c>
      <c r="BC207" s="218">
        <f>IF(AZ207=3,G207,0)</f>
        <v>0</v>
      </c>
      <c r="BD207" s="218">
        <f>IF(AZ207=4,G207,0)</f>
        <v>0</v>
      </c>
      <c r="BE207" s="218">
        <f>IF(AZ207=5,G207,0)</f>
        <v>0</v>
      </c>
      <c r="CA207" s="245">
        <v>1</v>
      </c>
      <c r="CB207" s="245">
        <v>1</v>
      </c>
    </row>
    <row r="208" spans="1:15" ht="12.75">
      <c r="A208" s="254"/>
      <c r="B208" s="257"/>
      <c r="C208" s="313" t="s">
        <v>199</v>
      </c>
      <c r="D208" s="314"/>
      <c r="E208" s="258">
        <v>0</v>
      </c>
      <c r="F208" s="259"/>
      <c r="G208" s="260"/>
      <c r="H208" s="261"/>
      <c r="I208" s="255"/>
      <c r="J208" s="262"/>
      <c r="K208" s="255"/>
      <c r="M208" s="256" t="s">
        <v>199</v>
      </c>
      <c r="O208" s="245"/>
    </row>
    <row r="209" spans="1:15" ht="12.75">
      <c r="A209" s="254"/>
      <c r="B209" s="257"/>
      <c r="C209" s="313" t="s">
        <v>324</v>
      </c>
      <c r="D209" s="314"/>
      <c r="E209" s="258">
        <v>248.175</v>
      </c>
      <c r="F209" s="259"/>
      <c r="G209" s="260"/>
      <c r="H209" s="261"/>
      <c r="I209" s="255"/>
      <c r="J209" s="262"/>
      <c r="K209" s="255"/>
      <c r="M209" s="256" t="s">
        <v>324</v>
      </c>
      <c r="O209" s="245"/>
    </row>
    <row r="210" spans="1:15" ht="12.75">
      <c r="A210" s="254"/>
      <c r="B210" s="257"/>
      <c r="C210" s="313" t="s">
        <v>325</v>
      </c>
      <c r="D210" s="314"/>
      <c r="E210" s="258">
        <v>165</v>
      </c>
      <c r="F210" s="259"/>
      <c r="G210" s="260"/>
      <c r="H210" s="261"/>
      <c r="I210" s="255"/>
      <c r="J210" s="262"/>
      <c r="K210" s="255"/>
      <c r="M210" s="256" t="s">
        <v>325</v>
      </c>
      <c r="O210" s="245"/>
    </row>
    <row r="211" spans="1:80" ht="12.75">
      <c r="A211" s="246">
        <v>36</v>
      </c>
      <c r="B211" s="247" t="s">
        <v>333</v>
      </c>
      <c r="C211" s="248" t="s">
        <v>334</v>
      </c>
      <c r="D211" s="249" t="s">
        <v>178</v>
      </c>
      <c r="E211" s="250">
        <v>896</v>
      </c>
      <c r="F211" s="250"/>
      <c r="G211" s="251"/>
      <c r="H211" s="252">
        <v>0</v>
      </c>
      <c r="I211" s="253">
        <f>E211*H211</f>
        <v>0</v>
      </c>
      <c r="J211" s="252">
        <v>0</v>
      </c>
      <c r="K211" s="253">
        <f>E211*J211</f>
        <v>0</v>
      </c>
      <c r="O211" s="245">
        <v>2</v>
      </c>
      <c r="AA211" s="218">
        <v>1</v>
      </c>
      <c r="AB211" s="218">
        <v>1</v>
      </c>
      <c r="AC211" s="218">
        <v>1</v>
      </c>
      <c r="AZ211" s="218">
        <v>1</v>
      </c>
      <c r="BA211" s="218">
        <f>IF(AZ211=1,G211,0)</f>
        <v>0</v>
      </c>
      <c r="BB211" s="218">
        <f>IF(AZ211=2,G211,0)</f>
        <v>0</v>
      </c>
      <c r="BC211" s="218">
        <f>IF(AZ211=3,G211,0)</f>
        <v>0</v>
      </c>
      <c r="BD211" s="218">
        <f>IF(AZ211=4,G211,0)</f>
        <v>0</v>
      </c>
      <c r="BE211" s="218">
        <f>IF(AZ211=5,G211,0)</f>
        <v>0</v>
      </c>
      <c r="CA211" s="245">
        <v>1</v>
      </c>
      <c r="CB211" s="245">
        <v>1</v>
      </c>
    </row>
    <row r="212" spans="1:15" ht="12.75">
      <c r="A212" s="254"/>
      <c r="B212" s="257"/>
      <c r="C212" s="313" t="s">
        <v>179</v>
      </c>
      <c r="D212" s="314"/>
      <c r="E212" s="258">
        <v>0</v>
      </c>
      <c r="F212" s="259"/>
      <c r="G212" s="260"/>
      <c r="H212" s="261"/>
      <c r="I212" s="255"/>
      <c r="J212" s="262"/>
      <c r="K212" s="255"/>
      <c r="M212" s="256" t="s">
        <v>179</v>
      </c>
      <c r="O212" s="245"/>
    </row>
    <row r="213" spans="1:15" ht="12.75">
      <c r="A213" s="254"/>
      <c r="B213" s="257"/>
      <c r="C213" s="313" t="s">
        <v>328</v>
      </c>
      <c r="D213" s="314"/>
      <c r="E213" s="258">
        <v>896</v>
      </c>
      <c r="F213" s="259"/>
      <c r="G213" s="260"/>
      <c r="H213" s="261"/>
      <c r="I213" s="255"/>
      <c r="J213" s="262"/>
      <c r="K213" s="255"/>
      <c r="M213" s="256" t="s">
        <v>328</v>
      </c>
      <c r="O213" s="245"/>
    </row>
    <row r="214" spans="1:80" ht="12.75">
      <c r="A214" s="246">
        <v>37</v>
      </c>
      <c r="B214" s="247" t="s">
        <v>335</v>
      </c>
      <c r="C214" s="248" t="s">
        <v>336</v>
      </c>
      <c r="D214" s="249" t="s">
        <v>178</v>
      </c>
      <c r="E214" s="250">
        <v>896</v>
      </c>
      <c r="F214" s="250"/>
      <c r="G214" s="251"/>
      <c r="H214" s="252">
        <v>0</v>
      </c>
      <c r="I214" s="253">
        <f>E214*H214</f>
        <v>0</v>
      </c>
      <c r="J214" s="252">
        <v>0</v>
      </c>
      <c r="K214" s="253">
        <f>E214*J214</f>
        <v>0</v>
      </c>
      <c r="O214" s="245">
        <v>2</v>
      </c>
      <c r="AA214" s="218">
        <v>1</v>
      </c>
      <c r="AB214" s="218">
        <v>1</v>
      </c>
      <c r="AC214" s="218">
        <v>1</v>
      </c>
      <c r="AZ214" s="218">
        <v>1</v>
      </c>
      <c r="BA214" s="218">
        <f>IF(AZ214=1,G214,0)</f>
        <v>0</v>
      </c>
      <c r="BB214" s="218">
        <f>IF(AZ214=2,G214,0)</f>
        <v>0</v>
      </c>
      <c r="BC214" s="218">
        <f>IF(AZ214=3,G214,0)</f>
        <v>0</v>
      </c>
      <c r="BD214" s="218">
        <f>IF(AZ214=4,G214,0)</f>
        <v>0</v>
      </c>
      <c r="BE214" s="218">
        <f>IF(AZ214=5,G214,0)</f>
        <v>0</v>
      </c>
      <c r="CA214" s="245">
        <v>1</v>
      </c>
      <c r="CB214" s="245">
        <v>1</v>
      </c>
    </row>
    <row r="215" spans="1:15" ht="12.75">
      <c r="A215" s="254"/>
      <c r="B215" s="257"/>
      <c r="C215" s="313" t="s">
        <v>179</v>
      </c>
      <c r="D215" s="314"/>
      <c r="E215" s="258">
        <v>0</v>
      </c>
      <c r="F215" s="259"/>
      <c r="G215" s="260"/>
      <c r="H215" s="261"/>
      <c r="I215" s="255"/>
      <c r="J215" s="262"/>
      <c r="K215" s="255"/>
      <c r="M215" s="256" t="s">
        <v>179</v>
      </c>
      <c r="O215" s="245"/>
    </row>
    <row r="216" spans="1:15" ht="12.75">
      <c r="A216" s="254"/>
      <c r="B216" s="257"/>
      <c r="C216" s="313" t="s">
        <v>328</v>
      </c>
      <c r="D216" s="314"/>
      <c r="E216" s="258">
        <v>896</v>
      </c>
      <c r="F216" s="259"/>
      <c r="G216" s="260"/>
      <c r="H216" s="261"/>
      <c r="I216" s="255"/>
      <c r="J216" s="262"/>
      <c r="K216" s="255"/>
      <c r="M216" s="256" t="s">
        <v>328</v>
      </c>
      <c r="O216" s="245"/>
    </row>
    <row r="217" spans="1:80" ht="12.75">
      <c r="A217" s="246">
        <v>38</v>
      </c>
      <c r="B217" s="247" t="s">
        <v>337</v>
      </c>
      <c r="C217" s="248" t="s">
        <v>338</v>
      </c>
      <c r="D217" s="249" t="s">
        <v>178</v>
      </c>
      <c r="E217" s="250">
        <v>20</v>
      </c>
      <c r="F217" s="250"/>
      <c r="G217" s="251"/>
      <c r="H217" s="252">
        <v>0.0094</v>
      </c>
      <c r="I217" s="253">
        <f>E217*H217</f>
        <v>0.188</v>
      </c>
      <c r="J217" s="252">
        <v>0</v>
      </c>
      <c r="K217" s="253">
        <f>E217*J217</f>
        <v>0</v>
      </c>
      <c r="O217" s="245">
        <v>2</v>
      </c>
      <c r="AA217" s="218">
        <v>1</v>
      </c>
      <c r="AB217" s="218">
        <v>1</v>
      </c>
      <c r="AC217" s="218">
        <v>1</v>
      </c>
      <c r="AZ217" s="218">
        <v>1</v>
      </c>
      <c r="BA217" s="218">
        <f>IF(AZ217=1,G217,0)</f>
        <v>0</v>
      </c>
      <c r="BB217" s="218">
        <f>IF(AZ217=2,G217,0)</f>
        <v>0</v>
      </c>
      <c r="BC217" s="218">
        <f>IF(AZ217=3,G217,0)</f>
        <v>0</v>
      </c>
      <c r="BD217" s="218">
        <f>IF(AZ217=4,G217,0)</f>
        <v>0</v>
      </c>
      <c r="BE217" s="218">
        <f>IF(AZ217=5,G217,0)</f>
        <v>0</v>
      </c>
      <c r="CA217" s="245">
        <v>1</v>
      </c>
      <c r="CB217" s="245">
        <v>1</v>
      </c>
    </row>
    <row r="218" spans="1:15" ht="12.75">
      <c r="A218" s="254"/>
      <c r="B218" s="257"/>
      <c r="C218" s="313" t="s">
        <v>179</v>
      </c>
      <c r="D218" s="314"/>
      <c r="E218" s="258">
        <v>0</v>
      </c>
      <c r="F218" s="259"/>
      <c r="G218" s="260"/>
      <c r="H218" s="261"/>
      <c r="I218" s="255"/>
      <c r="J218" s="262"/>
      <c r="K218" s="255"/>
      <c r="M218" s="256" t="s">
        <v>179</v>
      </c>
      <c r="O218" s="245"/>
    </row>
    <row r="219" spans="1:15" ht="12.75">
      <c r="A219" s="254"/>
      <c r="B219" s="257"/>
      <c r="C219" s="313" t="s">
        <v>339</v>
      </c>
      <c r="D219" s="314"/>
      <c r="E219" s="258">
        <v>20</v>
      </c>
      <c r="F219" s="259"/>
      <c r="G219" s="260"/>
      <c r="H219" s="261"/>
      <c r="I219" s="255"/>
      <c r="J219" s="262"/>
      <c r="K219" s="255"/>
      <c r="M219" s="256" t="s">
        <v>339</v>
      </c>
      <c r="O219" s="245"/>
    </row>
    <row r="220" spans="1:80" ht="12.75">
      <c r="A220" s="246">
        <v>39</v>
      </c>
      <c r="B220" s="247" t="s">
        <v>340</v>
      </c>
      <c r="C220" s="248" t="s">
        <v>341</v>
      </c>
      <c r="D220" s="249" t="s">
        <v>178</v>
      </c>
      <c r="E220" s="250">
        <v>20</v>
      </c>
      <c r="F220" s="250"/>
      <c r="G220" s="251"/>
      <c r="H220" s="252">
        <v>0</v>
      </c>
      <c r="I220" s="253">
        <f>E220*H220</f>
        <v>0</v>
      </c>
      <c r="J220" s="252">
        <v>0</v>
      </c>
      <c r="K220" s="253">
        <f>E220*J220</f>
        <v>0</v>
      </c>
      <c r="O220" s="245">
        <v>2</v>
      </c>
      <c r="AA220" s="218">
        <v>1</v>
      </c>
      <c r="AB220" s="218">
        <v>1</v>
      </c>
      <c r="AC220" s="218">
        <v>1</v>
      </c>
      <c r="AZ220" s="218">
        <v>1</v>
      </c>
      <c r="BA220" s="218">
        <f>IF(AZ220=1,G220,0)</f>
        <v>0</v>
      </c>
      <c r="BB220" s="218">
        <f>IF(AZ220=2,G220,0)</f>
        <v>0</v>
      </c>
      <c r="BC220" s="218">
        <f>IF(AZ220=3,G220,0)</f>
        <v>0</v>
      </c>
      <c r="BD220" s="218">
        <f>IF(AZ220=4,G220,0)</f>
        <v>0</v>
      </c>
      <c r="BE220" s="218">
        <f>IF(AZ220=5,G220,0)</f>
        <v>0</v>
      </c>
      <c r="CA220" s="245">
        <v>1</v>
      </c>
      <c r="CB220" s="245">
        <v>1</v>
      </c>
    </row>
    <row r="221" spans="1:80" ht="12.75">
      <c r="A221" s="246">
        <v>40</v>
      </c>
      <c r="B221" s="247" t="s">
        <v>342</v>
      </c>
      <c r="C221" s="248" t="s">
        <v>343</v>
      </c>
      <c r="D221" s="249" t="s">
        <v>193</v>
      </c>
      <c r="E221" s="250">
        <v>19.6376</v>
      </c>
      <c r="F221" s="250"/>
      <c r="G221" s="251"/>
      <c r="H221" s="252">
        <v>0</v>
      </c>
      <c r="I221" s="253">
        <f>E221*H221</f>
        <v>0</v>
      </c>
      <c r="J221" s="252">
        <v>0</v>
      </c>
      <c r="K221" s="253">
        <f>E221*J221</f>
        <v>0</v>
      </c>
      <c r="O221" s="245">
        <v>2</v>
      </c>
      <c r="AA221" s="218">
        <v>1</v>
      </c>
      <c r="AB221" s="218">
        <v>1</v>
      </c>
      <c r="AC221" s="218">
        <v>1</v>
      </c>
      <c r="AZ221" s="218">
        <v>1</v>
      </c>
      <c r="BA221" s="218">
        <f>IF(AZ221=1,G221,0)</f>
        <v>0</v>
      </c>
      <c r="BB221" s="218">
        <f>IF(AZ221=2,G221,0)</f>
        <v>0</v>
      </c>
      <c r="BC221" s="218">
        <f>IF(AZ221=3,G221,0)</f>
        <v>0</v>
      </c>
      <c r="BD221" s="218">
        <f>IF(AZ221=4,G221,0)</f>
        <v>0</v>
      </c>
      <c r="BE221" s="218">
        <f>IF(AZ221=5,G221,0)</f>
        <v>0</v>
      </c>
      <c r="CA221" s="245">
        <v>1</v>
      </c>
      <c r="CB221" s="245">
        <v>1</v>
      </c>
    </row>
    <row r="222" spans="1:15" ht="12.75">
      <c r="A222" s="254"/>
      <c r="B222" s="257"/>
      <c r="C222" s="313" t="s">
        <v>344</v>
      </c>
      <c r="D222" s="314"/>
      <c r="E222" s="258">
        <v>0</v>
      </c>
      <c r="F222" s="259"/>
      <c r="G222" s="260"/>
      <c r="H222" s="261"/>
      <c r="I222" s="255"/>
      <c r="J222" s="262"/>
      <c r="K222" s="255"/>
      <c r="M222" s="256" t="s">
        <v>344</v>
      </c>
      <c r="O222" s="245"/>
    </row>
    <row r="223" spans="1:15" ht="12.75">
      <c r="A223" s="254"/>
      <c r="B223" s="257"/>
      <c r="C223" s="313" t="s">
        <v>199</v>
      </c>
      <c r="D223" s="314"/>
      <c r="E223" s="258">
        <v>0</v>
      </c>
      <c r="F223" s="259"/>
      <c r="G223" s="260"/>
      <c r="H223" s="261"/>
      <c r="I223" s="255"/>
      <c r="J223" s="262"/>
      <c r="K223" s="255"/>
      <c r="M223" s="256" t="s">
        <v>199</v>
      </c>
      <c r="O223" s="245"/>
    </row>
    <row r="224" spans="1:15" ht="12.75">
      <c r="A224" s="254"/>
      <c r="B224" s="257"/>
      <c r="C224" s="313" t="s">
        <v>345</v>
      </c>
      <c r="D224" s="314"/>
      <c r="E224" s="258">
        <v>3.7226</v>
      </c>
      <c r="F224" s="259"/>
      <c r="G224" s="260"/>
      <c r="H224" s="261"/>
      <c r="I224" s="255"/>
      <c r="J224" s="262"/>
      <c r="K224" s="255"/>
      <c r="M224" s="256" t="s">
        <v>345</v>
      </c>
      <c r="O224" s="245"/>
    </row>
    <row r="225" spans="1:15" ht="12.75">
      <c r="A225" s="254"/>
      <c r="B225" s="257"/>
      <c r="C225" s="313" t="s">
        <v>346</v>
      </c>
      <c r="D225" s="314"/>
      <c r="E225" s="258">
        <v>2.475</v>
      </c>
      <c r="F225" s="259"/>
      <c r="G225" s="260"/>
      <c r="H225" s="261"/>
      <c r="I225" s="255"/>
      <c r="J225" s="262"/>
      <c r="K225" s="255"/>
      <c r="M225" s="256" t="s">
        <v>346</v>
      </c>
      <c r="O225" s="245"/>
    </row>
    <row r="226" spans="1:15" ht="12.75">
      <c r="A226" s="254"/>
      <c r="B226" s="257"/>
      <c r="C226" s="313" t="s">
        <v>179</v>
      </c>
      <c r="D226" s="314"/>
      <c r="E226" s="258">
        <v>0</v>
      </c>
      <c r="F226" s="259"/>
      <c r="G226" s="260"/>
      <c r="H226" s="261"/>
      <c r="I226" s="255"/>
      <c r="J226" s="262"/>
      <c r="K226" s="255"/>
      <c r="M226" s="256" t="s">
        <v>179</v>
      </c>
      <c r="O226" s="245"/>
    </row>
    <row r="227" spans="1:15" ht="12.75">
      <c r="A227" s="254"/>
      <c r="B227" s="257"/>
      <c r="C227" s="313" t="s">
        <v>347</v>
      </c>
      <c r="D227" s="314"/>
      <c r="E227" s="258">
        <v>13.44</v>
      </c>
      <c r="F227" s="259"/>
      <c r="G227" s="260"/>
      <c r="H227" s="261"/>
      <c r="I227" s="255"/>
      <c r="J227" s="262"/>
      <c r="K227" s="255"/>
      <c r="M227" s="256" t="s">
        <v>347</v>
      </c>
      <c r="O227" s="245"/>
    </row>
    <row r="228" spans="1:80" ht="21.75">
      <c r="A228" s="246">
        <v>41</v>
      </c>
      <c r="B228" s="247" t="s">
        <v>348</v>
      </c>
      <c r="C228" s="248" t="s">
        <v>349</v>
      </c>
      <c r="D228" s="249" t="s">
        <v>184</v>
      </c>
      <c r="E228" s="250">
        <v>12</v>
      </c>
      <c r="F228" s="250"/>
      <c r="G228" s="251"/>
      <c r="H228" s="252">
        <v>0</v>
      </c>
      <c r="I228" s="253">
        <f>E228*H228</f>
        <v>0</v>
      </c>
      <c r="J228" s="252"/>
      <c r="K228" s="253">
        <f>E228*J228</f>
        <v>0</v>
      </c>
      <c r="O228" s="245">
        <v>2</v>
      </c>
      <c r="AA228" s="218">
        <v>12</v>
      </c>
      <c r="AB228" s="218">
        <v>0</v>
      </c>
      <c r="AC228" s="218">
        <v>85</v>
      </c>
      <c r="AZ228" s="218">
        <v>1</v>
      </c>
      <c r="BA228" s="218">
        <f>IF(AZ228=1,G228,0)</f>
        <v>0</v>
      </c>
      <c r="BB228" s="218">
        <f>IF(AZ228=2,G228,0)</f>
        <v>0</v>
      </c>
      <c r="BC228" s="218">
        <f>IF(AZ228=3,G228,0)</f>
        <v>0</v>
      </c>
      <c r="BD228" s="218">
        <f>IF(AZ228=4,G228,0)</f>
        <v>0</v>
      </c>
      <c r="BE228" s="218">
        <f>IF(AZ228=5,G228,0)</f>
        <v>0</v>
      </c>
      <c r="CA228" s="245">
        <v>12</v>
      </c>
      <c r="CB228" s="245">
        <v>0</v>
      </c>
    </row>
    <row r="229" spans="1:15" ht="12.75">
      <c r="A229" s="254"/>
      <c r="B229" s="257"/>
      <c r="C229" s="313" t="s">
        <v>179</v>
      </c>
      <c r="D229" s="314"/>
      <c r="E229" s="258">
        <v>0</v>
      </c>
      <c r="F229" s="259"/>
      <c r="G229" s="260"/>
      <c r="H229" s="261"/>
      <c r="I229" s="255"/>
      <c r="J229" s="262"/>
      <c r="K229" s="255"/>
      <c r="M229" s="256" t="s">
        <v>179</v>
      </c>
      <c r="O229" s="245"/>
    </row>
    <row r="230" spans="1:15" ht="12.75">
      <c r="A230" s="254"/>
      <c r="B230" s="257"/>
      <c r="C230" s="313" t="s">
        <v>350</v>
      </c>
      <c r="D230" s="314"/>
      <c r="E230" s="258">
        <v>0</v>
      </c>
      <c r="F230" s="259"/>
      <c r="G230" s="260"/>
      <c r="H230" s="261"/>
      <c r="I230" s="255"/>
      <c r="J230" s="262"/>
      <c r="K230" s="255"/>
      <c r="M230" s="256" t="s">
        <v>350</v>
      </c>
      <c r="O230" s="245"/>
    </row>
    <row r="231" spans="1:15" ht="12.75">
      <c r="A231" s="254"/>
      <c r="B231" s="257"/>
      <c r="C231" s="313" t="s">
        <v>351</v>
      </c>
      <c r="D231" s="314"/>
      <c r="E231" s="258">
        <v>0</v>
      </c>
      <c r="F231" s="259"/>
      <c r="G231" s="260"/>
      <c r="H231" s="261"/>
      <c r="I231" s="255"/>
      <c r="J231" s="262"/>
      <c r="K231" s="255"/>
      <c r="M231" s="256" t="s">
        <v>351</v>
      </c>
      <c r="O231" s="245"/>
    </row>
    <row r="232" spans="1:15" ht="12.75">
      <c r="A232" s="254"/>
      <c r="B232" s="257"/>
      <c r="C232" s="313" t="s">
        <v>352</v>
      </c>
      <c r="D232" s="314"/>
      <c r="E232" s="258">
        <v>0</v>
      </c>
      <c r="F232" s="259"/>
      <c r="G232" s="260"/>
      <c r="H232" s="261"/>
      <c r="I232" s="255"/>
      <c r="J232" s="262"/>
      <c r="K232" s="255"/>
      <c r="M232" s="256" t="s">
        <v>352</v>
      </c>
      <c r="O232" s="245"/>
    </row>
    <row r="233" spans="1:15" ht="12.75">
      <c r="A233" s="254"/>
      <c r="B233" s="257"/>
      <c r="C233" s="313" t="s">
        <v>353</v>
      </c>
      <c r="D233" s="314"/>
      <c r="E233" s="258">
        <v>12</v>
      </c>
      <c r="F233" s="259"/>
      <c r="G233" s="260"/>
      <c r="H233" s="261"/>
      <c r="I233" s="255"/>
      <c r="J233" s="262"/>
      <c r="K233" s="255"/>
      <c r="M233" s="256" t="s">
        <v>353</v>
      </c>
      <c r="O233" s="245"/>
    </row>
    <row r="234" spans="1:80" ht="12.75">
      <c r="A234" s="246">
        <v>42</v>
      </c>
      <c r="B234" s="247" t="s">
        <v>354</v>
      </c>
      <c r="C234" s="248" t="s">
        <v>355</v>
      </c>
      <c r="D234" s="249" t="s">
        <v>184</v>
      </c>
      <c r="E234" s="250">
        <v>30</v>
      </c>
      <c r="F234" s="250"/>
      <c r="G234" s="251"/>
      <c r="H234" s="252">
        <v>0</v>
      </c>
      <c r="I234" s="253">
        <f>E234*H234</f>
        <v>0</v>
      </c>
      <c r="J234" s="252"/>
      <c r="K234" s="253">
        <f>E234*J234</f>
        <v>0</v>
      </c>
      <c r="O234" s="245">
        <v>2</v>
      </c>
      <c r="AA234" s="218">
        <v>12</v>
      </c>
      <c r="AB234" s="218">
        <v>0</v>
      </c>
      <c r="AC234" s="218">
        <v>86</v>
      </c>
      <c r="AZ234" s="218">
        <v>1</v>
      </c>
      <c r="BA234" s="218">
        <f>IF(AZ234=1,G234,0)</f>
        <v>0</v>
      </c>
      <c r="BB234" s="218">
        <f>IF(AZ234=2,G234,0)</f>
        <v>0</v>
      </c>
      <c r="BC234" s="218">
        <f>IF(AZ234=3,G234,0)</f>
        <v>0</v>
      </c>
      <c r="BD234" s="218">
        <f>IF(AZ234=4,G234,0)</f>
        <v>0</v>
      </c>
      <c r="BE234" s="218">
        <f>IF(AZ234=5,G234,0)</f>
        <v>0</v>
      </c>
      <c r="CA234" s="245">
        <v>12</v>
      </c>
      <c r="CB234" s="245">
        <v>0</v>
      </c>
    </row>
    <row r="235" spans="1:15" ht="12.75">
      <c r="A235" s="254"/>
      <c r="B235" s="257"/>
      <c r="C235" s="313" t="s">
        <v>179</v>
      </c>
      <c r="D235" s="314"/>
      <c r="E235" s="258">
        <v>0</v>
      </c>
      <c r="F235" s="259"/>
      <c r="G235" s="260"/>
      <c r="H235" s="261"/>
      <c r="I235" s="255"/>
      <c r="J235" s="262"/>
      <c r="K235" s="255"/>
      <c r="M235" s="256" t="s">
        <v>179</v>
      </c>
      <c r="O235" s="245"/>
    </row>
    <row r="236" spans="1:15" ht="12.75">
      <c r="A236" s="254"/>
      <c r="B236" s="257"/>
      <c r="C236" s="313" t="s">
        <v>350</v>
      </c>
      <c r="D236" s="314"/>
      <c r="E236" s="258">
        <v>0</v>
      </c>
      <c r="F236" s="259"/>
      <c r="G236" s="260"/>
      <c r="H236" s="261"/>
      <c r="I236" s="255"/>
      <c r="J236" s="262"/>
      <c r="K236" s="255"/>
      <c r="M236" s="256" t="s">
        <v>350</v>
      </c>
      <c r="O236" s="245"/>
    </row>
    <row r="237" spans="1:15" ht="12.75">
      <c r="A237" s="254"/>
      <c r="B237" s="257"/>
      <c r="C237" s="313" t="s">
        <v>356</v>
      </c>
      <c r="D237" s="314"/>
      <c r="E237" s="258">
        <v>0</v>
      </c>
      <c r="F237" s="259"/>
      <c r="G237" s="260"/>
      <c r="H237" s="261"/>
      <c r="I237" s="255"/>
      <c r="J237" s="262"/>
      <c r="K237" s="255"/>
      <c r="M237" s="256" t="s">
        <v>356</v>
      </c>
      <c r="O237" s="245"/>
    </row>
    <row r="238" spans="1:15" ht="12.75">
      <c r="A238" s="254"/>
      <c r="B238" s="257"/>
      <c r="C238" s="313" t="s">
        <v>357</v>
      </c>
      <c r="D238" s="314"/>
      <c r="E238" s="258">
        <v>30</v>
      </c>
      <c r="F238" s="259"/>
      <c r="G238" s="260"/>
      <c r="H238" s="261"/>
      <c r="I238" s="255"/>
      <c r="J238" s="262"/>
      <c r="K238" s="255"/>
      <c r="M238" s="256" t="s">
        <v>357</v>
      </c>
      <c r="O238" s="245"/>
    </row>
    <row r="239" spans="1:80" ht="12.75">
      <c r="A239" s="246">
        <v>43</v>
      </c>
      <c r="B239" s="247" t="s">
        <v>358</v>
      </c>
      <c r="C239" s="248" t="s">
        <v>359</v>
      </c>
      <c r="D239" s="249" t="s">
        <v>360</v>
      </c>
      <c r="E239" s="250">
        <v>45.8211</v>
      </c>
      <c r="F239" s="250"/>
      <c r="G239" s="251"/>
      <c r="H239" s="252">
        <v>0.001</v>
      </c>
      <c r="I239" s="253">
        <f>E239*H239</f>
        <v>0.045821100000000003</v>
      </c>
      <c r="J239" s="252"/>
      <c r="K239" s="253">
        <f>E239*J239</f>
        <v>0</v>
      </c>
      <c r="O239" s="245">
        <v>2</v>
      </c>
      <c r="AA239" s="218">
        <v>3</v>
      </c>
      <c r="AB239" s="218">
        <v>1</v>
      </c>
      <c r="AC239" s="218">
        <v>572400</v>
      </c>
      <c r="AZ239" s="218">
        <v>1</v>
      </c>
      <c r="BA239" s="218">
        <f>IF(AZ239=1,G239,0)</f>
        <v>0</v>
      </c>
      <c r="BB239" s="218">
        <f>IF(AZ239=2,G239,0)</f>
        <v>0</v>
      </c>
      <c r="BC239" s="218">
        <f>IF(AZ239=3,G239,0)</f>
        <v>0</v>
      </c>
      <c r="BD239" s="218">
        <f>IF(AZ239=4,G239,0)</f>
        <v>0</v>
      </c>
      <c r="BE239" s="218">
        <f>IF(AZ239=5,G239,0)</f>
        <v>0</v>
      </c>
      <c r="CA239" s="245">
        <v>3</v>
      </c>
      <c r="CB239" s="245">
        <v>1</v>
      </c>
    </row>
    <row r="240" spans="1:15" ht="12.75">
      <c r="A240" s="254"/>
      <c r="B240" s="257"/>
      <c r="C240" s="313" t="s">
        <v>361</v>
      </c>
      <c r="D240" s="314"/>
      <c r="E240" s="258">
        <v>0</v>
      </c>
      <c r="F240" s="259"/>
      <c r="G240" s="260"/>
      <c r="H240" s="261"/>
      <c r="I240" s="255"/>
      <c r="J240" s="262"/>
      <c r="K240" s="255"/>
      <c r="M240" s="256" t="s">
        <v>361</v>
      </c>
      <c r="O240" s="245"/>
    </row>
    <row r="241" spans="1:15" ht="12.75">
      <c r="A241" s="254"/>
      <c r="B241" s="257"/>
      <c r="C241" s="313" t="s">
        <v>199</v>
      </c>
      <c r="D241" s="314"/>
      <c r="E241" s="258">
        <v>0</v>
      </c>
      <c r="F241" s="259"/>
      <c r="G241" s="260"/>
      <c r="H241" s="261"/>
      <c r="I241" s="255"/>
      <c r="J241" s="262"/>
      <c r="K241" s="255"/>
      <c r="M241" s="256" t="s">
        <v>199</v>
      </c>
      <c r="O241" s="245"/>
    </row>
    <row r="242" spans="1:15" ht="12.75">
      <c r="A242" s="254"/>
      <c r="B242" s="257"/>
      <c r="C242" s="313" t="s">
        <v>362</v>
      </c>
      <c r="D242" s="314"/>
      <c r="E242" s="258">
        <v>8.6861</v>
      </c>
      <c r="F242" s="259"/>
      <c r="G242" s="260"/>
      <c r="H242" s="261"/>
      <c r="I242" s="255"/>
      <c r="J242" s="262"/>
      <c r="K242" s="255"/>
      <c r="M242" s="256" t="s">
        <v>362</v>
      </c>
      <c r="O242" s="245"/>
    </row>
    <row r="243" spans="1:15" ht="12.75">
      <c r="A243" s="254"/>
      <c r="B243" s="257"/>
      <c r="C243" s="313" t="s">
        <v>363</v>
      </c>
      <c r="D243" s="314"/>
      <c r="E243" s="258">
        <v>5.775</v>
      </c>
      <c r="F243" s="259"/>
      <c r="G243" s="260"/>
      <c r="H243" s="261"/>
      <c r="I243" s="255"/>
      <c r="J243" s="262"/>
      <c r="K243" s="255"/>
      <c r="M243" s="256" t="s">
        <v>363</v>
      </c>
      <c r="O243" s="245"/>
    </row>
    <row r="244" spans="1:15" ht="12.75">
      <c r="A244" s="254"/>
      <c r="B244" s="257"/>
      <c r="C244" s="313" t="s">
        <v>179</v>
      </c>
      <c r="D244" s="314"/>
      <c r="E244" s="258">
        <v>0</v>
      </c>
      <c r="F244" s="259"/>
      <c r="G244" s="260"/>
      <c r="H244" s="261"/>
      <c r="I244" s="255"/>
      <c r="J244" s="262"/>
      <c r="K244" s="255"/>
      <c r="M244" s="256" t="s">
        <v>179</v>
      </c>
      <c r="O244" s="245"/>
    </row>
    <row r="245" spans="1:15" ht="12.75">
      <c r="A245" s="254"/>
      <c r="B245" s="257"/>
      <c r="C245" s="313" t="s">
        <v>364</v>
      </c>
      <c r="D245" s="314"/>
      <c r="E245" s="258">
        <v>31.36</v>
      </c>
      <c r="F245" s="259"/>
      <c r="G245" s="260"/>
      <c r="H245" s="261"/>
      <c r="I245" s="255"/>
      <c r="J245" s="262"/>
      <c r="K245" s="255"/>
      <c r="M245" s="256" t="s">
        <v>364</v>
      </c>
      <c r="O245" s="245"/>
    </row>
    <row r="246" spans="1:57" ht="13.6">
      <c r="A246" s="263"/>
      <c r="B246" s="264" t="s">
        <v>99</v>
      </c>
      <c r="C246" s="265" t="s">
        <v>321</v>
      </c>
      <c r="D246" s="266"/>
      <c r="E246" s="267"/>
      <c r="F246" s="268"/>
      <c r="G246" s="269"/>
      <c r="H246" s="270"/>
      <c r="I246" s="271">
        <f>SUM(I195:I245)</f>
        <v>0.2338211</v>
      </c>
      <c r="J246" s="270"/>
      <c r="K246" s="271">
        <f>SUM(K195:K245)</f>
        <v>0</v>
      </c>
      <c r="O246" s="245">
        <v>4</v>
      </c>
      <c r="BA246" s="272">
        <f>SUM(BA195:BA245)</f>
        <v>0</v>
      </c>
      <c r="BB246" s="272">
        <f>SUM(BB195:BB245)</f>
        <v>0</v>
      </c>
      <c r="BC246" s="272">
        <f>SUM(BC195:BC245)</f>
        <v>0</v>
      </c>
      <c r="BD246" s="272">
        <f>SUM(BD195:BD245)</f>
        <v>0</v>
      </c>
      <c r="BE246" s="272">
        <f>SUM(BE195:BE245)</f>
        <v>0</v>
      </c>
    </row>
    <row r="247" spans="1:15" ht="13.6">
      <c r="A247" s="235" t="s">
        <v>96</v>
      </c>
      <c r="B247" s="236" t="s">
        <v>365</v>
      </c>
      <c r="C247" s="237" t="s">
        <v>366</v>
      </c>
      <c r="D247" s="238"/>
      <c r="E247" s="239"/>
      <c r="F247" s="239"/>
      <c r="G247" s="240"/>
      <c r="H247" s="241"/>
      <c r="I247" s="242"/>
      <c r="J247" s="243"/>
      <c r="K247" s="244"/>
      <c r="O247" s="245">
        <v>1</v>
      </c>
    </row>
    <row r="248" spans="1:80" ht="12.75">
      <c r="A248" s="246">
        <v>44</v>
      </c>
      <c r="B248" s="247" t="s">
        <v>368</v>
      </c>
      <c r="C248" s="248" t="s">
        <v>369</v>
      </c>
      <c r="D248" s="249" t="s">
        <v>178</v>
      </c>
      <c r="E248" s="250">
        <v>157.6</v>
      </c>
      <c r="F248" s="250"/>
      <c r="G248" s="251"/>
      <c r="H248" s="252">
        <v>0</v>
      </c>
      <c r="I248" s="253">
        <f>E248*H248</f>
        <v>0</v>
      </c>
      <c r="J248" s="252">
        <v>0</v>
      </c>
      <c r="K248" s="253">
        <f>E248*J248</f>
        <v>0</v>
      </c>
      <c r="O248" s="245">
        <v>2</v>
      </c>
      <c r="AA248" s="218">
        <v>1</v>
      </c>
      <c r="AB248" s="218">
        <v>0</v>
      </c>
      <c r="AC248" s="218">
        <v>0</v>
      </c>
      <c r="AZ248" s="218">
        <v>1</v>
      </c>
      <c r="BA248" s="218">
        <f>IF(AZ248=1,G248,0)</f>
        <v>0</v>
      </c>
      <c r="BB248" s="218">
        <f>IF(AZ248=2,G248,0)</f>
        <v>0</v>
      </c>
      <c r="BC248" s="218">
        <f>IF(AZ248=3,G248,0)</f>
        <v>0</v>
      </c>
      <c r="BD248" s="218">
        <f>IF(AZ248=4,G248,0)</f>
        <v>0</v>
      </c>
      <c r="BE248" s="218">
        <f>IF(AZ248=5,G248,0)</f>
        <v>0</v>
      </c>
      <c r="CA248" s="245">
        <v>1</v>
      </c>
      <c r="CB248" s="245">
        <v>0</v>
      </c>
    </row>
    <row r="249" spans="1:15" ht="12.75">
      <c r="A249" s="254"/>
      <c r="B249" s="257"/>
      <c r="C249" s="313" t="s">
        <v>199</v>
      </c>
      <c r="D249" s="314"/>
      <c r="E249" s="258">
        <v>0</v>
      </c>
      <c r="F249" s="259"/>
      <c r="G249" s="260"/>
      <c r="H249" s="261"/>
      <c r="I249" s="255"/>
      <c r="J249" s="262"/>
      <c r="K249" s="255"/>
      <c r="M249" s="256" t="s">
        <v>199</v>
      </c>
      <c r="O249" s="245"/>
    </row>
    <row r="250" spans="1:15" ht="12.75">
      <c r="A250" s="254"/>
      <c r="B250" s="257"/>
      <c r="C250" s="313" t="s">
        <v>688</v>
      </c>
      <c r="D250" s="314"/>
      <c r="E250" s="258">
        <v>82.8</v>
      </c>
      <c r="F250" s="259"/>
      <c r="G250" s="260"/>
      <c r="H250" s="261"/>
      <c r="I250" s="255"/>
      <c r="J250" s="262"/>
      <c r="K250" s="255"/>
      <c r="M250" s="256" t="s">
        <v>370</v>
      </c>
      <c r="O250" s="245"/>
    </row>
    <row r="251" spans="1:15" ht="12.75">
      <c r="A251" s="254"/>
      <c r="B251" s="257"/>
      <c r="C251" s="313" t="s">
        <v>371</v>
      </c>
      <c r="D251" s="314"/>
      <c r="E251" s="258">
        <v>0</v>
      </c>
      <c r="F251" s="259"/>
      <c r="G251" s="260"/>
      <c r="H251" s="261"/>
      <c r="I251" s="255"/>
      <c r="J251" s="262"/>
      <c r="K251" s="255"/>
      <c r="M251" s="256" t="s">
        <v>371</v>
      </c>
      <c r="O251" s="245"/>
    </row>
    <row r="252" spans="1:15" ht="12.75">
      <c r="A252" s="254"/>
      <c r="B252" s="257"/>
      <c r="C252" s="313" t="s">
        <v>689</v>
      </c>
      <c r="D252" s="314"/>
      <c r="E252" s="258">
        <v>74.8</v>
      </c>
      <c r="F252" s="259"/>
      <c r="G252" s="260"/>
      <c r="H252" s="261"/>
      <c r="I252" s="255"/>
      <c r="J252" s="262"/>
      <c r="K252" s="255"/>
      <c r="M252" s="256" t="s">
        <v>372</v>
      </c>
      <c r="O252" s="245"/>
    </row>
    <row r="253" spans="1:80" ht="12.75">
      <c r="A253" s="246">
        <v>45</v>
      </c>
      <c r="B253" s="247" t="s">
        <v>374</v>
      </c>
      <c r="C253" s="248" t="s">
        <v>375</v>
      </c>
      <c r="D253" s="249" t="s">
        <v>193</v>
      </c>
      <c r="E253" s="250">
        <v>192.92</v>
      </c>
      <c r="F253" s="250"/>
      <c r="G253" s="251"/>
      <c r="H253" s="252">
        <v>1.665</v>
      </c>
      <c r="I253" s="253">
        <f>E253*H253</f>
        <v>321.2118</v>
      </c>
      <c r="J253" s="252">
        <v>0</v>
      </c>
      <c r="K253" s="253">
        <f>E253*J253</f>
        <v>0</v>
      </c>
      <c r="O253" s="245">
        <v>2</v>
      </c>
      <c r="AA253" s="218">
        <v>1</v>
      </c>
      <c r="AB253" s="218">
        <v>1</v>
      </c>
      <c r="AC253" s="218">
        <v>1</v>
      </c>
      <c r="AZ253" s="218">
        <v>1</v>
      </c>
      <c r="BA253" s="218">
        <f>IF(AZ253=1,G253,0)</f>
        <v>0</v>
      </c>
      <c r="BB253" s="218">
        <f>IF(AZ253=2,G253,0)</f>
        <v>0</v>
      </c>
      <c r="BC253" s="218">
        <f>IF(AZ253=3,G253,0)</f>
        <v>0</v>
      </c>
      <c r="BD253" s="218">
        <f>IF(AZ253=4,G253,0)</f>
        <v>0</v>
      </c>
      <c r="BE253" s="218">
        <f>IF(AZ253=5,G253,0)</f>
        <v>0</v>
      </c>
      <c r="CA253" s="245">
        <v>1</v>
      </c>
      <c r="CB253" s="245">
        <v>1</v>
      </c>
    </row>
    <row r="254" spans="1:15" ht="12.75">
      <c r="A254" s="254"/>
      <c r="B254" s="257"/>
      <c r="C254" s="313" t="s">
        <v>199</v>
      </c>
      <c r="D254" s="314"/>
      <c r="E254" s="258">
        <v>0</v>
      </c>
      <c r="F254" s="259"/>
      <c r="G254" s="260"/>
      <c r="H254" s="261"/>
      <c r="I254" s="255"/>
      <c r="J254" s="262"/>
      <c r="K254" s="255"/>
      <c r="M254" s="256" t="s">
        <v>199</v>
      </c>
      <c r="O254" s="245"/>
    </row>
    <row r="255" spans="1:15" ht="12.75">
      <c r="A255" s="254"/>
      <c r="B255" s="257"/>
      <c r="C255" s="313" t="s">
        <v>376</v>
      </c>
      <c r="D255" s="314"/>
      <c r="E255" s="258">
        <v>0</v>
      </c>
      <c r="F255" s="259"/>
      <c r="G255" s="260"/>
      <c r="H255" s="261"/>
      <c r="I255" s="255"/>
      <c r="J255" s="262"/>
      <c r="K255" s="255"/>
      <c r="M255" s="256" t="s">
        <v>376</v>
      </c>
      <c r="O255" s="245"/>
    </row>
    <row r="256" spans="1:15" ht="12.75">
      <c r="A256" s="254"/>
      <c r="B256" s="257"/>
      <c r="C256" s="313" t="s">
        <v>377</v>
      </c>
      <c r="D256" s="314"/>
      <c r="E256" s="258">
        <v>68.64</v>
      </c>
      <c r="F256" s="259"/>
      <c r="G256" s="260"/>
      <c r="H256" s="261"/>
      <c r="I256" s="255"/>
      <c r="J256" s="262"/>
      <c r="K256" s="255"/>
      <c r="M256" s="256" t="s">
        <v>377</v>
      </c>
      <c r="O256" s="245"/>
    </row>
    <row r="257" spans="1:15" ht="12.75">
      <c r="A257" s="254"/>
      <c r="B257" s="257"/>
      <c r="C257" s="313" t="s">
        <v>285</v>
      </c>
      <c r="D257" s="314"/>
      <c r="E257" s="258">
        <v>0</v>
      </c>
      <c r="F257" s="259"/>
      <c r="G257" s="260"/>
      <c r="H257" s="261"/>
      <c r="I257" s="255"/>
      <c r="J257" s="262"/>
      <c r="K257" s="255"/>
      <c r="M257" s="256" t="s">
        <v>285</v>
      </c>
      <c r="O257" s="245"/>
    </row>
    <row r="258" spans="1:15" ht="12.75">
      <c r="A258" s="254"/>
      <c r="B258" s="257"/>
      <c r="C258" s="313" t="s">
        <v>378</v>
      </c>
      <c r="D258" s="314"/>
      <c r="E258" s="258">
        <v>61.875</v>
      </c>
      <c r="F258" s="259"/>
      <c r="G258" s="260"/>
      <c r="H258" s="261"/>
      <c r="I258" s="255"/>
      <c r="J258" s="262"/>
      <c r="K258" s="255"/>
      <c r="M258" s="256" t="s">
        <v>378</v>
      </c>
      <c r="O258" s="245"/>
    </row>
    <row r="259" spans="1:15" ht="12.75">
      <c r="A259" s="254"/>
      <c r="B259" s="257"/>
      <c r="C259" s="313" t="s">
        <v>371</v>
      </c>
      <c r="D259" s="314"/>
      <c r="E259" s="258">
        <v>0</v>
      </c>
      <c r="F259" s="259"/>
      <c r="G259" s="260"/>
      <c r="H259" s="261"/>
      <c r="I259" s="255"/>
      <c r="J259" s="262"/>
      <c r="K259" s="255"/>
      <c r="M259" s="256" t="s">
        <v>371</v>
      </c>
      <c r="O259" s="245"/>
    </row>
    <row r="260" spans="1:15" ht="12.75">
      <c r="A260" s="254"/>
      <c r="B260" s="257"/>
      <c r="C260" s="313" t="s">
        <v>379</v>
      </c>
      <c r="D260" s="314"/>
      <c r="E260" s="258">
        <v>0</v>
      </c>
      <c r="F260" s="259"/>
      <c r="G260" s="260"/>
      <c r="H260" s="261"/>
      <c r="I260" s="255"/>
      <c r="J260" s="262"/>
      <c r="K260" s="255"/>
      <c r="M260" s="256" t="s">
        <v>379</v>
      </c>
      <c r="O260" s="245"/>
    </row>
    <row r="261" spans="1:15" ht="12.75">
      <c r="A261" s="254"/>
      <c r="B261" s="257"/>
      <c r="C261" s="313" t="s">
        <v>380</v>
      </c>
      <c r="D261" s="314"/>
      <c r="E261" s="258">
        <v>62.4</v>
      </c>
      <c r="F261" s="259"/>
      <c r="G261" s="260"/>
      <c r="H261" s="261"/>
      <c r="I261" s="255"/>
      <c r="J261" s="262"/>
      <c r="K261" s="255"/>
      <c r="M261" s="256" t="s">
        <v>380</v>
      </c>
      <c r="O261" s="245"/>
    </row>
    <row r="262" spans="1:80" ht="12.75">
      <c r="A262" s="246">
        <v>46</v>
      </c>
      <c r="B262" s="247" t="s">
        <v>382</v>
      </c>
      <c r="C262" s="248" t="s">
        <v>383</v>
      </c>
      <c r="D262" s="249" t="s">
        <v>193</v>
      </c>
      <c r="E262" s="250">
        <v>18.04</v>
      </c>
      <c r="F262" s="250"/>
      <c r="G262" s="251"/>
      <c r="H262" s="252">
        <v>2.525</v>
      </c>
      <c r="I262" s="253">
        <f>E262*H262</f>
        <v>45.550999999999995</v>
      </c>
      <c r="J262" s="252">
        <v>0</v>
      </c>
      <c r="K262" s="253">
        <f>E262*J262</f>
        <v>0</v>
      </c>
      <c r="O262" s="245">
        <v>2</v>
      </c>
      <c r="AA262" s="218">
        <v>1</v>
      </c>
      <c r="AB262" s="218">
        <v>1</v>
      </c>
      <c r="AC262" s="218">
        <v>1</v>
      </c>
      <c r="AZ262" s="218">
        <v>1</v>
      </c>
      <c r="BA262" s="218">
        <f>IF(AZ262=1,G262,0)</f>
        <v>0</v>
      </c>
      <c r="BB262" s="218">
        <f>IF(AZ262=2,G262,0)</f>
        <v>0</v>
      </c>
      <c r="BC262" s="218">
        <f>IF(AZ262=3,G262,0)</f>
        <v>0</v>
      </c>
      <c r="BD262" s="218">
        <f>IF(AZ262=4,G262,0)</f>
        <v>0</v>
      </c>
      <c r="BE262" s="218">
        <f>IF(AZ262=5,G262,0)</f>
        <v>0</v>
      </c>
      <c r="CA262" s="245">
        <v>1</v>
      </c>
      <c r="CB262" s="245">
        <v>1</v>
      </c>
    </row>
    <row r="263" spans="1:15" ht="12.75">
      <c r="A263" s="254"/>
      <c r="B263" s="257"/>
      <c r="C263" s="313" t="s">
        <v>199</v>
      </c>
      <c r="D263" s="314"/>
      <c r="E263" s="258">
        <v>0</v>
      </c>
      <c r="F263" s="259"/>
      <c r="G263" s="260"/>
      <c r="H263" s="261"/>
      <c r="I263" s="255"/>
      <c r="J263" s="262"/>
      <c r="K263" s="255"/>
      <c r="M263" s="256" t="s">
        <v>199</v>
      </c>
      <c r="O263" s="245"/>
    </row>
    <row r="264" spans="1:15" ht="21.75">
      <c r="A264" s="254"/>
      <c r="B264" s="257"/>
      <c r="C264" s="313" t="s">
        <v>384</v>
      </c>
      <c r="D264" s="314"/>
      <c r="E264" s="258">
        <v>6.6</v>
      </c>
      <c r="F264" s="259"/>
      <c r="G264" s="260"/>
      <c r="H264" s="261"/>
      <c r="I264" s="255"/>
      <c r="J264" s="262"/>
      <c r="K264" s="255"/>
      <c r="M264" s="256" t="s">
        <v>384</v>
      </c>
      <c r="O264" s="245"/>
    </row>
    <row r="265" spans="1:15" ht="12.75">
      <c r="A265" s="254"/>
      <c r="B265" s="257"/>
      <c r="C265" s="313" t="s">
        <v>385</v>
      </c>
      <c r="D265" s="314"/>
      <c r="E265" s="258">
        <v>5.439</v>
      </c>
      <c r="F265" s="259"/>
      <c r="G265" s="260"/>
      <c r="H265" s="261"/>
      <c r="I265" s="255"/>
      <c r="J265" s="262"/>
      <c r="K265" s="255"/>
      <c r="M265" s="256" t="s">
        <v>385</v>
      </c>
      <c r="O265" s="245"/>
    </row>
    <row r="266" spans="1:15" ht="12.75">
      <c r="A266" s="254"/>
      <c r="B266" s="257"/>
      <c r="C266" s="313" t="s">
        <v>371</v>
      </c>
      <c r="D266" s="314"/>
      <c r="E266" s="258">
        <v>0</v>
      </c>
      <c r="F266" s="259"/>
      <c r="G266" s="260"/>
      <c r="H266" s="261"/>
      <c r="I266" s="255"/>
      <c r="J266" s="262"/>
      <c r="K266" s="255"/>
      <c r="M266" s="256" t="s">
        <v>371</v>
      </c>
      <c r="O266" s="245"/>
    </row>
    <row r="267" spans="1:15" ht="21.75">
      <c r="A267" s="254"/>
      <c r="B267" s="257"/>
      <c r="C267" s="313" t="s">
        <v>386</v>
      </c>
      <c r="D267" s="314"/>
      <c r="E267" s="258">
        <v>6</v>
      </c>
      <c r="F267" s="259"/>
      <c r="G267" s="260"/>
      <c r="H267" s="261"/>
      <c r="I267" s="255"/>
      <c r="J267" s="262"/>
      <c r="K267" s="255"/>
      <c r="M267" s="256" t="s">
        <v>386</v>
      </c>
      <c r="O267" s="245"/>
    </row>
    <row r="268" spans="1:80" ht="12.75">
      <c r="A268" s="246">
        <v>47</v>
      </c>
      <c r="B268" s="247" t="s">
        <v>387</v>
      </c>
      <c r="C268" s="248" t="s">
        <v>388</v>
      </c>
      <c r="D268" s="249" t="s">
        <v>389</v>
      </c>
      <c r="E268" s="250">
        <v>126</v>
      </c>
      <c r="F268" s="250"/>
      <c r="G268" s="251"/>
      <c r="H268" s="252">
        <v>0.01447</v>
      </c>
      <c r="I268" s="253">
        <f>E268*H268</f>
        <v>1.82322</v>
      </c>
      <c r="J268" s="252">
        <v>0</v>
      </c>
      <c r="K268" s="253">
        <f>E268*J268</f>
        <v>0</v>
      </c>
      <c r="O268" s="245">
        <v>2</v>
      </c>
      <c r="AA268" s="218">
        <v>1</v>
      </c>
      <c r="AB268" s="218">
        <v>0</v>
      </c>
      <c r="AC268" s="218">
        <v>0</v>
      </c>
      <c r="AZ268" s="218">
        <v>1</v>
      </c>
      <c r="BA268" s="218">
        <f>IF(AZ268=1,G268,0)</f>
        <v>0</v>
      </c>
      <c r="BB268" s="218">
        <f>IF(AZ268=2,G268,0)</f>
        <v>0</v>
      </c>
      <c r="BC268" s="218">
        <f>IF(AZ268=3,G268,0)</f>
        <v>0</v>
      </c>
      <c r="BD268" s="218">
        <f>IF(AZ268=4,G268,0)</f>
        <v>0</v>
      </c>
      <c r="BE268" s="218">
        <f>IF(AZ268=5,G268,0)</f>
        <v>0</v>
      </c>
      <c r="CA268" s="245">
        <v>1</v>
      </c>
      <c r="CB268" s="245">
        <v>0</v>
      </c>
    </row>
    <row r="269" spans="1:15" ht="12.75">
      <c r="A269" s="254"/>
      <c r="B269" s="257"/>
      <c r="C269" s="313" t="s">
        <v>390</v>
      </c>
      <c r="D269" s="314"/>
      <c r="E269" s="258">
        <v>0</v>
      </c>
      <c r="F269" s="259"/>
      <c r="G269" s="260"/>
      <c r="H269" s="261"/>
      <c r="I269" s="255"/>
      <c r="J269" s="262"/>
      <c r="K269" s="255"/>
      <c r="M269" s="256" t="s">
        <v>390</v>
      </c>
      <c r="O269" s="245"/>
    </row>
    <row r="270" spans="1:15" ht="12.75">
      <c r="A270" s="254"/>
      <c r="B270" s="257"/>
      <c r="C270" s="313" t="s">
        <v>199</v>
      </c>
      <c r="D270" s="314"/>
      <c r="E270" s="258">
        <v>0</v>
      </c>
      <c r="F270" s="259"/>
      <c r="G270" s="260"/>
      <c r="H270" s="261"/>
      <c r="I270" s="255"/>
      <c r="J270" s="262"/>
      <c r="K270" s="255"/>
      <c r="M270" s="256" t="s">
        <v>199</v>
      </c>
      <c r="O270" s="245"/>
    </row>
    <row r="271" spans="1:15" ht="12.75">
      <c r="A271" s="254"/>
      <c r="B271" s="257"/>
      <c r="C271" s="313" t="s">
        <v>391</v>
      </c>
      <c r="D271" s="314"/>
      <c r="E271" s="258">
        <v>66</v>
      </c>
      <c r="F271" s="259"/>
      <c r="G271" s="260"/>
      <c r="H271" s="261"/>
      <c r="I271" s="255"/>
      <c r="J271" s="262"/>
      <c r="K271" s="255"/>
      <c r="M271" s="256" t="s">
        <v>391</v>
      </c>
      <c r="O271" s="245"/>
    </row>
    <row r="272" spans="1:15" ht="12.75">
      <c r="A272" s="254"/>
      <c r="B272" s="257"/>
      <c r="C272" s="313" t="s">
        <v>371</v>
      </c>
      <c r="D272" s="314"/>
      <c r="E272" s="258">
        <v>0</v>
      </c>
      <c r="F272" s="259"/>
      <c r="G272" s="260"/>
      <c r="H272" s="261"/>
      <c r="I272" s="255"/>
      <c r="J272" s="262"/>
      <c r="K272" s="255"/>
      <c r="M272" s="256" t="s">
        <v>371</v>
      </c>
      <c r="O272" s="245"/>
    </row>
    <row r="273" spans="1:15" ht="12.75">
      <c r="A273" s="254"/>
      <c r="B273" s="257"/>
      <c r="C273" s="313" t="s">
        <v>392</v>
      </c>
      <c r="D273" s="314"/>
      <c r="E273" s="258">
        <v>60</v>
      </c>
      <c r="F273" s="259"/>
      <c r="G273" s="260"/>
      <c r="H273" s="261"/>
      <c r="I273" s="255"/>
      <c r="J273" s="262"/>
      <c r="K273" s="255"/>
      <c r="M273" s="256" t="s">
        <v>392</v>
      </c>
      <c r="O273" s="245"/>
    </row>
    <row r="274" spans="1:80" ht="12.75">
      <c r="A274" s="246">
        <v>48</v>
      </c>
      <c r="B274" s="247" t="s">
        <v>393</v>
      </c>
      <c r="C274" s="248" t="s">
        <v>394</v>
      </c>
      <c r="D274" s="249" t="s">
        <v>178</v>
      </c>
      <c r="E274" s="250">
        <v>560.4</v>
      </c>
      <c r="F274" s="250"/>
      <c r="G274" s="251"/>
      <c r="H274" s="252">
        <v>0.00035</v>
      </c>
      <c r="I274" s="253">
        <f>E274*H274</f>
        <v>0.19613999999999998</v>
      </c>
      <c r="J274" s="252">
        <v>0</v>
      </c>
      <c r="K274" s="253">
        <f>E274*J274</f>
        <v>0</v>
      </c>
      <c r="O274" s="245">
        <v>2</v>
      </c>
      <c r="AA274" s="218">
        <v>1</v>
      </c>
      <c r="AB274" s="218">
        <v>1</v>
      </c>
      <c r="AC274" s="218">
        <v>1</v>
      </c>
      <c r="AZ274" s="218">
        <v>1</v>
      </c>
      <c r="BA274" s="218">
        <f>IF(AZ274=1,G274,0)</f>
        <v>0</v>
      </c>
      <c r="BB274" s="218">
        <f>IF(AZ274=2,G274,0)</f>
        <v>0</v>
      </c>
      <c r="BC274" s="218">
        <f>IF(AZ274=3,G274,0)</f>
        <v>0</v>
      </c>
      <c r="BD274" s="218">
        <f>IF(AZ274=4,G274,0)</f>
        <v>0</v>
      </c>
      <c r="BE274" s="218">
        <f>IF(AZ274=5,G274,0)</f>
        <v>0</v>
      </c>
      <c r="CA274" s="245">
        <v>1</v>
      </c>
      <c r="CB274" s="245">
        <v>1</v>
      </c>
    </row>
    <row r="275" spans="1:15" ht="12.75">
      <c r="A275" s="254"/>
      <c r="B275" s="257"/>
      <c r="C275" s="313" t="s">
        <v>199</v>
      </c>
      <c r="D275" s="314"/>
      <c r="E275" s="258">
        <v>0</v>
      </c>
      <c r="F275" s="259"/>
      <c r="G275" s="260"/>
      <c r="H275" s="261"/>
      <c r="I275" s="255"/>
      <c r="J275" s="262"/>
      <c r="K275" s="255"/>
      <c r="M275" s="256" t="s">
        <v>199</v>
      </c>
      <c r="O275" s="245"/>
    </row>
    <row r="276" spans="1:15" ht="12.75">
      <c r="A276" s="254"/>
      <c r="B276" s="257"/>
      <c r="C276" s="313" t="s">
        <v>376</v>
      </c>
      <c r="D276" s="314"/>
      <c r="E276" s="258">
        <v>0</v>
      </c>
      <c r="F276" s="259"/>
      <c r="G276" s="260"/>
      <c r="H276" s="261"/>
      <c r="I276" s="255"/>
      <c r="J276" s="262"/>
      <c r="K276" s="255"/>
      <c r="M276" s="256" t="s">
        <v>376</v>
      </c>
      <c r="O276" s="245"/>
    </row>
    <row r="277" spans="1:15" ht="12.75">
      <c r="A277" s="254"/>
      <c r="B277" s="257"/>
      <c r="C277" s="313" t="s">
        <v>395</v>
      </c>
      <c r="D277" s="314"/>
      <c r="E277" s="258">
        <v>290.4</v>
      </c>
      <c r="F277" s="259"/>
      <c r="G277" s="260"/>
      <c r="H277" s="261"/>
      <c r="I277" s="255"/>
      <c r="J277" s="262"/>
      <c r="K277" s="255"/>
      <c r="M277" s="256" t="s">
        <v>395</v>
      </c>
      <c r="O277" s="245"/>
    </row>
    <row r="278" spans="1:15" ht="12.75">
      <c r="A278" s="254"/>
      <c r="B278" s="257"/>
      <c r="C278" s="313" t="s">
        <v>371</v>
      </c>
      <c r="D278" s="314"/>
      <c r="E278" s="258">
        <v>0</v>
      </c>
      <c r="F278" s="259"/>
      <c r="G278" s="260"/>
      <c r="H278" s="261"/>
      <c r="I278" s="255"/>
      <c r="J278" s="262"/>
      <c r="K278" s="255"/>
      <c r="M278" s="256" t="s">
        <v>371</v>
      </c>
      <c r="O278" s="245"/>
    </row>
    <row r="279" spans="1:15" ht="12.75">
      <c r="A279" s="254"/>
      <c r="B279" s="257"/>
      <c r="C279" s="313" t="s">
        <v>379</v>
      </c>
      <c r="D279" s="314"/>
      <c r="E279" s="258">
        <v>0</v>
      </c>
      <c r="F279" s="259"/>
      <c r="G279" s="260"/>
      <c r="H279" s="261"/>
      <c r="I279" s="255"/>
      <c r="J279" s="262"/>
      <c r="K279" s="255"/>
      <c r="M279" s="256" t="s">
        <v>379</v>
      </c>
      <c r="O279" s="245"/>
    </row>
    <row r="280" spans="1:15" ht="12.75">
      <c r="A280" s="254"/>
      <c r="B280" s="257"/>
      <c r="C280" s="313" t="s">
        <v>396</v>
      </c>
      <c r="D280" s="314"/>
      <c r="E280" s="258">
        <v>270</v>
      </c>
      <c r="F280" s="259"/>
      <c r="G280" s="260"/>
      <c r="H280" s="261"/>
      <c r="I280" s="255"/>
      <c r="J280" s="262"/>
      <c r="K280" s="255"/>
      <c r="M280" s="256" t="s">
        <v>396</v>
      </c>
      <c r="O280" s="245"/>
    </row>
    <row r="281" spans="1:80" ht="12.75">
      <c r="A281" s="246">
        <v>49</v>
      </c>
      <c r="B281" s="247" t="s">
        <v>397</v>
      </c>
      <c r="C281" s="248" t="s">
        <v>398</v>
      </c>
      <c r="D281" s="249" t="s">
        <v>193</v>
      </c>
      <c r="E281" s="250">
        <v>8</v>
      </c>
      <c r="F281" s="250"/>
      <c r="G281" s="251"/>
      <c r="H281" s="252">
        <v>1.78164</v>
      </c>
      <c r="I281" s="253">
        <f>E281*H281</f>
        <v>14.25312</v>
      </c>
      <c r="J281" s="252">
        <v>0</v>
      </c>
      <c r="K281" s="253">
        <f>E281*J281</f>
        <v>0</v>
      </c>
      <c r="O281" s="245">
        <v>2</v>
      </c>
      <c r="AA281" s="218">
        <v>1</v>
      </c>
      <c r="AB281" s="218">
        <v>1</v>
      </c>
      <c r="AC281" s="218">
        <v>1</v>
      </c>
      <c r="AZ281" s="218">
        <v>1</v>
      </c>
      <c r="BA281" s="218">
        <f>IF(AZ281=1,G281,0)</f>
        <v>0</v>
      </c>
      <c r="BB281" s="218">
        <f>IF(AZ281=2,G281,0)</f>
        <v>0</v>
      </c>
      <c r="BC281" s="218">
        <f>IF(AZ281=3,G281,0)</f>
        <v>0</v>
      </c>
      <c r="BD281" s="218">
        <f>IF(AZ281=4,G281,0)</f>
        <v>0</v>
      </c>
      <c r="BE281" s="218">
        <f>IF(AZ281=5,G281,0)</f>
        <v>0</v>
      </c>
      <c r="CA281" s="245">
        <v>1</v>
      </c>
      <c r="CB281" s="245">
        <v>1</v>
      </c>
    </row>
    <row r="282" spans="1:15" ht="12.75">
      <c r="A282" s="254"/>
      <c r="B282" s="257"/>
      <c r="C282" s="313" t="s">
        <v>199</v>
      </c>
      <c r="D282" s="314"/>
      <c r="E282" s="258">
        <v>0</v>
      </c>
      <c r="F282" s="259"/>
      <c r="G282" s="260"/>
      <c r="H282" s="261"/>
      <c r="I282" s="255"/>
      <c r="J282" s="262"/>
      <c r="K282" s="255"/>
      <c r="M282" s="256" t="s">
        <v>199</v>
      </c>
      <c r="O282" s="245"/>
    </row>
    <row r="283" spans="1:15" ht="12.75">
      <c r="A283" s="254"/>
      <c r="B283" s="257"/>
      <c r="C283" s="313" t="s">
        <v>690</v>
      </c>
      <c r="D283" s="314"/>
      <c r="E283" s="258">
        <v>4.26</v>
      </c>
      <c r="F283" s="259"/>
      <c r="G283" s="260"/>
      <c r="H283" s="261"/>
      <c r="I283" s="255"/>
      <c r="J283" s="262"/>
      <c r="K283" s="255"/>
      <c r="M283" s="256" t="s">
        <v>399</v>
      </c>
      <c r="O283" s="245"/>
    </row>
    <row r="284" spans="1:15" ht="12.75">
      <c r="A284" s="254"/>
      <c r="B284" s="257"/>
      <c r="C284" s="313" t="s">
        <v>371</v>
      </c>
      <c r="D284" s="314"/>
      <c r="E284" s="258">
        <v>0</v>
      </c>
      <c r="F284" s="259"/>
      <c r="G284" s="260"/>
      <c r="H284" s="261"/>
      <c r="I284" s="255"/>
      <c r="J284" s="262"/>
      <c r="K284" s="255"/>
      <c r="M284" s="256" t="s">
        <v>371</v>
      </c>
      <c r="O284" s="245"/>
    </row>
    <row r="285" spans="1:15" ht="12.75">
      <c r="A285" s="254"/>
      <c r="B285" s="257"/>
      <c r="C285" s="313" t="s">
        <v>691</v>
      </c>
      <c r="D285" s="314"/>
      <c r="E285" s="258">
        <v>3.74</v>
      </c>
      <c r="F285" s="259"/>
      <c r="G285" s="260"/>
      <c r="H285" s="261"/>
      <c r="I285" s="255"/>
      <c r="J285" s="262"/>
      <c r="K285" s="255"/>
      <c r="M285" s="256" t="s">
        <v>400</v>
      </c>
      <c r="O285" s="245"/>
    </row>
    <row r="286" spans="1:80" ht="12.75">
      <c r="A286" s="246">
        <v>50</v>
      </c>
      <c r="B286" s="247" t="s">
        <v>401</v>
      </c>
      <c r="C286" s="248" t="s">
        <v>402</v>
      </c>
      <c r="D286" s="249" t="s">
        <v>193</v>
      </c>
      <c r="E286" s="250">
        <v>48.7</v>
      </c>
      <c r="F286" s="250"/>
      <c r="G286" s="251"/>
      <c r="H286" s="252">
        <v>2.525</v>
      </c>
      <c r="I286" s="253">
        <f>E286*H286</f>
        <v>122.9675</v>
      </c>
      <c r="J286" s="252">
        <v>0</v>
      </c>
      <c r="K286" s="253">
        <f>E286*J286</f>
        <v>0</v>
      </c>
      <c r="O286" s="245">
        <v>2</v>
      </c>
      <c r="AA286" s="218">
        <v>1</v>
      </c>
      <c r="AB286" s="218">
        <v>1</v>
      </c>
      <c r="AC286" s="218">
        <v>1</v>
      </c>
      <c r="AZ286" s="218">
        <v>1</v>
      </c>
      <c r="BA286" s="218">
        <f>IF(AZ286=1,G286,0)</f>
        <v>0</v>
      </c>
      <c r="BB286" s="218">
        <f>IF(AZ286=2,G286,0)</f>
        <v>0</v>
      </c>
      <c r="BC286" s="218">
        <f>IF(AZ286=3,G286,0)</f>
        <v>0</v>
      </c>
      <c r="BD286" s="218">
        <f>IF(AZ286=4,G286,0)</f>
        <v>0</v>
      </c>
      <c r="BE286" s="218">
        <f>IF(AZ286=5,G286,0)</f>
        <v>0</v>
      </c>
      <c r="CA286" s="245">
        <v>1</v>
      </c>
      <c r="CB286" s="245">
        <v>1</v>
      </c>
    </row>
    <row r="287" spans="1:15" ht="12.75">
      <c r="A287" s="254"/>
      <c r="B287" s="257"/>
      <c r="C287" s="313" t="s">
        <v>199</v>
      </c>
      <c r="D287" s="314"/>
      <c r="E287" s="258">
        <v>0</v>
      </c>
      <c r="F287" s="259"/>
      <c r="G287" s="260"/>
      <c r="H287" s="261"/>
      <c r="I287" s="255"/>
      <c r="J287" s="262"/>
      <c r="K287" s="255"/>
      <c r="M287" s="256" t="s">
        <v>199</v>
      </c>
      <c r="O287" s="245"/>
    </row>
    <row r="288" spans="1:15" ht="12.75">
      <c r="A288" s="254"/>
      <c r="B288" s="257"/>
      <c r="C288" s="313" t="s">
        <v>692</v>
      </c>
      <c r="D288" s="314"/>
      <c r="E288" s="258">
        <v>25.59</v>
      </c>
      <c r="F288" s="259"/>
      <c r="G288" s="260"/>
      <c r="H288" s="261"/>
      <c r="I288" s="255"/>
      <c r="J288" s="262"/>
      <c r="K288" s="255"/>
      <c r="M288" s="256" t="s">
        <v>403</v>
      </c>
      <c r="O288" s="245"/>
    </row>
    <row r="289" spans="1:15" ht="12.75">
      <c r="A289" s="254"/>
      <c r="B289" s="257"/>
      <c r="C289" s="313" t="s">
        <v>371</v>
      </c>
      <c r="D289" s="314"/>
      <c r="E289" s="258">
        <v>0</v>
      </c>
      <c r="F289" s="259"/>
      <c r="G289" s="260"/>
      <c r="H289" s="261"/>
      <c r="I289" s="255"/>
      <c r="J289" s="262"/>
      <c r="K289" s="255"/>
      <c r="M289" s="256" t="s">
        <v>371</v>
      </c>
      <c r="O289" s="245"/>
    </row>
    <row r="290" spans="1:15" ht="12.75">
      <c r="A290" s="254"/>
      <c r="B290" s="257"/>
      <c r="C290" s="313" t="s">
        <v>693</v>
      </c>
      <c r="D290" s="314"/>
      <c r="E290" s="258">
        <v>23.11</v>
      </c>
      <c r="F290" s="259"/>
      <c r="G290" s="260"/>
      <c r="H290" s="261"/>
      <c r="I290" s="255"/>
      <c r="J290" s="262"/>
      <c r="K290" s="255"/>
      <c r="M290" s="256" t="s">
        <v>404</v>
      </c>
      <c r="O290" s="245"/>
    </row>
    <row r="291" spans="1:80" ht="12.75">
      <c r="A291" s="246">
        <v>51</v>
      </c>
      <c r="B291" s="247" t="s">
        <v>405</v>
      </c>
      <c r="C291" s="248" t="s">
        <v>406</v>
      </c>
      <c r="D291" s="249" t="s">
        <v>178</v>
      </c>
      <c r="E291" s="250">
        <v>81.92</v>
      </c>
      <c r="F291" s="250"/>
      <c r="G291" s="251"/>
      <c r="H291" s="252">
        <v>0.0392</v>
      </c>
      <c r="I291" s="253">
        <f>E291*H291</f>
        <v>3.211264</v>
      </c>
      <c r="J291" s="252">
        <v>0</v>
      </c>
      <c r="K291" s="253">
        <f>E291*J291</f>
        <v>0</v>
      </c>
      <c r="O291" s="245">
        <v>2</v>
      </c>
      <c r="AA291" s="218">
        <v>1</v>
      </c>
      <c r="AB291" s="218">
        <v>1</v>
      </c>
      <c r="AC291" s="218">
        <v>1</v>
      </c>
      <c r="AZ291" s="218">
        <v>1</v>
      </c>
      <c r="BA291" s="218">
        <f>IF(AZ291=1,G291,0)</f>
        <v>0</v>
      </c>
      <c r="BB291" s="218">
        <f>IF(AZ291=2,G291,0)</f>
        <v>0</v>
      </c>
      <c r="BC291" s="218">
        <f>IF(AZ291=3,G291,0)</f>
        <v>0</v>
      </c>
      <c r="BD291" s="218">
        <f>IF(AZ291=4,G291,0)</f>
        <v>0</v>
      </c>
      <c r="BE291" s="218">
        <f>IF(AZ291=5,G291,0)</f>
        <v>0</v>
      </c>
      <c r="CA291" s="245">
        <v>1</v>
      </c>
      <c r="CB291" s="245">
        <v>1</v>
      </c>
    </row>
    <row r="292" spans="1:15" ht="12.75">
      <c r="A292" s="254"/>
      <c r="B292" s="257"/>
      <c r="C292" s="313" t="s">
        <v>199</v>
      </c>
      <c r="D292" s="314"/>
      <c r="E292" s="258">
        <v>0</v>
      </c>
      <c r="F292" s="259"/>
      <c r="G292" s="260"/>
      <c r="H292" s="261"/>
      <c r="I292" s="255"/>
      <c r="J292" s="262"/>
      <c r="K292" s="255"/>
      <c r="M292" s="256" t="s">
        <v>199</v>
      </c>
      <c r="O292" s="245"/>
    </row>
    <row r="293" spans="1:15" ht="12.75">
      <c r="A293" s="254"/>
      <c r="B293" s="257"/>
      <c r="C293" s="313" t="s">
        <v>694</v>
      </c>
      <c r="D293" s="314"/>
      <c r="E293" s="258">
        <v>45.36</v>
      </c>
      <c r="F293" s="259"/>
      <c r="G293" s="260"/>
      <c r="H293" s="261"/>
      <c r="I293" s="255"/>
      <c r="J293" s="262"/>
      <c r="K293" s="255"/>
      <c r="M293" s="256" t="s">
        <v>407</v>
      </c>
      <c r="O293" s="245"/>
    </row>
    <row r="294" spans="1:15" ht="12.75">
      <c r="A294" s="254"/>
      <c r="B294" s="257"/>
      <c r="C294" s="313" t="s">
        <v>371</v>
      </c>
      <c r="D294" s="314"/>
      <c r="E294" s="258">
        <v>0</v>
      </c>
      <c r="F294" s="259"/>
      <c r="G294" s="260"/>
      <c r="H294" s="261"/>
      <c r="I294" s="255"/>
      <c r="J294" s="262"/>
      <c r="K294" s="255"/>
      <c r="M294" s="256" t="s">
        <v>371</v>
      </c>
      <c r="O294" s="245"/>
    </row>
    <row r="295" spans="1:15" ht="12.75">
      <c r="A295" s="254"/>
      <c r="B295" s="257"/>
      <c r="C295" s="313" t="s">
        <v>695</v>
      </c>
      <c r="D295" s="314"/>
      <c r="E295" s="258">
        <v>35.56</v>
      </c>
      <c r="F295" s="259"/>
      <c r="G295" s="260"/>
      <c r="H295" s="261"/>
      <c r="I295" s="255"/>
      <c r="J295" s="262"/>
      <c r="K295" s="255"/>
      <c r="M295" s="256" t="s">
        <v>408</v>
      </c>
      <c r="O295" s="245"/>
    </row>
    <row r="296" spans="1:80" ht="12.75">
      <c r="A296" s="246">
        <v>52</v>
      </c>
      <c r="B296" s="247" t="s">
        <v>409</v>
      </c>
      <c r="C296" s="248" t="s">
        <v>410</v>
      </c>
      <c r="D296" s="249" t="s">
        <v>178</v>
      </c>
      <c r="E296" s="250">
        <v>81.92</v>
      </c>
      <c r="F296" s="250"/>
      <c r="G296" s="251"/>
      <c r="H296" s="252">
        <v>0</v>
      </c>
      <c r="I296" s="253">
        <f>E296*H296</f>
        <v>0</v>
      </c>
      <c r="J296" s="252">
        <v>0</v>
      </c>
      <c r="K296" s="253">
        <f>E296*J296</f>
        <v>0</v>
      </c>
      <c r="O296" s="245">
        <v>2</v>
      </c>
      <c r="AA296" s="218">
        <v>1</v>
      </c>
      <c r="AB296" s="218">
        <v>1</v>
      </c>
      <c r="AC296" s="218">
        <v>1</v>
      </c>
      <c r="AZ296" s="218">
        <v>1</v>
      </c>
      <c r="BA296" s="218">
        <f>IF(AZ296=1,G296,0)</f>
        <v>0</v>
      </c>
      <c r="BB296" s="218">
        <f>IF(AZ296=2,G296,0)</f>
        <v>0</v>
      </c>
      <c r="BC296" s="218">
        <f>IF(AZ296=3,G296,0)</f>
        <v>0</v>
      </c>
      <c r="BD296" s="218">
        <f>IF(AZ296=4,G296,0)</f>
        <v>0</v>
      </c>
      <c r="BE296" s="218">
        <f>IF(AZ296=5,G296,0)</f>
        <v>0</v>
      </c>
      <c r="CA296" s="245">
        <v>1</v>
      </c>
      <c r="CB296" s="245">
        <v>1</v>
      </c>
    </row>
    <row r="297" spans="1:80" ht="12.75">
      <c r="A297" s="246">
        <v>53</v>
      </c>
      <c r="B297" s="247" t="s">
        <v>411</v>
      </c>
      <c r="C297" s="248" t="s">
        <v>412</v>
      </c>
      <c r="D297" s="249" t="s">
        <v>316</v>
      </c>
      <c r="E297" s="250">
        <v>4.029</v>
      </c>
      <c r="F297" s="250"/>
      <c r="G297" s="251"/>
      <c r="H297" s="252">
        <v>1.05294</v>
      </c>
      <c r="I297" s="253">
        <f>E297*H297</f>
        <v>4.24229526</v>
      </c>
      <c r="J297" s="252">
        <v>0</v>
      </c>
      <c r="K297" s="253">
        <f>E297*J297</f>
        <v>0</v>
      </c>
      <c r="O297" s="245">
        <v>2</v>
      </c>
      <c r="AA297" s="218">
        <v>1</v>
      </c>
      <c r="AB297" s="218">
        <v>1</v>
      </c>
      <c r="AC297" s="218">
        <v>1</v>
      </c>
      <c r="AZ297" s="218">
        <v>1</v>
      </c>
      <c r="BA297" s="218">
        <f>IF(AZ297=1,G297,0)</f>
        <v>0</v>
      </c>
      <c r="BB297" s="218">
        <f>IF(AZ297=2,G297,0)</f>
        <v>0</v>
      </c>
      <c r="BC297" s="218">
        <f>IF(AZ297=3,G297,0)</f>
        <v>0</v>
      </c>
      <c r="BD297" s="218">
        <f>IF(AZ297=4,G297,0)</f>
        <v>0</v>
      </c>
      <c r="BE297" s="218">
        <f>IF(AZ297=5,G297,0)</f>
        <v>0</v>
      </c>
      <c r="CA297" s="245">
        <v>1</v>
      </c>
      <c r="CB297" s="245">
        <v>1</v>
      </c>
    </row>
    <row r="298" spans="1:15" ht="12.75">
      <c r="A298" s="254"/>
      <c r="B298" s="257"/>
      <c r="C298" s="313" t="s">
        <v>413</v>
      </c>
      <c r="D298" s="314"/>
      <c r="E298" s="258">
        <v>0</v>
      </c>
      <c r="F298" s="259"/>
      <c r="G298" s="260"/>
      <c r="H298" s="261"/>
      <c r="I298" s="255"/>
      <c r="J298" s="262"/>
      <c r="K298" s="255"/>
      <c r="M298" s="256" t="s">
        <v>413</v>
      </c>
      <c r="O298" s="245"/>
    </row>
    <row r="299" spans="1:15" ht="12.75">
      <c r="A299" s="254"/>
      <c r="B299" s="257"/>
      <c r="C299" s="313" t="s">
        <v>414</v>
      </c>
      <c r="D299" s="314"/>
      <c r="E299" s="258">
        <v>1.9908</v>
      </c>
      <c r="F299" s="259"/>
      <c r="G299" s="260"/>
      <c r="H299" s="261"/>
      <c r="I299" s="255"/>
      <c r="J299" s="262"/>
      <c r="K299" s="255"/>
      <c r="M299" s="256" t="s">
        <v>414</v>
      </c>
      <c r="O299" s="245"/>
    </row>
    <row r="300" spans="1:15" ht="12.75">
      <c r="A300" s="254"/>
      <c r="B300" s="257"/>
      <c r="C300" s="313" t="s">
        <v>415</v>
      </c>
      <c r="D300" s="314"/>
      <c r="E300" s="258">
        <v>0</v>
      </c>
      <c r="F300" s="259"/>
      <c r="G300" s="260"/>
      <c r="H300" s="261"/>
      <c r="I300" s="255"/>
      <c r="J300" s="262"/>
      <c r="K300" s="255"/>
      <c r="M300" s="256" t="s">
        <v>415</v>
      </c>
      <c r="O300" s="245"/>
    </row>
    <row r="301" spans="1:15" ht="12.75">
      <c r="A301" s="254"/>
      <c r="B301" s="257"/>
      <c r="C301" s="313" t="s">
        <v>416</v>
      </c>
      <c r="D301" s="314"/>
      <c r="E301" s="258">
        <v>1.8012</v>
      </c>
      <c r="F301" s="259"/>
      <c r="G301" s="260"/>
      <c r="H301" s="261"/>
      <c r="I301" s="255"/>
      <c r="J301" s="262"/>
      <c r="K301" s="255"/>
      <c r="M301" s="256" t="s">
        <v>416</v>
      </c>
      <c r="O301" s="245"/>
    </row>
    <row r="302" spans="1:80" ht="21.75">
      <c r="A302" s="246">
        <v>54</v>
      </c>
      <c r="B302" s="247" t="s">
        <v>417</v>
      </c>
      <c r="C302" s="248" t="s">
        <v>418</v>
      </c>
      <c r="D302" s="249" t="s">
        <v>178</v>
      </c>
      <c r="E302" s="250">
        <v>147.46</v>
      </c>
      <c r="F302" s="250"/>
      <c r="G302" s="251"/>
      <c r="H302" s="252">
        <v>0.963</v>
      </c>
      <c r="I302" s="253">
        <f>E302*H302</f>
        <v>142.00398</v>
      </c>
      <c r="J302" s="252">
        <v>0</v>
      </c>
      <c r="K302" s="253">
        <f>E302*J302</f>
        <v>0</v>
      </c>
      <c r="O302" s="245">
        <v>2</v>
      </c>
      <c r="AA302" s="218">
        <v>1</v>
      </c>
      <c r="AB302" s="218">
        <v>0</v>
      </c>
      <c r="AC302" s="218">
        <v>0</v>
      </c>
      <c r="AZ302" s="218">
        <v>1</v>
      </c>
      <c r="BA302" s="218">
        <f>IF(AZ302=1,G302,0)</f>
        <v>0</v>
      </c>
      <c r="BB302" s="218">
        <f>IF(AZ302=2,G302,0)</f>
        <v>0</v>
      </c>
      <c r="BC302" s="218">
        <f>IF(AZ302=3,G302,0)</f>
        <v>0</v>
      </c>
      <c r="BD302" s="218">
        <f>IF(AZ302=4,G302,0)</f>
        <v>0</v>
      </c>
      <c r="BE302" s="218">
        <f>IF(AZ302=5,G302,0)</f>
        <v>0</v>
      </c>
      <c r="CA302" s="245">
        <v>1</v>
      </c>
      <c r="CB302" s="245">
        <v>0</v>
      </c>
    </row>
    <row r="303" spans="1:15" ht="12.75">
      <c r="A303" s="254"/>
      <c r="B303" s="257"/>
      <c r="C303" s="313" t="s">
        <v>419</v>
      </c>
      <c r="D303" s="314"/>
      <c r="E303" s="258">
        <v>0</v>
      </c>
      <c r="F303" s="259"/>
      <c r="G303" s="260"/>
      <c r="H303" s="261"/>
      <c r="I303" s="255"/>
      <c r="J303" s="262"/>
      <c r="K303" s="255"/>
      <c r="M303" s="256" t="s">
        <v>419</v>
      </c>
      <c r="O303" s="245"/>
    </row>
    <row r="304" spans="1:15" ht="12.75">
      <c r="A304" s="254"/>
      <c r="B304" s="257"/>
      <c r="C304" s="313" t="s">
        <v>199</v>
      </c>
      <c r="D304" s="314"/>
      <c r="E304" s="258">
        <v>0</v>
      </c>
      <c r="F304" s="259"/>
      <c r="G304" s="260"/>
      <c r="H304" s="261"/>
      <c r="I304" s="255"/>
      <c r="J304" s="262"/>
      <c r="K304" s="255"/>
      <c r="M304" s="256" t="s">
        <v>199</v>
      </c>
      <c r="O304" s="245"/>
    </row>
    <row r="305" spans="1:15" ht="12.75">
      <c r="A305" s="254"/>
      <c r="B305" s="257"/>
      <c r="C305" s="313" t="s">
        <v>696</v>
      </c>
      <c r="D305" s="314"/>
      <c r="E305" s="258">
        <v>69.69</v>
      </c>
      <c r="F305" s="259"/>
      <c r="G305" s="260"/>
      <c r="H305" s="261"/>
      <c r="I305" s="255"/>
      <c r="J305" s="262"/>
      <c r="K305" s="255"/>
      <c r="M305" s="256" t="s">
        <v>420</v>
      </c>
      <c r="O305" s="245"/>
    </row>
    <row r="306" spans="1:15" ht="12.75">
      <c r="A306" s="254"/>
      <c r="B306" s="257"/>
      <c r="C306" s="313" t="s">
        <v>371</v>
      </c>
      <c r="D306" s="314"/>
      <c r="E306" s="258">
        <v>0</v>
      </c>
      <c r="F306" s="259"/>
      <c r="G306" s="260"/>
      <c r="H306" s="261"/>
      <c r="I306" s="255"/>
      <c r="J306" s="262"/>
      <c r="K306" s="255"/>
      <c r="M306" s="256" t="s">
        <v>371</v>
      </c>
      <c r="O306" s="245"/>
    </row>
    <row r="307" spans="1:15" ht="12.75">
      <c r="A307" s="254"/>
      <c r="B307" s="257"/>
      <c r="C307" s="313" t="s">
        <v>697</v>
      </c>
      <c r="D307" s="314"/>
      <c r="E307" s="258">
        <v>77.77</v>
      </c>
      <c r="F307" s="259"/>
      <c r="G307" s="260"/>
      <c r="H307" s="261"/>
      <c r="I307" s="255"/>
      <c r="J307" s="262"/>
      <c r="K307" s="255"/>
      <c r="M307" s="256" t="s">
        <v>421</v>
      </c>
      <c r="O307" s="245"/>
    </row>
    <row r="308" spans="1:80" ht="12.75">
      <c r="A308" s="246">
        <v>55</v>
      </c>
      <c r="B308" s="247" t="s">
        <v>422</v>
      </c>
      <c r="C308" s="248" t="s">
        <v>423</v>
      </c>
      <c r="D308" s="249" t="s">
        <v>316</v>
      </c>
      <c r="E308" s="250">
        <v>2.83</v>
      </c>
      <c r="F308" s="250"/>
      <c r="G308" s="251"/>
      <c r="H308" s="252">
        <v>1.0211</v>
      </c>
      <c r="I308" s="253">
        <f>E308*H308</f>
        <v>2.889713</v>
      </c>
      <c r="J308" s="252">
        <v>0</v>
      </c>
      <c r="K308" s="253">
        <f>E308*J308</f>
        <v>0</v>
      </c>
      <c r="O308" s="245">
        <v>2</v>
      </c>
      <c r="AA308" s="218">
        <v>1</v>
      </c>
      <c r="AB308" s="218">
        <v>1</v>
      </c>
      <c r="AC308" s="218">
        <v>1</v>
      </c>
      <c r="AZ308" s="218">
        <v>1</v>
      </c>
      <c r="BA308" s="218">
        <f>IF(AZ308=1,G308,0)</f>
        <v>0</v>
      </c>
      <c r="BB308" s="218">
        <f>IF(AZ308=2,G308,0)</f>
        <v>0</v>
      </c>
      <c r="BC308" s="218">
        <f>IF(AZ308=3,G308,0)</f>
        <v>0</v>
      </c>
      <c r="BD308" s="218">
        <f>IF(AZ308=4,G308,0)</f>
        <v>0</v>
      </c>
      <c r="BE308" s="218">
        <f>IF(AZ308=5,G308,0)</f>
        <v>0</v>
      </c>
      <c r="CA308" s="245">
        <v>1</v>
      </c>
      <c r="CB308" s="245">
        <v>1</v>
      </c>
    </row>
    <row r="309" spans="1:15" ht="12.75">
      <c r="A309" s="254"/>
      <c r="B309" s="257"/>
      <c r="C309" s="313" t="s">
        <v>424</v>
      </c>
      <c r="D309" s="314"/>
      <c r="E309" s="258">
        <v>0</v>
      </c>
      <c r="F309" s="259"/>
      <c r="G309" s="260"/>
      <c r="H309" s="261"/>
      <c r="I309" s="255"/>
      <c r="J309" s="262"/>
      <c r="K309" s="255"/>
      <c r="M309" s="256" t="s">
        <v>424</v>
      </c>
      <c r="O309" s="245"/>
    </row>
    <row r="310" spans="1:15" ht="12.75">
      <c r="A310" s="254"/>
      <c r="B310" s="257"/>
      <c r="C310" s="313" t="s">
        <v>698</v>
      </c>
      <c r="D310" s="314"/>
      <c r="E310" s="258">
        <v>1.402</v>
      </c>
      <c r="F310" s="259"/>
      <c r="G310" s="260"/>
      <c r="H310" s="261"/>
      <c r="I310" s="255"/>
      <c r="J310" s="262"/>
      <c r="K310" s="255"/>
      <c r="M310" s="256" t="s">
        <v>425</v>
      </c>
      <c r="O310" s="245"/>
    </row>
    <row r="311" spans="1:15" ht="12.75">
      <c r="A311" s="254"/>
      <c r="B311" s="257"/>
      <c r="C311" s="313" t="s">
        <v>426</v>
      </c>
      <c r="D311" s="314"/>
      <c r="E311" s="258">
        <v>0</v>
      </c>
      <c r="F311" s="259"/>
      <c r="G311" s="260"/>
      <c r="H311" s="261"/>
      <c r="I311" s="255"/>
      <c r="J311" s="262"/>
      <c r="K311" s="255"/>
      <c r="M311" s="256" t="s">
        <v>426</v>
      </c>
      <c r="O311" s="245"/>
    </row>
    <row r="312" spans="1:15" ht="12.75">
      <c r="A312" s="254"/>
      <c r="B312" s="257"/>
      <c r="C312" s="313" t="s">
        <v>699</v>
      </c>
      <c r="D312" s="314"/>
      <c r="E312" s="258">
        <v>1.432</v>
      </c>
      <c r="F312" s="259"/>
      <c r="G312" s="260"/>
      <c r="H312" s="261"/>
      <c r="I312" s="255"/>
      <c r="J312" s="262"/>
      <c r="K312" s="255"/>
      <c r="M312" s="256" t="s">
        <v>427</v>
      </c>
      <c r="O312" s="245"/>
    </row>
    <row r="313" spans="1:80" ht="21.75">
      <c r="A313" s="246">
        <v>56</v>
      </c>
      <c r="B313" s="247" t="s">
        <v>428</v>
      </c>
      <c r="C313" s="248" t="s">
        <v>429</v>
      </c>
      <c r="D313" s="249" t="s">
        <v>184</v>
      </c>
      <c r="E313" s="250">
        <v>803</v>
      </c>
      <c r="F313" s="250"/>
      <c r="G313" s="251"/>
      <c r="H313" s="252">
        <v>0.01752</v>
      </c>
      <c r="I313" s="253">
        <f>E313*H313</f>
        <v>14.068560000000002</v>
      </c>
      <c r="J313" s="252">
        <v>0</v>
      </c>
      <c r="K313" s="253">
        <f>E313*J313</f>
        <v>0</v>
      </c>
      <c r="O313" s="245">
        <v>2</v>
      </c>
      <c r="AA313" s="218">
        <v>1</v>
      </c>
      <c r="AB313" s="218">
        <v>1</v>
      </c>
      <c r="AC313" s="218">
        <v>1</v>
      </c>
      <c r="AZ313" s="218">
        <v>1</v>
      </c>
      <c r="BA313" s="218">
        <f>IF(AZ313=1,G313,0)</f>
        <v>0</v>
      </c>
      <c r="BB313" s="218">
        <f>IF(AZ313=2,G313,0)</f>
        <v>0</v>
      </c>
      <c r="BC313" s="218">
        <f>IF(AZ313=3,G313,0)</f>
        <v>0</v>
      </c>
      <c r="BD313" s="218">
        <f>IF(AZ313=4,G313,0)</f>
        <v>0</v>
      </c>
      <c r="BE313" s="218">
        <f>IF(AZ313=5,G313,0)</f>
        <v>0</v>
      </c>
      <c r="CA313" s="245">
        <v>1</v>
      </c>
      <c r="CB313" s="245">
        <v>1</v>
      </c>
    </row>
    <row r="314" spans="1:15" ht="12.75">
      <c r="A314" s="254"/>
      <c r="B314" s="257"/>
      <c r="C314" s="313" t="s">
        <v>430</v>
      </c>
      <c r="D314" s="314"/>
      <c r="E314" s="258">
        <v>0</v>
      </c>
      <c r="F314" s="259"/>
      <c r="G314" s="260"/>
      <c r="H314" s="261"/>
      <c r="I314" s="255"/>
      <c r="J314" s="262"/>
      <c r="K314" s="255"/>
      <c r="M314" s="256" t="s">
        <v>430</v>
      </c>
      <c r="O314" s="245"/>
    </row>
    <row r="315" spans="1:15" ht="21.75">
      <c r="A315" s="254"/>
      <c r="B315" s="257"/>
      <c r="C315" s="313" t="s">
        <v>431</v>
      </c>
      <c r="D315" s="314"/>
      <c r="E315" s="258">
        <v>448</v>
      </c>
      <c r="F315" s="259"/>
      <c r="G315" s="260"/>
      <c r="H315" s="261"/>
      <c r="I315" s="255"/>
      <c r="J315" s="262"/>
      <c r="K315" s="255"/>
      <c r="M315" s="256" t="s">
        <v>431</v>
      </c>
      <c r="O315" s="245"/>
    </row>
    <row r="316" spans="1:15" ht="12.75">
      <c r="A316" s="254"/>
      <c r="B316" s="257"/>
      <c r="C316" s="313" t="s">
        <v>432</v>
      </c>
      <c r="D316" s="314"/>
      <c r="E316" s="258">
        <v>0</v>
      </c>
      <c r="F316" s="259"/>
      <c r="G316" s="260"/>
      <c r="H316" s="261"/>
      <c r="I316" s="255"/>
      <c r="J316" s="262"/>
      <c r="K316" s="255"/>
      <c r="M316" s="256" t="s">
        <v>432</v>
      </c>
      <c r="O316" s="245"/>
    </row>
    <row r="317" spans="1:15" ht="21.75">
      <c r="A317" s="254"/>
      <c r="B317" s="257"/>
      <c r="C317" s="313" t="s">
        <v>433</v>
      </c>
      <c r="D317" s="314"/>
      <c r="E317" s="258">
        <v>355</v>
      </c>
      <c r="F317" s="259"/>
      <c r="G317" s="260"/>
      <c r="H317" s="261"/>
      <c r="I317" s="255"/>
      <c r="J317" s="262"/>
      <c r="K317" s="255"/>
      <c r="M317" s="256" t="s">
        <v>433</v>
      </c>
      <c r="O317" s="245"/>
    </row>
    <row r="318" spans="1:80" ht="12.75">
      <c r="A318" s="246">
        <v>57</v>
      </c>
      <c r="B318" s="247" t="s">
        <v>434</v>
      </c>
      <c r="C318" s="248" t="s">
        <v>435</v>
      </c>
      <c r="D318" s="249" t="s">
        <v>178</v>
      </c>
      <c r="E318" s="250">
        <v>332.5</v>
      </c>
      <c r="F318" s="250"/>
      <c r="G318" s="251"/>
      <c r="H318" s="252">
        <v>3E-05</v>
      </c>
      <c r="I318" s="253">
        <f>E318*H318</f>
        <v>0.009975</v>
      </c>
      <c r="J318" s="252">
        <v>0</v>
      </c>
      <c r="K318" s="253">
        <f>E318*J318</f>
        <v>0</v>
      </c>
      <c r="O318" s="245">
        <v>2</v>
      </c>
      <c r="AA318" s="218">
        <v>1</v>
      </c>
      <c r="AB318" s="218">
        <v>1</v>
      </c>
      <c r="AC318" s="218">
        <v>1</v>
      </c>
      <c r="AZ318" s="218">
        <v>1</v>
      </c>
      <c r="BA318" s="218">
        <f>IF(AZ318=1,G318,0)</f>
        <v>0</v>
      </c>
      <c r="BB318" s="218">
        <f>IF(AZ318=2,G318,0)</f>
        <v>0</v>
      </c>
      <c r="BC318" s="218">
        <f>IF(AZ318=3,G318,0)</f>
        <v>0</v>
      </c>
      <c r="BD318" s="218">
        <f>IF(AZ318=4,G318,0)</f>
        <v>0</v>
      </c>
      <c r="BE318" s="218">
        <f>IF(AZ318=5,G318,0)</f>
        <v>0</v>
      </c>
      <c r="CA318" s="245">
        <v>1</v>
      </c>
      <c r="CB318" s="245">
        <v>1</v>
      </c>
    </row>
    <row r="319" spans="1:15" ht="12.75">
      <c r="A319" s="254"/>
      <c r="B319" s="257"/>
      <c r="C319" s="313" t="s">
        <v>373</v>
      </c>
      <c r="D319" s="314"/>
      <c r="E319" s="258">
        <v>332.5</v>
      </c>
      <c r="F319" s="259"/>
      <c r="G319" s="260"/>
      <c r="H319" s="261"/>
      <c r="I319" s="255"/>
      <c r="J319" s="262"/>
      <c r="K319" s="255"/>
      <c r="M319" s="256" t="s">
        <v>199</v>
      </c>
      <c r="O319" s="245"/>
    </row>
    <row r="320" spans="1:80" ht="21.75">
      <c r="A320" s="246">
        <v>58</v>
      </c>
      <c r="B320" s="247" t="s">
        <v>436</v>
      </c>
      <c r="C320" s="248" t="s">
        <v>437</v>
      </c>
      <c r="D320" s="249" t="s">
        <v>389</v>
      </c>
      <c r="E320" s="250">
        <v>100.19</v>
      </c>
      <c r="F320" s="250"/>
      <c r="G320" s="251"/>
      <c r="H320" s="252">
        <v>0.08957</v>
      </c>
      <c r="I320" s="253">
        <f>E320*H320</f>
        <v>8.9740183</v>
      </c>
      <c r="J320" s="252">
        <v>0</v>
      </c>
      <c r="K320" s="253">
        <f>E320*J320</f>
        <v>0</v>
      </c>
      <c r="O320" s="245">
        <v>2</v>
      </c>
      <c r="AA320" s="218">
        <v>1</v>
      </c>
      <c r="AB320" s="218">
        <v>0</v>
      </c>
      <c r="AC320" s="218">
        <v>0</v>
      </c>
      <c r="AZ320" s="218">
        <v>1</v>
      </c>
      <c r="BA320" s="218">
        <f>IF(AZ320=1,G320,0)</f>
        <v>0</v>
      </c>
      <c r="BB320" s="218">
        <f>IF(AZ320=2,G320,0)</f>
        <v>0</v>
      </c>
      <c r="BC320" s="218">
        <f>IF(AZ320=3,G320,0)</f>
        <v>0</v>
      </c>
      <c r="BD320" s="218">
        <f>IF(AZ320=4,G320,0)</f>
        <v>0</v>
      </c>
      <c r="BE320" s="218">
        <f>IF(AZ320=5,G320,0)</f>
        <v>0</v>
      </c>
      <c r="CA320" s="245">
        <v>1</v>
      </c>
      <c r="CB320" s="245">
        <v>0</v>
      </c>
    </row>
    <row r="321" spans="1:15" ht="12.75">
      <c r="A321" s="254"/>
      <c r="B321" s="257"/>
      <c r="C321" s="313" t="s">
        <v>419</v>
      </c>
      <c r="D321" s="314"/>
      <c r="E321" s="258">
        <v>0</v>
      </c>
      <c r="F321" s="259"/>
      <c r="G321" s="260"/>
      <c r="H321" s="261"/>
      <c r="I321" s="255"/>
      <c r="J321" s="262"/>
      <c r="K321" s="255"/>
      <c r="M321" s="256" t="s">
        <v>419</v>
      </c>
      <c r="O321" s="245"/>
    </row>
    <row r="322" spans="1:15" ht="12.75">
      <c r="A322" s="254"/>
      <c r="B322" s="257"/>
      <c r="C322" s="313" t="s">
        <v>199</v>
      </c>
      <c r="D322" s="314"/>
      <c r="E322" s="258">
        <v>0</v>
      </c>
      <c r="F322" s="259"/>
      <c r="G322" s="260"/>
      <c r="H322" s="261"/>
      <c r="I322" s="255"/>
      <c r="J322" s="262"/>
      <c r="K322" s="255"/>
      <c r="M322" s="256" t="s">
        <v>199</v>
      </c>
      <c r="O322" s="245"/>
    </row>
    <row r="323" spans="1:15" ht="12.75">
      <c r="A323" s="254"/>
      <c r="B323" s="257"/>
      <c r="C323" s="313" t="s">
        <v>700</v>
      </c>
      <c r="D323" s="314"/>
      <c r="E323" s="258">
        <v>55.75</v>
      </c>
      <c r="F323" s="259"/>
      <c r="G323" s="260"/>
      <c r="H323" s="261"/>
      <c r="I323" s="255"/>
      <c r="J323" s="262"/>
      <c r="K323" s="255"/>
      <c r="M323" s="256" t="s">
        <v>438</v>
      </c>
      <c r="O323" s="245"/>
    </row>
    <row r="324" spans="1:15" ht="12.75">
      <c r="A324" s="254"/>
      <c r="B324" s="257"/>
      <c r="C324" s="313" t="s">
        <v>371</v>
      </c>
      <c r="D324" s="314"/>
      <c r="E324" s="258">
        <v>0</v>
      </c>
      <c r="F324" s="259"/>
      <c r="G324" s="260"/>
      <c r="H324" s="261"/>
      <c r="I324" s="255"/>
      <c r="J324" s="262"/>
      <c r="K324" s="255"/>
      <c r="M324" s="256" t="s">
        <v>371</v>
      </c>
      <c r="O324" s="245"/>
    </row>
    <row r="325" spans="1:15" ht="12.75">
      <c r="A325" s="254"/>
      <c r="B325" s="257"/>
      <c r="C325" s="313" t="s">
        <v>701</v>
      </c>
      <c r="D325" s="314"/>
      <c r="E325" s="258">
        <v>44.44</v>
      </c>
      <c r="F325" s="259"/>
      <c r="G325" s="260"/>
      <c r="H325" s="261"/>
      <c r="I325" s="255"/>
      <c r="J325" s="262"/>
      <c r="K325" s="255"/>
      <c r="M325" s="256" t="s">
        <v>439</v>
      </c>
      <c r="O325" s="245"/>
    </row>
    <row r="326" spans="1:80" ht="12.75">
      <c r="A326" s="246">
        <v>59</v>
      </c>
      <c r="B326" s="247" t="s">
        <v>440</v>
      </c>
      <c r="C326" s="248" t="s">
        <v>441</v>
      </c>
      <c r="D326" s="249" t="s">
        <v>389</v>
      </c>
      <c r="E326" s="250">
        <v>21</v>
      </c>
      <c r="F326" s="250"/>
      <c r="G326" s="251"/>
      <c r="H326" s="252">
        <v>0</v>
      </c>
      <c r="I326" s="253">
        <f>E326*H326</f>
        <v>0</v>
      </c>
      <c r="J326" s="252"/>
      <c r="K326" s="253">
        <f>E326*J326</f>
        <v>0</v>
      </c>
      <c r="O326" s="245">
        <v>2</v>
      </c>
      <c r="AA326" s="218">
        <v>12</v>
      </c>
      <c r="AB326" s="218">
        <v>0</v>
      </c>
      <c r="AC326" s="218">
        <v>147</v>
      </c>
      <c r="AZ326" s="218">
        <v>1</v>
      </c>
      <c r="BA326" s="218">
        <f>IF(AZ326=1,G326,0)</f>
        <v>0</v>
      </c>
      <c r="BB326" s="218">
        <f>IF(AZ326=2,G326,0)</f>
        <v>0</v>
      </c>
      <c r="BC326" s="218">
        <f>IF(AZ326=3,G326,0)</f>
        <v>0</v>
      </c>
      <c r="BD326" s="218">
        <f>IF(AZ326=4,G326,0)</f>
        <v>0</v>
      </c>
      <c r="BE326" s="218">
        <f>IF(AZ326=5,G326,0)</f>
        <v>0</v>
      </c>
      <c r="CA326" s="245">
        <v>12</v>
      </c>
      <c r="CB326" s="245">
        <v>0</v>
      </c>
    </row>
    <row r="327" spans="1:15" ht="12.75">
      <c r="A327" s="254"/>
      <c r="B327" s="257"/>
      <c r="C327" s="313" t="s">
        <v>442</v>
      </c>
      <c r="D327" s="314"/>
      <c r="E327" s="258">
        <v>0</v>
      </c>
      <c r="F327" s="259"/>
      <c r="G327" s="260"/>
      <c r="H327" s="261"/>
      <c r="I327" s="255"/>
      <c r="J327" s="262"/>
      <c r="K327" s="255"/>
      <c r="M327" s="256" t="s">
        <v>442</v>
      </c>
      <c r="O327" s="245"/>
    </row>
    <row r="328" spans="1:15" ht="12.75">
      <c r="A328" s="254"/>
      <c r="B328" s="257"/>
      <c r="C328" s="313" t="s">
        <v>443</v>
      </c>
      <c r="D328" s="314"/>
      <c r="E328" s="258">
        <v>0</v>
      </c>
      <c r="F328" s="259"/>
      <c r="G328" s="260"/>
      <c r="H328" s="261"/>
      <c r="I328" s="255"/>
      <c r="J328" s="262"/>
      <c r="K328" s="255"/>
      <c r="M328" s="256" t="s">
        <v>443</v>
      </c>
      <c r="O328" s="245"/>
    </row>
    <row r="329" spans="1:15" ht="12.75">
      <c r="A329" s="254"/>
      <c r="B329" s="257"/>
      <c r="C329" s="313" t="s">
        <v>444</v>
      </c>
      <c r="D329" s="314"/>
      <c r="E329" s="258">
        <v>0</v>
      </c>
      <c r="F329" s="259"/>
      <c r="G329" s="260"/>
      <c r="H329" s="261"/>
      <c r="I329" s="255"/>
      <c r="J329" s="262"/>
      <c r="K329" s="255"/>
      <c r="M329" s="256" t="s">
        <v>444</v>
      </c>
      <c r="O329" s="245"/>
    </row>
    <row r="330" spans="1:15" ht="12.75">
      <c r="A330" s="254"/>
      <c r="B330" s="257"/>
      <c r="C330" s="313" t="s">
        <v>445</v>
      </c>
      <c r="D330" s="314"/>
      <c r="E330" s="258">
        <v>0</v>
      </c>
      <c r="F330" s="259"/>
      <c r="G330" s="260"/>
      <c r="H330" s="261"/>
      <c r="I330" s="255"/>
      <c r="J330" s="262"/>
      <c r="K330" s="255"/>
      <c r="M330" s="256" t="s">
        <v>445</v>
      </c>
      <c r="O330" s="245"/>
    </row>
    <row r="331" spans="1:15" ht="12.75">
      <c r="A331" s="254"/>
      <c r="B331" s="257"/>
      <c r="C331" s="313" t="s">
        <v>446</v>
      </c>
      <c r="D331" s="314"/>
      <c r="E331" s="258">
        <v>9.45</v>
      </c>
      <c r="F331" s="259"/>
      <c r="G331" s="260"/>
      <c r="H331" s="261"/>
      <c r="I331" s="255"/>
      <c r="J331" s="262"/>
      <c r="K331" s="255"/>
      <c r="M331" s="256" t="s">
        <v>446</v>
      </c>
      <c r="O331" s="245"/>
    </row>
    <row r="332" spans="1:15" ht="12.75">
      <c r="A332" s="254"/>
      <c r="B332" s="257"/>
      <c r="C332" s="313" t="s">
        <v>447</v>
      </c>
      <c r="D332" s="314"/>
      <c r="E332" s="258">
        <v>11.55</v>
      </c>
      <c r="F332" s="259"/>
      <c r="G332" s="260"/>
      <c r="H332" s="261"/>
      <c r="I332" s="255"/>
      <c r="J332" s="262"/>
      <c r="K332" s="255"/>
      <c r="M332" s="256" t="s">
        <v>447</v>
      </c>
      <c r="O332" s="245"/>
    </row>
    <row r="333" spans="1:80" ht="12.75">
      <c r="A333" s="246">
        <v>60</v>
      </c>
      <c r="B333" s="247" t="s">
        <v>448</v>
      </c>
      <c r="C333" s="248" t="s">
        <v>449</v>
      </c>
      <c r="D333" s="249" t="s">
        <v>184</v>
      </c>
      <c r="E333" s="250">
        <v>110</v>
      </c>
      <c r="F333" s="250"/>
      <c r="G333" s="251"/>
      <c r="H333" s="252">
        <v>0</v>
      </c>
      <c r="I333" s="253">
        <f>E333*H333</f>
        <v>0</v>
      </c>
      <c r="J333" s="252"/>
      <c r="K333" s="253">
        <f>E333*J333</f>
        <v>0</v>
      </c>
      <c r="O333" s="245">
        <v>2</v>
      </c>
      <c r="AA333" s="218">
        <v>12</v>
      </c>
      <c r="AB333" s="218">
        <v>0</v>
      </c>
      <c r="AC333" s="218">
        <v>175</v>
      </c>
      <c r="AZ333" s="218">
        <v>1</v>
      </c>
      <c r="BA333" s="218">
        <f>IF(AZ333=1,G333,0)</f>
        <v>0</v>
      </c>
      <c r="BB333" s="218">
        <f>IF(AZ333=2,G333,0)</f>
        <v>0</v>
      </c>
      <c r="BC333" s="218">
        <f>IF(AZ333=3,G333,0)</f>
        <v>0</v>
      </c>
      <c r="BD333" s="218">
        <f>IF(AZ333=4,G333,0)</f>
        <v>0</v>
      </c>
      <c r="BE333" s="218">
        <f>IF(AZ333=5,G333,0)</f>
        <v>0</v>
      </c>
      <c r="CA333" s="245">
        <v>12</v>
      </c>
      <c r="CB333" s="245">
        <v>0</v>
      </c>
    </row>
    <row r="334" spans="1:15" ht="12.75">
      <c r="A334" s="254"/>
      <c r="B334" s="257"/>
      <c r="C334" s="313" t="s">
        <v>442</v>
      </c>
      <c r="D334" s="314"/>
      <c r="E334" s="258">
        <v>0</v>
      </c>
      <c r="F334" s="259"/>
      <c r="G334" s="260"/>
      <c r="H334" s="261"/>
      <c r="I334" s="255"/>
      <c r="J334" s="262"/>
      <c r="K334" s="255"/>
      <c r="M334" s="256" t="s">
        <v>442</v>
      </c>
      <c r="O334" s="245"/>
    </row>
    <row r="335" spans="1:15" ht="12.75">
      <c r="A335" s="254"/>
      <c r="B335" s="257"/>
      <c r="C335" s="313" t="s">
        <v>450</v>
      </c>
      <c r="D335" s="314"/>
      <c r="E335" s="258">
        <v>0</v>
      </c>
      <c r="F335" s="259"/>
      <c r="G335" s="260"/>
      <c r="H335" s="261"/>
      <c r="I335" s="255"/>
      <c r="J335" s="262"/>
      <c r="K335" s="255"/>
      <c r="M335" s="256" t="s">
        <v>450</v>
      </c>
      <c r="O335" s="245"/>
    </row>
    <row r="336" spans="1:15" ht="12.75">
      <c r="A336" s="254"/>
      <c r="B336" s="257"/>
      <c r="C336" s="313" t="s">
        <v>451</v>
      </c>
      <c r="D336" s="314"/>
      <c r="E336" s="258">
        <v>0</v>
      </c>
      <c r="F336" s="259"/>
      <c r="G336" s="260"/>
      <c r="H336" s="261"/>
      <c r="I336" s="255"/>
      <c r="J336" s="262"/>
      <c r="K336" s="255"/>
      <c r="M336" s="256" t="s">
        <v>451</v>
      </c>
      <c r="O336" s="245"/>
    </row>
    <row r="337" spans="1:15" ht="12.75">
      <c r="A337" s="254"/>
      <c r="B337" s="257"/>
      <c r="C337" s="313" t="s">
        <v>452</v>
      </c>
      <c r="D337" s="314"/>
      <c r="E337" s="258">
        <v>0</v>
      </c>
      <c r="F337" s="259"/>
      <c r="G337" s="260"/>
      <c r="H337" s="261"/>
      <c r="I337" s="255"/>
      <c r="J337" s="262"/>
      <c r="K337" s="255"/>
      <c r="M337" s="256" t="s">
        <v>452</v>
      </c>
      <c r="O337" s="245"/>
    </row>
    <row r="338" spans="1:15" ht="12.75">
      <c r="A338" s="254"/>
      <c r="B338" s="257"/>
      <c r="C338" s="313" t="s">
        <v>453</v>
      </c>
      <c r="D338" s="314"/>
      <c r="E338" s="258">
        <v>60</v>
      </c>
      <c r="F338" s="259"/>
      <c r="G338" s="260"/>
      <c r="H338" s="261"/>
      <c r="I338" s="255"/>
      <c r="J338" s="262"/>
      <c r="K338" s="255"/>
      <c r="M338" s="256" t="s">
        <v>453</v>
      </c>
      <c r="O338" s="245"/>
    </row>
    <row r="339" spans="1:15" ht="12.75">
      <c r="A339" s="254"/>
      <c r="B339" s="257"/>
      <c r="C339" s="313" t="s">
        <v>454</v>
      </c>
      <c r="D339" s="314"/>
      <c r="E339" s="258">
        <v>50</v>
      </c>
      <c r="F339" s="259"/>
      <c r="G339" s="260"/>
      <c r="H339" s="261"/>
      <c r="I339" s="255"/>
      <c r="J339" s="262"/>
      <c r="K339" s="255"/>
      <c r="M339" s="256" t="s">
        <v>454</v>
      </c>
      <c r="O339" s="245"/>
    </row>
    <row r="340" spans="1:80" ht="12.75">
      <c r="A340" s="246">
        <v>61</v>
      </c>
      <c r="B340" s="247" t="s">
        <v>455</v>
      </c>
      <c r="C340" s="248" t="s">
        <v>456</v>
      </c>
      <c r="D340" s="249" t="s">
        <v>184</v>
      </c>
      <c r="E340" s="250">
        <v>1</v>
      </c>
      <c r="F340" s="250"/>
      <c r="G340" s="251"/>
      <c r="H340" s="252">
        <v>0</v>
      </c>
      <c r="I340" s="253">
        <f>E340*H340</f>
        <v>0</v>
      </c>
      <c r="J340" s="252"/>
      <c r="K340" s="253">
        <f>E340*J340</f>
        <v>0</v>
      </c>
      <c r="O340" s="245">
        <v>2</v>
      </c>
      <c r="AA340" s="218">
        <v>12</v>
      </c>
      <c r="AB340" s="218">
        <v>0</v>
      </c>
      <c r="AC340" s="218">
        <v>173</v>
      </c>
      <c r="AZ340" s="218">
        <v>1</v>
      </c>
      <c r="BA340" s="218">
        <f>IF(AZ340=1,G340,0)</f>
        <v>0</v>
      </c>
      <c r="BB340" s="218">
        <f>IF(AZ340=2,G340,0)</f>
        <v>0</v>
      </c>
      <c r="BC340" s="218">
        <f>IF(AZ340=3,G340,0)</f>
        <v>0</v>
      </c>
      <c r="BD340" s="218">
        <f>IF(AZ340=4,G340,0)</f>
        <v>0</v>
      </c>
      <c r="BE340" s="218">
        <f>IF(AZ340=5,G340,0)</f>
        <v>0</v>
      </c>
      <c r="CA340" s="245">
        <v>12</v>
      </c>
      <c r="CB340" s="245">
        <v>0</v>
      </c>
    </row>
    <row r="341" spans="1:80" ht="21.75">
      <c r="A341" s="246">
        <v>62</v>
      </c>
      <c r="B341" s="247" t="s">
        <v>457</v>
      </c>
      <c r="C341" s="248" t="s">
        <v>458</v>
      </c>
      <c r="D341" s="249" t="s">
        <v>389</v>
      </c>
      <c r="E341" s="250">
        <v>190.05</v>
      </c>
      <c r="F341" s="250"/>
      <c r="G341" s="251"/>
      <c r="H341" s="252">
        <v>0.0003</v>
      </c>
      <c r="I341" s="253">
        <f>E341*H341</f>
        <v>0.057014999999999996</v>
      </c>
      <c r="J341" s="252"/>
      <c r="K341" s="253">
        <f>E341*J341</f>
        <v>0</v>
      </c>
      <c r="O341" s="245">
        <v>2</v>
      </c>
      <c r="AA341" s="218">
        <v>3</v>
      </c>
      <c r="AB341" s="218">
        <v>1</v>
      </c>
      <c r="AC341" s="218">
        <v>28611213</v>
      </c>
      <c r="AZ341" s="218">
        <v>1</v>
      </c>
      <c r="BA341" s="218">
        <f>IF(AZ341=1,G341,0)</f>
        <v>0</v>
      </c>
      <c r="BB341" s="218">
        <f>IF(AZ341=2,G341,0)</f>
        <v>0</v>
      </c>
      <c r="BC341" s="218">
        <f>IF(AZ341=3,G341,0)</f>
        <v>0</v>
      </c>
      <c r="BD341" s="218">
        <f>IF(AZ341=4,G341,0)</f>
        <v>0</v>
      </c>
      <c r="BE341" s="218">
        <f>IF(AZ341=5,G341,0)</f>
        <v>0</v>
      </c>
      <c r="CA341" s="245">
        <v>3</v>
      </c>
      <c r="CB341" s="245">
        <v>1</v>
      </c>
    </row>
    <row r="342" spans="1:15" ht="12.75">
      <c r="A342" s="254"/>
      <c r="B342" s="257"/>
      <c r="C342" s="313" t="s">
        <v>459</v>
      </c>
      <c r="D342" s="314"/>
      <c r="E342" s="258">
        <v>0</v>
      </c>
      <c r="F342" s="259"/>
      <c r="G342" s="260"/>
      <c r="H342" s="261"/>
      <c r="I342" s="255"/>
      <c r="J342" s="262"/>
      <c r="K342" s="255"/>
      <c r="M342" s="256" t="s">
        <v>459</v>
      </c>
      <c r="O342" s="245"/>
    </row>
    <row r="343" spans="1:15" ht="12.75">
      <c r="A343" s="254"/>
      <c r="B343" s="257"/>
      <c r="C343" s="313" t="s">
        <v>460</v>
      </c>
      <c r="D343" s="314"/>
      <c r="E343" s="258">
        <v>0</v>
      </c>
      <c r="F343" s="259"/>
      <c r="G343" s="260"/>
      <c r="H343" s="261"/>
      <c r="I343" s="255"/>
      <c r="J343" s="262"/>
      <c r="K343" s="255"/>
      <c r="M343" s="256" t="s">
        <v>460</v>
      </c>
      <c r="O343" s="245"/>
    </row>
    <row r="344" spans="1:15" ht="12.75">
      <c r="A344" s="254"/>
      <c r="B344" s="257"/>
      <c r="C344" s="313" t="s">
        <v>461</v>
      </c>
      <c r="D344" s="314"/>
      <c r="E344" s="258">
        <v>0</v>
      </c>
      <c r="F344" s="259"/>
      <c r="G344" s="260"/>
      <c r="H344" s="261"/>
      <c r="I344" s="255"/>
      <c r="J344" s="262"/>
      <c r="K344" s="255"/>
      <c r="M344" s="256" t="s">
        <v>461</v>
      </c>
      <c r="O344" s="245"/>
    </row>
    <row r="345" spans="1:15" ht="12.75">
      <c r="A345" s="254"/>
      <c r="B345" s="257"/>
      <c r="C345" s="313" t="s">
        <v>462</v>
      </c>
      <c r="D345" s="314"/>
      <c r="E345" s="258">
        <v>0</v>
      </c>
      <c r="F345" s="259"/>
      <c r="G345" s="260"/>
      <c r="H345" s="261"/>
      <c r="I345" s="255"/>
      <c r="J345" s="262"/>
      <c r="K345" s="255"/>
      <c r="M345" s="256" t="s">
        <v>462</v>
      </c>
      <c r="O345" s="245"/>
    </row>
    <row r="346" spans="1:15" ht="12.75">
      <c r="A346" s="254"/>
      <c r="B346" s="257"/>
      <c r="C346" s="313" t="s">
        <v>463</v>
      </c>
      <c r="D346" s="314"/>
      <c r="E346" s="258">
        <v>0</v>
      </c>
      <c r="F346" s="259"/>
      <c r="G346" s="260"/>
      <c r="H346" s="261"/>
      <c r="I346" s="255"/>
      <c r="J346" s="262"/>
      <c r="K346" s="255"/>
      <c r="M346" s="256" t="s">
        <v>463</v>
      </c>
      <c r="O346" s="245"/>
    </row>
    <row r="347" spans="1:15" ht="12.75">
      <c r="A347" s="254"/>
      <c r="B347" s="257"/>
      <c r="C347" s="313" t="s">
        <v>110</v>
      </c>
      <c r="D347" s="314"/>
      <c r="E347" s="258">
        <v>0</v>
      </c>
      <c r="F347" s="259"/>
      <c r="G347" s="260"/>
      <c r="H347" s="261"/>
      <c r="I347" s="255"/>
      <c r="J347" s="262"/>
      <c r="K347" s="255"/>
      <c r="M347" s="256">
        <v>0</v>
      </c>
      <c r="O347" s="245"/>
    </row>
    <row r="348" spans="1:15" ht="12.75">
      <c r="A348" s="254"/>
      <c r="B348" s="257"/>
      <c r="C348" s="313" t="s">
        <v>199</v>
      </c>
      <c r="D348" s="314"/>
      <c r="E348" s="258">
        <v>0</v>
      </c>
      <c r="F348" s="259"/>
      <c r="G348" s="260"/>
      <c r="H348" s="261"/>
      <c r="I348" s="255"/>
      <c r="J348" s="262"/>
      <c r="K348" s="255"/>
      <c r="M348" s="256" t="s">
        <v>199</v>
      </c>
      <c r="O348" s="245"/>
    </row>
    <row r="349" spans="1:15" ht="12.75">
      <c r="A349" s="254"/>
      <c r="B349" s="257"/>
      <c r="C349" s="313" t="s">
        <v>464</v>
      </c>
      <c r="D349" s="314"/>
      <c r="E349" s="258">
        <v>69.3</v>
      </c>
      <c r="F349" s="259"/>
      <c r="G349" s="260"/>
      <c r="H349" s="261"/>
      <c r="I349" s="255"/>
      <c r="J349" s="262"/>
      <c r="K349" s="255"/>
      <c r="M349" s="256" t="s">
        <v>464</v>
      </c>
      <c r="O349" s="245"/>
    </row>
    <row r="350" spans="1:15" ht="12.75">
      <c r="A350" s="254"/>
      <c r="B350" s="257"/>
      <c r="C350" s="313" t="s">
        <v>465</v>
      </c>
      <c r="D350" s="314"/>
      <c r="E350" s="258">
        <v>57.75</v>
      </c>
      <c r="F350" s="259"/>
      <c r="G350" s="260"/>
      <c r="H350" s="261"/>
      <c r="I350" s="255"/>
      <c r="J350" s="262"/>
      <c r="K350" s="255"/>
      <c r="M350" s="256" t="s">
        <v>465</v>
      </c>
      <c r="O350" s="245"/>
    </row>
    <row r="351" spans="1:15" ht="12.75">
      <c r="A351" s="254"/>
      <c r="B351" s="257"/>
      <c r="C351" s="313" t="s">
        <v>371</v>
      </c>
      <c r="D351" s="314"/>
      <c r="E351" s="258">
        <v>0</v>
      </c>
      <c r="F351" s="259"/>
      <c r="G351" s="260"/>
      <c r="H351" s="261"/>
      <c r="I351" s="255"/>
      <c r="J351" s="262"/>
      <c r="K351" s="255"/>
      <c r="M351" s="256" t="s">
        <v>371</v>
      </c>
      <c r="O351" s="245"/>
    </row>
    <row r="352" spans="1:15" ht="12.75">
      <c r="A352" s="254"/>
      <c r="B352" s="257"/>
      <c r="C352" s="313" t="s">
        <v>466</v>
      </c>
      <c r="D352" s="314"/>
      <c r="E352" s="258">
        <v>63</v>
      </c>
      <c r="F352" s="259"/>
      <c r="G352" s="260"/>
      <c r="H352" s="261"/>
      <c r="I352" s="255"/>
      <c r="J352" s="262"/>
      <c r="K352" s="255"/>
      <c r="M352" s="256" t="s">
        <v>466</v>
      </c>
      <c r="O352" s="245"/>
    </row>
    <row r="353" spans="1:80" ht="12.75">
      <c r="A353" s="246">
        <v>63</v>
      </c>
      <c r="B353" s="247" t="s">
        <v>467</v>
      </c>
      <c r="C353" s="248" t="s">
        <v>468</v>
      </c>
      <c r="D353" s="249" t="s">
        <v>178</v>
      </c>
      <c r="E353" s="250">
        <v>672.48</v>
      </c>
      <c r="F353" s="250"/>
      <c r="G353" s="251"/>
      <c r="H353" s="252">
        <v>0.0003</v>
      </c>
      <c r="I353" s="253">
        <f>E353*H353</f>
        <v>0.20174399999999998</v>
      </c>
      <c r="J353" s="252"/>
      <c r="K353" s="253">
        <f>E353*J353</f>
        <v>0</v>
      </c>
      <c r="O353" s="245">
        <v>2</v>
      </c>
      <c r="AA353" s="218">
        <v>3</v>
      </c>
      <c r="AB353" s="218">
        <v>1</v>
      </c>
      <c r="AC353" s="218">
        <v>69366055</v>
      </c>
      <c r="AZ353" s="218">
        <v>1</v>
      </c>
      <c r="BA353" s="218">
        <f>IF(AZ353=1,G353,0)</f>
        <v>0</v>
      </c>
      <c r="BB353" s="218">
        <f>IF(AZ353=2,G353,0)</f>
        <v>0</v>
      </c>
      <c r="BC353" s="218">
        <f>IF(AZ353=3,G353,0)</f>
        <v>0</v>
      </c>
      <c r="BD353" s="218">
        <f>IF(AZ353=4,G353,0)</f>
        <v>0</v>
      </c>
      <c r="BE353" s="218">
        <f>IF(AZ353=5,G353,0)</f>
        <v>0</v>
      </c>
      <c r="CA353" s="245">
        <v>3</v>
      </c>
      <c r="CB353" s="245">
        <v>1</v>
      </c>
    </row>
    <row r="354" spans="1:15" ht="12.75">
      <c r="A354" s="254"/>
      <c r="B354" s="257"/>
      <c r="C354" s="313" t="s">
        <v>199</v>
      </c>
      <c r="D354" s="314"/>
      <c r="E354" s="258">
        <v>0</v>
      </c>
      <c r="F354" s="259"/>
      <c r="G354" s="260"/>
      <c r="H354" s="261"/>
      <c r="I354" s="255"/>
      <c r="J354" s="262"/>
      <c r="K354" s="255"/>
      <c r="M354" s="256" t="s">
        <v>199</v>
      </c>
      <c r="O354" s="245"/>
    </row>
    <row r="355" spans="1:15" ht="12.75">
      <c r="A355" s="254"/>
      <c r="B355" s="257"/>
      <c r="C355" s="313" t="s">
        <v>376</v>
      </c>
      <c r="D355" s="314"/>
      <c r="E355" s="258">
        <v>0</v>
      </c>
      <c r="F355" s="259"/>
      <c r="G355" s="260"/>
      <c r="H355" s="261"/>
      <c r="I355" s="255"/>
      <c r="J355" s="262"/>
      <c r="K355" s="255"/>
      <c r="M355" s="256" t="s">
        <v>376</v>
      </c>
      <c r="O355" s="245"/>
    </row>
    <row r="356" spans="1:15" ht="21.75">
      <c r="A356" s="254"/>
      <c r="B356" s="257"/>
      <c r="C356" s="313" t="s">
        <v>469</v>
      </c>
      <c r="D356" s="314"/>
      <c r="E356" s="258">
        <v>348.48</v>
      </c>
      <c r="F356" s="259"/>
      <c r="G356" s="260"/>
      <c r="H356" s="261"/>
      <c r="I356" s="255"/>
      <c r="J356" s="262"/>
      <c r="K356" s="255"/>
      <c r="M356" s="256" t="s">
        <v>469</v>
      </c>
      <c r="O356" s="245"/>
    </row>
    <row r="357" spans="1:15" ht="12.75">
      <c r="A357" s="254"/>
      <c r="B357" s="257"/>
      <c r="C357" s="313" t="s">
        <v>371</v>
      </c>
      <c r="D357" s="314"/>
      <c r="E357" s="258">
        <v>0</v>
      </c>
      <c r="F357" s="259"/>
      <c r="G357" s="260"/>
      <c r="H357" s="261"/>
      <c r="I357" s="255"/>
      <c r="J357" s="262"/>
      <c r="K357" s="255"/>
      <c r="M357" s="256" t="s">
        <v>371</v>
      </c>
      <c r="O357" s="245"/>
    </row>
    <row r="358" spans="1:15" ht="12.75">
      <c r="A358" s="254"/>
      <c r="B358" s="257"/>
      <c r="C358" s="313" t="s">
        <v>379</v>
      </c>
      <c r="D358" s="314"/>
      <c r="E358" s="258">
        <v>0</v>
      </c>
      <c r="F358" s="259"/>
      <c r="G358" s="260"/>
      <c r="H358" s="261"/>
      <c r="I358" s="255"/>
      <c r="J358" s="262"/>
      <c r="K358" s="255"/>
      <c r="M358" s="256" t="s">
        <v>379</v>
      </c>
      <c r="O358" s="245"/>
    </row>
    <row r="359" spans="1:15" ht="21.75">
      <c r="A359" s="254"/>
      <c r="B359" s="257"/>
      <c r="C359" s="313" t="s">
        <v>470</v>
      </c>
      <c r="D359" s="314"/>
      <c r="E359" s="258">
        <v>324</v>
      </c>
      <c r="F359" s="259"/>
      <c r="G359" s="260"/>
      <c r="H359" s="261"/>
      <c r="I359" s="255"/>
      <c r="J359" s="262"/>
      <c r="K359" s="255"/>
      <c r="M359" s="256" t="s">
        <v>470</v>
      </c>
      <c r="O359" s="245"/>
    </row>
    <row r="360" spans="1:57" ht="13.6">
      <c r="A360" s="263"/>
      <c r="B360" s="264" t="s">
        <v>99</v>
      </c>
      <c r="C360" s="265" t="s">
        <v>367</v>
      </c>
      <c r="D360" s="266"/>
      <c r="E360" s="267"/>
      <c r="F360" s="268"/>
      <c r="G360" s="269"/>
      <c r="H360" s="270"/>
      <c r="I360" s="271">
        <f>SUM(I247:I359)</f>
        <v>681.6613445600001</v>
      </c>
      <c r="J360" s="270"/>
      <c r="K360" s="271">
        <f>SUM(K247:K359)</f>
        <v>0</v>
      </c>
      <c r="O360" s="245">
        <v>4</v>
      </c>
      <c r="BA360" s="272">
        <f>SUM(BA247:BA359)</f>
        <v>0</v>
      </c>
      <c r="BB360" s="272">
        <f>SUM(BB247:BB359)</f>
        <v>0</v>
      </c>
      <c r="BC360" s="272">
        <f>SUM(BC247:BC359)</f>
        <v>0</v>
      </c>
      <c r="BD360" s="272">
        <f>SUM(BD247:BD359)</f>
        <v>0</v>
      </c>
      <c r="BE360" s="272">
        <f>SUM(BE247:BE359)</f>
        <v>0</v>
      </c>
    </row>
    <row r="361" spans="1:15" ht="13.6">
      <c r="A361" s="235" t="s">
        <v>96</v>
      </c>
      <c r="B361" s="236" t="s">
        <v>471</v>
      </c>
      <c r="C361" s="237" t="s">
        <v>472</v>
      </c>
      <c r="D361" s="238"/>
      <c r="E361" s="239"/>
      <c r="F361" s="239"/>
      <c r="G361" s="240"/>
      <c r="H361" s="241"/>
      <c r="I361" s="242"/>
      <c r="J361" s="243"/>
      <c r="K361" s="244"/>
      <c r="O361" s="245">
        <v>1</v>
      </c>
    </row>
    <row r="362" spans="1:80" ht="21.75">
      <c r="A362" s="246">
        <v>64</v>
      </c>
      <c r="B362" s="247" t="s">
        <v>474</v>
      </c>
      <c r="C362" s="248" t="s">
        <v>475</v>
      </c>
      <c r="D362" s="249" t="s">
        <v>178</v>
      </c>
      <c r="E362" s="250">
        <v>4.8</v>
      </c>
      <c r="F362" s="250"/>
      <c r="G362" s="251"/>
      <c r="H362" s="252">
        <v>0.39561</v>
      </c>
      <c r="I362" s="253">
        <f>E362*H362</f>
        <v>1.898928</v>
      </c>
      <c r="J362" s="252">
        <v>0</v>
      </c>
      <c r="K362" s="253">
        <f>E362*J362</f>
        <v>0</v>
      </c>
      <c r="O362" s="245">
        <v>2</v>
      </c>
      <c r="AA362" s="218">
        <v>1</v>
      </c>
      <c r="AB362" s="218">
        <v>0</v>
      </c>
      <c r="AC362" s="218">
        <v>0</v>
      </c>
      <c r="AZ362" s="218">
        <v>1</v>
      </c>
      <c r="BA362" s="218">
        <f>IF(AZ362=1,G362,0)</f>
        <v>0</v>
      </c>
      <c r="BB362" s="218">
        <f>IF(AZ362=2,G362,0)</f>
        <v>0</v>
      </c>
      <c r="BC362" s="218">
        <f>IF(AZ362=3,G362,0)</f>
        <v>0</v>
      </c>
      <c r="BD362" s="218">
        <f>IF(AZ362=4,G362,0)</f>
        <v>0</v>
      </c>
      <c r="BE362" s="218">
        <f>IF(AZ362=5,G362,0)</f>
        <v>0</v>
      </c>
      <c r="CA362" s="245">
        <v>1</v>
      </c>
      <c r="CB362" s="245">
        <v>0</v>
      </c>
    </row>
    <row r="363" spans="1:15" ht="12.75">
      <c r="A363" s="254"/>
      <c r="B363" s="257"/>
      <c r="C363" s="313" t="s">
        <v>702</v>
      </c>
      <c r="D363" s="314"/>
      <c r="E363" s="258">
        <v>0</v>
      </c>
      <c r="F363" s="259"/>
      <c r="G363" s="260"/>
      <c r="H363" s="261"/>
      <c r="I363" s="255"/>
      <c r="J363" s="262"/>
      <c r="K363" s="255"/>
      <c r="M363" s="256" t="s">
        <v>476</v>
      </c>
      <c r="O363" s="245"/>
    </row>
    <row r="364" spans="1:15" ht="12.75">
      <c r="A364" s="254"/>
      <c r="B364" s="257"/>
      <c r="C364" s="313" t="s">
        <v>703</v>
      </c>
      <c r="D364" s="314"/>
      <c r="E364" s="258">
        <v>4.8</v>
      </c>
      <c r="F364" s="259"/>
      <c r="G364" s="260"/>
      <c r="H364" s="261"/>
      <c r="I364" s="255"/>
      <c r="J364" s="262"/>
      <c r="K364" s="255"/>
      <c r="M364" s="256" t="s">
        <v>477</v>
      </c>
      <c r="O364" s="245"/>
    </row>
    <row r="365" spans="1:80" ht="21.75">
      <c r="A365" s="246">
        <v>65</v>
      </c>
      <c r="B365" s="247" t="s">
        <v>478</v>
      </c>
      <c r="C365" s="248" t="s">
        <v>479</v>
      </c>
      <c r="D365" s="249" t="s">
        <v>178</v>
      </c>
      <c r="E365" s="250">
        <v>4.8</v>
      </c>
      <c r="F365" s="250"/>
      <c r="G365" s="251"/>
      <c r="H365" s="252">
        <v>0.76629</v>
      </c>
      <c r="I365" s="253">
        <f>E365*H365</f>
        <v>3.678192</v>
      </c>
      <c r="J365" s="252">
        <v>0</v>
      </c>
      <c r="K365" s="253">
        <f>E365*J365</f>
        <v>0</v>
      </c>
      <c r="O365" s="245">
        <v>2</v>
      </c>
      <c r="AA365" s="218">
        <v>1</v>
      </c>
      <c r="AB365" s="218">
        <v>1</v>
      </c>
      <c r="AC365" s="218">
        <v>1</v>
      </c>
      <c r="AZ365" s="218">
        <v>1</v>
      </c>
      <c r="BA365" s="218">
        <f>IF(AZ365=1,G365,0)</f>
        <v>0</v>
      </c>
      <c r="BB365" s="218">
        <f>IF(AZ365=2,G365,0)</f>
        <v>0</v>
      </c>
      <c r="BC365" s="218">
        <f>IF(AZ365=3,G365,0)</f>
        <v>0</v>
      </c>
      <c r="BD365" s="218">
        <f>IF(AZ365=4,G365,0)</f>
        <v>0</v>
      </c>
      <c r="BE365" s="218">
        <f>IF(AZ365=5,G365,0)</f>
        <v>0</v>
      </c>
      <c r="CA365" s="245">
        <v>1</v>
      </c>
      <c r="CB365" s="245">
        <v>1</v>
      </c>
    </row>
    <row r="366" spans="1:15" ht="12.75">
      <c r="A366" s="254"/>
      <c r="B366" s="257"/>
      <c r="C366" s="313" t="s">
        <v>681</v>
      </c>
      <c r="D366" s="314"/>
      <c r="E366" s="258">
        <v>0</v>
      </c>
      <c r="F366" s="259"/>
      <c r="G366" s="260"/>
      <c r="H366" s="261"/>
      <c r="I366" s="255"/>
      <c r="J366" s="262"/>
      <c r="K366" s="255"/>
      <c r="M366" s="256" t="s">
        <v>215</v>
      </c>
      <c r="O366" s="245"/>
    </row>
    <row r="367" spans="1:15" ht="12.75">
      <c r="A367" s="254"/>
      <c r="B367" s="257"/>
      <c r="C367" s="313" t="s">
        <v>703</v>
      </c>
      <c r="D367" s="314"/>
      <c r="E367" s="258">
        <v>4.8</v>
      </c>
      <c r="F367" s="259"/>
      <c r="G367" s="260"/>
      <c r="H367" s="261"/>
      <c r="I367" s="255"/>
      <c r="J367" s="262"/>
      <c r="K367" s="255"/>
      <c r="M367" s="256" t="s">
        <v>477</v>
      </c>
      <c r="O367" s="245"/>
    </row>
    <row r="368" spans="1:80" ht="12.75">
      <c r="A368" s="246">
        <v>66</v>
      </c>
      <c r="B368" s="247" t="s">
        <v>480</v>
      </c>
      <c r="C368" s="248" t="s">
        <v>481</v>
      </c>
      <c r="D368" s="249" t="s">
        <v>178</v>
      </c>
      <c r="E368" s="250">
        <v>4.8</v>
      </c>
      <c r="F368" s="250"/>
      <c r="G368" s="251"/>
      <c r="H368" s="252">
        <v>0.1392</v>
      </c>
      <c r="I368" s="253">
        <f>E368*H368</f>
        <v>0.66816</v>
      </c>
      <c r="J368" s="252">
        <v>0</v>
      </c>
      <c r="K368" s="253">
        <f>E368*J368</f>
        <v>0</v>
      </c>
      <c r="O368" s="245">
        <v>2</v>
      </c>
      <c r="AA368" s="218">
        <v>1</v>
      </c>
      <c r="AB368" s="218">
        <v>0</v>
      </c>
      <c r="AC368" s="218">
        <v>0</v>
      </c>
      <c r="AZ368" s="218">
        <v>1</v>
      </c>
      <c r="BA368" s="218">
        <f>IF(AZ368=1,G368,0)</f>
        <v>0</v>
      </c>
      <c r="BB368" s="218">
        <f>IF(AZ368=2,G368,0)</f>
        <v>0</v>
      </c>
      <c r="BC368" s="218">
        <f>IF(AZ368=3,G368,0)</f>
        <v>0</v>
      </c>
      <c r="BD368" s="218">
        <f>IF(AZ368=4,G368,0)</f>
        <v>0</v>
      </c>
      <c r="BE368" s="218">
        <f>IF(AZ368=5,G368,0)</f>
        <v>0</v>
      </c>
      <c r="CA368" s="245">
        <v>1</v>
      </c>
      <c r="CB368" s="245">
        <v>0</v>
      </c>
    </row>
    <row r="369" spans="1:15" ht="12.75">
      <c r="A369" s="254"/>
      <c r="B369" s="257"/>
      <c r="C369" s="313" t="s">
        <v>681</v>
      </c>
      <c r="D369" s="314"/>
      <c r="E369" s="258">
        <v>0</v>
      </c>
      <c r="F369" s="259"/>
      <c r="G369" s="260"/>
      <c r="H369" s="261"/>
      <c r="I369" s="255"/>
      <c r="J369" s="262"/>
      <c r="K369" s="255"/>
      <c r="M369" s="256" t="s">
        <v>215</v>
      </c>
      <c r="O369" s="245"/>
    </row>
    <row r="370" spans="1:15" ht="12.75">
      <c r="A370" s="254"/>
      <c r="B370" s="257"/>
      <c r="C370" s="313" t="s">
        <v>703</v>
      </c>
      <c r="D370" s="314"/>
      <c r="E370" s="258">
        <v>4.8</v>
      </c>
      <c r="F370" s="259"/>
      <c r="G370" s="260"/>
      <c r="H370" s="261"/>
      <c r="I370" s="255"/>
      <c r="J370" s="262"/>
      <c r="K370" s="255"/>
      <c r="M370" s="256" t="s">
        <v>477</v>
      </c>
      <c r="O370" s="245"/>
    </row>
    <row r="371" spans="1:80" ht="21.75">
      <c r="A371" s="246">
        <v>67</v>
      </c>
      <c r="B371" s="247" t="s">
        <v>482</v>
      </c>
      <c r="C371" s="248" t="s">
        <v>483</v>
      </c>
      <c r="D371" s="249" t="s">
        <v>178</v>
      </c>
      <c r="E371" s="250">
        <v>4.8</v>
      </c>
      <c r="F371" s="250"/>
      <c r="G371" s="251"/>
      <c r="H371" s="252">
        <v>0.20746</v>
      </c>
      <c r="I371" s="253">
        <f>E371*H371</f>
        <v>0.995808</v>
      </c>
      <c r="J371" s="252">
        <v>0</v>
      </c>
      <c r="K371" s="253">
        <f>E371*J371</f>
        <v>0</v>
      </c>
      <c r="O371" s="245">
        <v>2</v>
      </c>
      <c r="AA371" s="218">
        <v>1</v>
      </c>
      <c r="AB371" s="218">
        <v>1</v>
      </c>
      <c r="AC371" s="218">
        <v>1</v>
      </c>
      <c r="AZ371" s="218">
        <v>1</v>
      </c>
      <c r="BA371" s="218">
        <f>IF(AZ371=1,G371,0)</f>
        <v>0</v>
      </c>
      <c r="BB371" s="218">
        <f>IF(AZ371=2,G371,0)</f>
        <v>0</v>
      </c>
      <c r="BC371" s="218">
        <f>IF(AZ371=3,G371,0)</f>
        <v>0</v>
      </c>
      <c r="BD371" s="218">
        <f>IF(AZ371=4,G371,0)</f>
        <v>0</v>
      </c>
      <c r="BE371" s="218">
        <f>IF(AZ371=5,G371,0)</f>
        <v>0</v>
      </c>
      <c r="CA371" s="245">
        <v>1</v>
      </c>
      <c r="CB371" s="245">
        <v>1</v>
      </c>
    </row>
    <row r="372" spans="1:15" ht="12.75">
      <c r="A372" s="254"/>
      <c r="B372" s="257"/>
      <c r="C372" s="313" t="s">
        <v>681</v>
      </c>
      <c r="D372" s="314"/>
      <c r="E372" s="258">
        <v>0</v>
      </c>
      <c r="F372" s="259"/>
      <c r="G372" s="260"/>
      <c r="H372" s="261"/>
      <c r="I372" s="255"/>
      <c r="J372" s="262"/>
      <c r="K372" s="255"/>
      <c r="M372" s="256" t="s">
        <v>215</v>
      </c>
      <c r="O372" s="245"/>
    </row>
    <row r="373" spans="1:15" ht="12.75">
      <c r="A373" s="254"/>
      <c r="B373" s="257"/>
      <c r="C373" s="313" t="s">
        <v>703</v>
      </c>
      <c r="D373" s="314"/>
      <c r="E373" s="258">
        <v>4.8</v>
      </c>
      <c r="F373" s="259"/>
      <c r="G373" s="260"/>
      <c r="H373" s="261"/>
      <c r="I373" s="255"/>
      <c r="J373" s="262"/>
      <c r="K373" s="255"/>
      <c r="M373" s="256" t="s">
        <v>477</v>
      </c>
      <c r="O373" s="245"/>
    </row>
    <row r="374" spans="1:80" ht="12.75">
      <c r="A374" s="246">
        <v>68</v>
      </c>
      <c r="B374" s="247" t="s">
        <v>484</v>
      </c>
      <c r="C374" s="248" t="s">
        <v>485</v>
      </c>
      <c r="D374" s="249" t="s">
        <v>389</v>
      </c>
      <c r="E374" s="250">
        <v>4.8</v>
      </c>
      <c r="F374" s="250"/>
      <c r="G374" s="251"/>
      <c r="H374" s="252">
        <v>0</v>
      </c>
      <c r="I374" s="253">
        <f>E374*H374</f>
        <v>0</v>
      </c>
      <c r="J374" s="252">
        <v>0</v>
      </c>
      <c r="K374" s="253">
        <f>E374*J374</f>
        <v>0</v>
      </c>
      <c r="O374" s="245">
        <v>2</v>
      </c>
      <c r="AA374" s="218">
        <v>1</v>
      </c>
      <c r="AB374" s="218">
        <v>1</v>
      </c>
      <c r="AC374" s="218">
        <v>1</v>
      </c>
      <c r="AZ374" s="218">
        <v>1</v>
      </c>
      <c r="BA374" s="218">
        <f>IF(AZ374=1,G374,0)</f>
        <v>0</v>
      </c>
      <c r="BB374" s="218">
        <f>IF(AZ374=2,G374,0)</f>
        <v>0</v>
      </c>
      <c r="BC374" s="218">
        <f>IF(AZ374=3,G374,0)</f>
        <v>0</v>
      </c>
      <c r="BD374" s="218">
        <f>IF(AZ374=4,G374,0)</f>
        <v>0</v>
      </c>
      <c r="BE374" s="218">
        <f>IF(AZ374=5,G374,0)</f>
        <v>0</v>
      </c>
      <c r="CA374" s="245">
        <v>1</v>
      </c>
      <c r="CB374" s="245">
        <v>1</v>
      </c>
    </row>
    <row r="375" spans="1:15" ht="12.75">
      <c r="A375" s="254"/>
      <c r="B375" s="257"/>
      <c r="C375" s="313" t="s">
        <v>681</v>
      </c>
      <c r="D375" s="314"/>
      <c r="E375" s="258">
        <v>0</v>
      </c>
      <c r="F375" s="259"/>
      <c r="G375" s="260"/>
      <c r="H375" s="261"/>
      <c r="I375" s="255"/>
      <c r="J375" s="262"/>
      <c r="K375" s="255"/>
      <c r="M375" s="256" t="s">
        <v>215</v>
      </c>
      <c r="O375" s="245"/>
    </row>
    <row r="376" spans="1:15" ht="12.75">
      <c r="A376" s="254"/>
      <c r="B376" s="257"/>
      <c r="C376" s="313" t="s">
        <v>703</v>
      </c>
      <c r="D376" s="314"/>
      <c r="E376" s="258">
        <v>4.8</v>
      </c>
      <c r="F376" s="259"/>
      <c r="G376" s="260"/>
      <c r="H376" s="261"/>
      <c r="I376" s="255"/>
      <c r="J376" s="262"/>
      <c r="K376" s="255"/>
      <c r="M376" s="256" t="s">
        <v>486</v>
      </c>
      <c r="O376" s="245"/>
    </row>
    <row r="377" spans="1:57" ht="13.6">
      <c r="A377" s="263"/>
      <c r="B377" s="264" t="s">
        <v>99</v>
      </c>
      <c r="C377" s="265" t="s">
        <v>473</v>
      </c>
      <c r="D377" s="266"/>
      <c r="E377" s="267"/>
      <c r="F377" s="268"/>
      <c r="G377" s="269"/>
      <c r="H377" s="270"/>
      <c r="I377" s="271">
        <f>SUM(I361:I376)</f>
        <v>7.241088</v>
      </c>
      <c r="J377" s="270"/>
      <c r="K377" s="271">
        <f>SUM(K361:K376)</f>
        <v>0</v>
      </c>
      <c r="O377" s="245">
        <v>4</v>
      </c>
      <c r="BA377" s="272">
        <f>SUM(BA361:BA376)</f>
        <v>0</v>
      </c>
      <c r="BB377" s="272">
        <f>SUM(BB361:BB376)</f>
        <v>0</v>
      </c>
      <c r="BC377" s="272">
        <f>SUM(BC361:BC376)</f>
        <v>0</v>
      </c>
      <c r="BD377" s="272">
        <f>SUM(BD361:BD376)</f>
        <v>0</v>
      </c>
      <c r="BE377" s="272">
        <f>SUM(BE361:BE376)</f>
        <v>0</v>
      </c>
    </row>
    <row r="378" spans="1:15" ht="13.6">
      <c r="A378" s="235" t="s">
        <v>96</v>
      </c>
      <c r="B378" s="236" t="s">
        <v>487</v>
      </c>
      <c r="C378" s="237" t="s">
        <v>488</v>
      </c>
      <c r="D378" s="238"/>
      <c r="E378" s="239"/>
      <c r="F378" s="239"/>
      <c r="G378" s="240"/>
      <c r="H378" s="241"/>
      <c r="I378" s="242"/>
      <c r="J378" s="243"/>
      <c r="K378" s="244"/>
      <c r="O378" s="245">
        <v>1</v>
      </c>
    </row>
    <row r="379" spans="1:80" ht="12.75">
      <c r="A379" s="246">
        <v>69</v>
      </c>
      <c r="B379" s="247" t="s">
        <v>493</v>
      </c>
      <c r="C379" s="248" t="s">
        <v>704</v>
      </c>
      <c r="D379" s="249" t="s">
        <v>389</v>
      </c>
      <c r="E379" s="250">
        <v>4</v>
      </c>
      <c r="F379" s="250"/>
      <c r="G379" s="251"/>
      <c r="H379" s="252">
        <v>0.14874</v>
      </c>
      <c r="I379" s="253">
        <f>E379*H379</f>
        <v>0.59496</v>
      </c>
      <c r="J379" s="252">
        <v>0</v>
      </c>
      <c r="K379" s="253">
        <f>E379*J379</f>
        <v>0</v>
      </c>
      <c r="O379" s="245">
        <v>2</v>
      </c>
      <c r="AA379" s="218">
        <v>1</v>
      </c>
      <c r="AB379" s="218">
        <v>1</v>
      </c>
      <c r="AC379" s="218">
        <v>1</v>
      </c>
      <c r="AZ379" s="218">
        <v>1</v>
      </c>
      <c r="BA379" s="218">
        <f>IF(AZ379=1,G379,0)</f>
        <v>0</v>
      </c>
      <c r="BB379" s="218">
        <f>IF(AZ379=2,G379,0)</f>
        <v>0</v>
      </c>
      <c r="BC379" s="218">
        <f>IF(AZ379=3,G379,0)</f>
        <v>0</v>
      </c>
      <c r="BD379" s="218">
        <f>IF(AZ379=4,G379,0)</f>
        <v>0</v>
      </c>
      <c r="BE379" s="218">
        <f>IF(AZ379=5,G379,0)</f>
        <v>0</v>
      </c>
      <c r="CA379" s="245">
        <v>1</v>
      </c>
      <c r="CB379" s="245">
        <v>1</v>
      </c>
    </row>
    <row r="380" spans="1:15" ht="12.75">
      <c r="A380" s="254"/>
      <c r="B380" s="257"/>
      <c r="C380" s="313" t="s">
        <v>179</v>
      </c>
      <c r="D380" s="314"/>
      <c r="E380" s="258">
        <v>0</v>
      </c>
      <c r="F380" s="259"/>
      <c r="G380" s="260"/>
      <c r="H380" s="261"/>
      <c r="I380" s="255"/>
      <c r="J380" s="262"/>
      <c r="K380" s="255"/>
      <c r="M380" s="256" t="s">
        <v>381</v>
      </c>
      <c r="O380" s="245"/>
    </row>
    <row r="381" spans="1:57" ht="13.6">
      <c r="A381" s="263"/>
      <c r="B381" s="264" t="s">
        <v>99</v>
      </c>
      <c r="C381" s="265" t="s">
        <v>489</v>
      </c>
      <c r="D381" s="266"/>
      <c r="E381" s="267"/>
      <c r="F381" s="268"/>
      <c r="G381" s="269"/>
      <c r="H381" s="270"/>
      <c r="I381" s="271">
        <f>SUM(I378:I380)</f>
        <v>0.59496</v>
      </c>
      <c r="J381" s="270"/>
      <c r="K381" s="271">
        <f>SUM(K378:K380)</f>
        <v>0</v>
      </c>
      <c r="O381" s="245">
        <v>4</v>
      </c>
      <c r="BA381" s="272">
        <f>SUM(BA378:BA380)</f>
        <v>0</v>
      </c>
      <c r="BB381" s="272">
        <f>SUM(BB378:BB380)</f>
        <v>0</v>
      </c>
      <c r="BC381" s="272">
        <f>SUM(BC378:BC380)</f>
        <v>0</v>
      </c>
      <c r="BD381" s="272">
        <f>SUM(BD378:BD380)</f>
        <v>0</v>
      </c>
      <c r="BE381" s="272">
        <f>SUM(BE378:BE380)</f>
        <v>0</v>
      </c>
    </row>
    <row r="382" spans="1:15" ht="13.6">
      <c r="A382" s="235" t="s">
        <v>96</v>
      </c>
      <c r="B382" s="236" t="s">
        <v>496</v>
      </c>
      <c r="C382" s="237" t="s">
        <v>497</v>
      </c>
      <c r="D382" s="238"/>
      <c r="E382" s="239"/>
      <c r="F382" s="239"/>
      <c r="G382" s="240"/>
      <c r="H382" s="241"/>
      <c r="I382" s="242"/>
      <c r="J382" s="243"/>
      <c r="K382" s="244"/>
      <c r="O382" s="245">
        <v>1</v>
      </c>
    </row>
    <row r="383" spans="1:80" ht="12.75">
      <c r="A383" s="246">
        <v>70</v>
      </c>
      <c r="B383" s="247" t="s">
        <v>499</v>
      </c>
      <c r="C383" s="248" t="s">
        <v>500</v>
      </c>
      <c r="D383" s="249" t="s">
        <v>193</v>
      </c>
      <c r="E383" s="250">
        <v>16.23</v>
      </c>
      <c r="F383" s="250"/>
      <c r="G383" s="251"/>
      <c r="H383" s="252">
        <v>2.525</v>
      </c>
      <c r="I383" s="253">
        <f>E383*H383</f>
        <v>40.98075</v>
      </c>
      <c r="J383" s="252">
        <v>0</v>
      </c>
      <c r="K383" s="253">
        <f>E383*J383</f>
        <v>0</v>
      </c>
      <c r="O383" s="245">
        <v>2</v>
      </c>
      <c r="AA383" s="218">
        <v>1</v>
      </c>
      <c r="AB383" s="218">
        <v>1</v>
      </c>
      <c r="AC383" s="218">
        <v>1</v>
      </c>
      <c r="AZ383" s="218">
        <v>1</v>
      </c>
      <c r="BA383" s="218">
        <f>IF(AZ383=1,G383,0)</f>
        <v>0</v>
      </c>
      <c r="BB383" s="218">
        <f>IF(AZ383=2,G383,0)</f>
        <v>0</v>
      </c>
      <c r="BC383" s="218">
        <f>IF(AZ383=3,G383,0)</f>
        <v>0</v>
      </c>
      <c r="BD383" s="218">
        <f>IF(AZ383=4,G383,0)</f>
        <v>0</v>
      </c>
      <c r="BE383" s="218">
        <f>IF(AZ383=5,G383,0)</f>
        <v>0</v>
      </c>
      <c r="CA383" s="245">
        <v>1</v>
      </c>
      <c r="CB383" s="245">
        <v>1</v>
      </c>
    </row>
    <row r="384" spans="1:15" ht="12.75">
      <c r="A384" s="254"/>
      <c r="B384" s="257"/>
      <c r="C384" s="313" t="s">
        <v>199</v>
      </c>
      <c r="D384" s="314"/>
      <c r="E384" s="258">
        <v>0</v>
      </c>
      <c r="F384" s="259"/>
      <c r="G384" s="260"/>
      <c r="H384" s="261"/>
      <c r="I384" s="255"/>
      <c r="J384" s="262"/>
      <c r="K384" s="255"/>
      <c r="M384" s="256" t="s">
        <v>199</v>
      </c>
      <c r="O384" s="245"/>
    </row>
    <row r="385" spans="1:15" ht="12.75">
      <c r="A385" s="254"/>
      <c r="B385" s="257"/>
      <c r="C385" s="313" t="s">
        <v>705</v>
      </c>
      <c r="D385" s="314"/>
      <c r="E385" s="258">
        <v>8.53</v>
      </c>
      <c r="F385" s="259"/>
      <c r="G385" s="260"/>
      <c r="H385" s="261"/>
      <c r="I385" s="255"/>
      <c r="J385" s="262"/>
      <c r="K385" s="255"/>
      <c r="M385" s="256" t="s">
        <v>501</v>
      </c>
      <c r="O385" s="245"/>
    </row>
    <row r="386" spans="1:15" ht="12.75">
      <c r="A386" s="254"/>
      <c r="B386" s="257"/>
      <c r="C386" s="313" t="s">
        <v>371</v>
      </c>
      <c r="D386" s="314"/>
      <c r="E386" s="258">
        <v>0</v>
      </c>
      <c r="F386" s="259"/>
      <c r="G386" s="260"/>
      <c r="H386" s="261"/>
      <c r="I386" s="255"/>
      <c r="J386" s="262"/>
      <c r="K386" s="255"/>
      <c r="M386" s="256" t="s">
        <v>371</v>
      </c>
      <c r="O386" s="245"/>
    </row>
    <row r="387" spans="1:15" ht="12.75">
      <c r="A387" s="254"/>
      <c r="B387" s="257"/>
      <c r="C387" s="313" t="s">
        <v>706</v>
      </c>
      <c r="D387" s="314"/>
      <c r="E387" s="258">
        <v>7.7</v>
      </c>
      <c r="F387" s="259"/>
      <c r="G387" s="260"/>
      <c r="H387" s="261"/>
      <c r="I387" s="255"/>
      <c r="J387" s="262"/>
      <c r="K387" s="255"/>
      <c r="M387" s="256" t="s">
        <v>502</v>
      </c>
      <c r="O387" s="245"/>
    </row>
    <row r="388" spans="1:15" ht="12.75">
      <c r="A388" s="246">
        <v>71</v>
      </c>
      <c r="B388" s="247" t="s">
        <v>490</v>
      </c>
      <c r="C388" s="248" t="s">
        <v>491</v>
      </c>
      <c r="D388" s="249" t="s">
        <v>389</v>
      </c>
      <c r="E388" s="250">
        <v>18</v>
      </c>
      <c r="F388" s="250"/>
      <c r="G388" s="251"/>
      <c r="H388" s="261"/>
      <c r="I388" s="255"/>
      <c r="J388" s="262"/>
      <c r="K388" s="255"/>
      <c r="M388" s="256"/>
      <c r="O388" s="245"/>
    </row>
    <row r="389" spans="1:15" ht="12.75">
      <c r="A389" s="254"/>
      <c r="B389" s="257"/>
      <c r="C389" s="313" t="s">
        <v>179</v>
      </c>
      <c r="D389" s="314"/>
      <c r="E389" s="258">
        <v>0</v>
      </c>
      <c r="F389" s="259"/>
      <c r="G389" s="260"/>
      <c r="H389" s="261"/>
      <c r="I389" s="255"/>
      <c r="J389" s="262"/>
      <c r="K389" s="255"/>
      <c r="M389" s="256"/>
      <c r="O389" s="245"/>
    </row>
    <row r="390" spans="1:15" ht="12.75">
      <c r="A390" s="254"/>
      <c r="B390" s="257"/>
      <c r="C390" s="313" t="s">
        <v>492</v>
      </c>
      <c r="D390" s="314"/>
      <c r="E390" s="258">
        <v>18</v>
      </c>
      <c r="F390" s="259"/>
      <c r="G390" s="260"/>
      <c r="H390" s="261"/>
      <c r="I390" s="255"/>
      <c r="J390" s="262"/>
      <c r="K390" s="255"/>
      <c r="M390" s="256"/>
      <c r="O390" s="245"/>
    </row>
    <row r="391" spans="1:80" ht="12.75">
      <c r="A391" s="246">
        <v>72</v>
      </c>
      <c r="B391" s="247" t="s">
        <v>503</v>
      </c>
      <c r="C391" s="248" t="s">
        <v>504</v>
      </c>
      <c r="D391" s="249" t="s">
        <v>178</v>
      </c>
      <c r="E391" s="250">
        <v>39.68</v>
      </c>
      <c r="F391" s="250"/>
      <c r="G391" s="251"/>
      <c r="H391" s="252">
        <v>0.09868</v>
      </c>
      <c r="I391" s="253">
        <f>E391*H391</f>
        <v>3.9156224</v>
      </c>
      <c r="J391" s="252">
        <v>0</v>
      </c>
      <c r="K391" s="253">
        <f>E391*J391</f>
        <v>0</v>
      </c>
      <c r="O391" s="245">
        <v>2</v>
      </c>
      <c r="AA391" s="218">
        <v>1</v>
      </c>
      <c r="AB391" s="218">
        <v>1</v>
      </c>
      <c r="AC391" s="218">
        <v>1</v>
      </c>
      <c r="AZ391" s="218">
        <v>1</v>
      </c>
      <c r="BA391" s="218">
        <f>IF(AZ391=1,G391,0)</f>
        <v>0</v>
      </c>
      <c r="BB391" s="218">
        <f>IF(AZ391=2,G391,0)</f>
        <v>0</v>
      </c>
      <c r="BC391" s="218">
        <f>IF(AZ391=3,G391,0)</f>
        <v>0</v>
      </c>
      <c r="BD391" s="218">
        <f>IF(AZ391=4,G391,0)</f>
        <v>0</v>
      </c>
      <c r="BE391" s="218">
        <f>IF(AZ391=5,G391,0)</f>
        <v>0</v>
      </c>
      <c r="CA391" s="245">
        <v>1</v>
      </c>
      <c r="CB391" s="245">
        <v>1</v>
      </c>
    </row>
    <row r="392" spans="1:15" ht="12.75">
      <c r="A392" s="254"/>
      <c r="B392" s="257"/>
      <c r="C392" s="313" t="s">
        <v>199</v>
      </c>
      <c r="D392" s="314"/>
      <c r="E392" s="258">
        <v>0</v>
      </c>
      <c r="F392" s="259"/>
      <c r="G392" s="260"/>
      <c r="H392" s="261"/>
      <c r="I392" s="255"/>
      <c r="J392" s="262"/>
      <c r="K392" s="255"/>
      <c r="M392" s="256" t="s">
        <v>199</v>
      </c>
      <c r="O392" s="245"/>
    </row>
    <row r="393" spans="1:15" ht="12.75">
      <c r="A393" s="254"/>
      <c r="B393" s="257"/>
      <c r="C393" s="313" t="s">
        <v>707</v>
      </c>
      <c r="D393" s="314"/>
      <c r="E393" s="258">
        <v>22.08</v>
      </c>
      <c r="F393" s="259"/>
      <c r="G393" s="260"/>
      <c r="H393" s="261"/>
      <c r="I393" s="255"/>
      <c r="J393" s="262"/>
      <c r="K393" s="255"/>
      <c r="M393" s="256" t="s">
        <v>505</v>
      </c>
      <c r="O393" s="245"/>
    </row>
    <row r="394" spans="1:15" ht="12.75">
      <c r="A394" s="254"/>
      <c r="B394" s="257"/>
      <c r="C394" s="313" t="s">
        <v>371</v>
      </c>
      <c r="D394" s="314"/>
      <c r="E394" s="258">
        <v>0</v>
      </c>
      <c r="F394" s="259"/>
      <c r="G394" s="260"/>
      <c r="H394" s="261"/>
      <c r="I394" s="255"/>
      <c r="J394" s="262"/>
      <c r="K394" s="255"/>
      <c r="M394" s="256" t="s">
        <v>371</v>
      </c>
      <c r="O394" s="245"/>
    </row>
    <row r="395" spans="1:15" ht="12.75">
      <c r="A395" s="254"/>
      <c r="B395" s="257"/>
      <c r="C395" s="313" t="s">
        <v>708</v>
      </c>
      <c r="D395" s="314"/>
      <c r="E395" s="258">
        <v>17.6</v>
      </c>
      <c r="F395" s="259"/>
      <c r="G395" s="260"/>
      <c r="H395" s="261"/>
      <c r="I395" s="255"/>
      <c r="J395" s="262"/>
      <c r="K395" s="255"/>
      <c r="M395" s="256" t="s">
        <v>506</v>
      </c>
      <c r="O395" s="245"/>
    </row>
    <row r="396" spans="1:80" ht="12.75">
      <c r="A396" s="246">
        <v>73</v>
      </c>
      <c r="B396" s="247" t="s">
        <v>507</v>
      </c>
      <c r="C396" s="248" t="s">
        <v>508</v>
      </c>
      <c r="D396" s="249" t="s">
        <v>178</v>
      </c>
      <c r="E396" s="250">
        <v>106.32</v>
      </c>
      <c r="F396" s="250"/>
      <c r="G396" s="251"/>
      <c r="H396" s="252">
        <v>0.16</v>
      </c>
      <c r="I396" s="253">
        <f>E396*H396</f>
        <v>17.0112</v>
      </c>
      <c r="J396" s="252">
        <v>0</v>
      </c>
      <c r="K396" s="253">
        <f>E396*J396</f>
        <v>0</v>
      </c>
      <c r="O396" s="245">
        <v>2</v>
      </c>
      <c r="AA396" s="218">
        <v>1</v>
      </c>
      <c r="AB396" s="218">
        <v>1</v>
      </c>
      <c r="AC396" s="218">
        <v>1</v>
      </c>
      <c r="AZ396" s="218">
        <v>1</v>
      </c>
      <c r="BA396" s="218">
        <f>IF(AZ396=1,G396,0)</f>
        <v>0</v>
      </c>
      <c r="BB396" s="218">
        <f>IF(AZ396=2,G396,0)</f>
        <v>0</v>
      </c>
      <c r="BC396" s="218">
        <f>IF(AZ396=3,G396,0)</f>
        <v>0</v>
      </c>
      <c r="BD396" s="218">
        <f>IF(AZ396=4,G396,0)</f>
        <v>0</v>
      </c>
      <c r="BE396" s="218">
        <f>IF(AZ396=5,G396,0)</f>
        <v>0</v>
      </c>
      <c r="CA396" s="245">
        <v>1</v>
      </c>
      <c r="CB396" s="245">
        <v>1</v>
      </c>
    </row>
    <row r="397" spans="1:15" ht="12.75">
      <c r="A397" s="254"/>
      <c r="B397" s="257"/>
      <c r="C397" s="313" t="s">
        <v>199</v>
      </c>
      <c r="D397" s="314"/>
      <c r="E397" s="258">
        <v>0</v>
      </c>
      <c r="F397" s="259"/>
      <c r="G397" s="260"/>
      <c r="H397" s="261"/>
      <c r="I397" s="255"/>
      <c r="J397" s="262"/>
      <c r="K397" s="255"/>
      <c r="M397" s="256" t="s">
        <v>199</v>
      </c>
      <c r="O397" s="245"/>
    </row>
    <row r="398" spans="1:15" ht="12.75">
      <c r="A398" s="254"/>
      <c r="B398" s="257"/>
      <c r="C398" s="313" t="s">
        <v>509</v>
      </c>
      <c r="D398" s="314"/>
      <c r="E398" s="258">
        <v>52.8</v>
      </c>
      <c r="F398" s="259"/>
      <c r="G398" s="260"/>
      <c r="H398" s="261"/>
      <c r="I398" s="255"/>
      <c r="J398" s="262"/>
      <c r="K398" s="255"/>
      <c r="M398" s="256" t="s">
        <v>509</v>
      </c>
      <c r="O398" s="245"/>
    </row>
    <row r="399" spans="1:15" ht="12.75">
      <c r="A399" s="254"/>
      <c r="B399" s="257"/>
      <c r="C399" s="313" t="s">
        <v>371</v>
      </c>
      <c r="D399" s="314"/>
      <c r="E399" s="258">
        <v>0</v>
      </c>
      <c r="F399" s="259"/>
      <c r="G399" s="260"/>
      <c r="H399" s="261"/>
      <c r="I399" s="255"/>
      <c r="J399" s="262"/>
      <c r="K399" s="255"/>
      <c r="M399" s="256" t="s">
        <v>371</v>
      </c>
      <c r="O399" s="245"/>
    </row>
    <row r="400" spans="1:15" ht="12.75">
      <c r="A400" s="254"/>
      <c r="B400" s="257"/>
      <c r="C400" s="313" t="s">
        <v>510</v>
      </c>
      <c r="D400" s="314"/>
      <c r="E400" s="258">
        <v>48</v>
      </c>
      <c r="F400" s="259"/>
      <c r="G400" s="260"/>
      <c r="H400" s="261"/>
      <c r="I400" s="255"/>
      <c r="J400" s="262"/>
      <c r="K400" s="255"/>
      <c r="M400" s="256" t="s">
        <v>510</v>
      </c>
      <c r="O400" s="245"/>
    </row>
    <row r="401" spans="1:57" ht="13.6">
      <c r="A401" s="263"/>
      <c r="B401" s="264" t="s">
        <v>99</v>
      </c>
      <c r="C401" s="265" t="s">
        <v>498</v>
      </c>
      <c r="D401" s="266"/>
      <c r="E401" s="267"/>
      <c r="F401" s="268"/>
      <c r="G401" s="269"/>
      <c r="H401" s="270"/>
      <c r="I401" s="271">
        <f>SUM(I382:I400)</f>
        <v>61.90757240000001</v>
      </c>
      <c r="J401" s="270"/>
      <c r="K401" s="271">
        <f>SUM(K382:K400)</f>
        <v>0</v>
      </c>
      <c r="O401" s="245">
        <v>4</v>
      </c>
      <c r="BA401" s="272">
        <f>SUM(BA382:BA400)</f>
        <v>0</v>
      </c>
      <c r="BB401" s="272">
        <f>SUM(BB382:BB400)</f>
        <v>0</v>
      </c>
      <c r="BC401" s="272">
        <f>SUM(BC382:BC400)</f>
        <v>0</v>
      </c>
      <c r="BD401" s="272">
        <f>SUM(BD382:BD400)</f>
        <v>0</v>
      </c>
      <c r="BE401" s="272">
        <f>SUM(BE382:BE400)</f>
        <v>0</v>
      </c>
    </row>
    <row r="402" spans="1:15" ht="13.6">
      <c r="A402" s="235" t="s">
        <v>96</v>
      </c>
      <c r="B402" s="236" t="s">
        <v>511</v>
      </c>
      <c r="C402" s="237" t="s">
        <v>512</v>
      </c>
      <c r="D402" s="238"/>
      <c r="E402" s="239"/>
      <c r="F402" s="239"/>
      <c r="G402" s="240"/>
      <c r="H402" s="241"/>
      <c r="I402" s="242"/>
      <c r="J402" s="243"/>
      <c r="K402" s="244"/>
      <c r="O402" s="245">
        <v>1</v>
      </c>
    </row>
    <row r="403" spans="1:80" ht="21.75">
      <c r="A403" s="246">
        <v>74</v>
      </c>
      <c r="B403" s="247" t="s">
        <v>514</v>
      </c>
      <c r="C403" s="248" t="s">
        <v>515</v>
      </c>
      <c r="D403" s="249" t="s">
        <v>389</v>
      </c>
      <c r="E403" s="250">
        <v>72</v>
      </c>
      <c r="F403" s="250"/>
      <c r="G403" s="251"/>
      <c r="H403" s="252">
        <v>0.00355</v>
      </c>
      <c r="I403" s="253">
        <f>E403*H403</f>
        <v>0.2556</v>
      </c>
      <c r="J403" s="252"/>
      <c r="K403" s="253">
        <f>E403*J403</f>
        <v>0</v>
      </c>
      <c r="O403" s="245">
        <v>2</v>
      </c>
      <c r="AA403" s="218">
        <v>12</v>
      </c>
      <c r="AB403" s="218">
        <v>0</v>
      </c>
      <c r="AC403" s="218">
        <v>137</v>
      </c>
      <c r="AZ403" s="218">
        <v>1</v>
      </c>
      <c r="BA403" s="218">
        <f>IF(AZ403=1,G403,0)</f>
        <v>0</v>
      </c>
      <c r="BB403" s="218">
        <f>IF(AZ403=2,G403,0)</f>
        <v>0</v>
      </c>
      <c r="BC403" s="218">
        <f>IF(AZ403=3,G403,0)</f>
        <v>0</v>
      </c>
      <c r="BD403" s="218">
        <f>IF(AZ403=4,G403,0)</f>
        <v>0</v>
      </c>
      <c r="BE403" s="218">
        <f>IF(AZ403=5,G403,0)</f>
        <v>0</v>
      </c>
      <c r="CA403" s="245">
        <v>12</v>
      </c>
      <c r="CB403" s="245">
        <v>0</v>
      </c>
    </row>
    <row r="404" spans="1:15" ht="12.75">
      <c r="A404" s="254"/>
      <c r="B404" s="257"/>
      <c r="C404" s="313" t="s">
        <v>215</v>
      </c>
      <c r="D404" s="314"/>
      <c r="E404" s="258">
        <v>0</v>
      </c>
      <c r="F404" s="259"/>
      <c r="G404" s="260"/>
      <c r="H404" s="261"/>
      <c r="I404" s="255"/>
      <c r="J404" s="262"/>
      <c r="K404" s="255"/>
      <c r="M404" s="256" t="s">
        <v>215</v>
      </c>
      <c r="O404" s="245"/>
    </row>
    <row r="405" spans="1:15" ht="12.75">
      <c r="A405" s="254"/>
      <c r="B405" s="257"/>
      <c r="C405" s="313" t="s">
        <v>711</v>
      </c>
      <c r="D405" s="314"/>
      <c r="E405" s="258">
        <v>8</v>
      </c>
      <c r="F405" s="259"/>
      <c r="G405" s="260"/>
      <c r="H405" s="261"/>
      <c r="I405" s="255"/>
      <c r="J405" s="262"/>
      <c r="K405" s="255"/>
      <c r="M405" s="256" t="s">
        <v>516</v>
      </c>
      <c r="O405" s="245"/>
    </row>
    <row r="406" spans="1:15" ht="12.75">
      <c r="A406" s="254"/>
      <c r="B406" s="257"/>
      <c r="C406" s="313" t="s">
        <v>710</v>
      </c>
      <c r="D406" s="314"/>
      <c r="E406" s="258">
        <v>59</v>
      </c>
      <c r="F406" s="259"/>
      <c r="G406" s="260"/>
      <c r="H406" s="261"/>
      <c r="I406" s="255"/>
      <c r="J406" s="262"/>
      <c r="K406" s="255"/>
      <c r="M406" s="256" t="s">
        <v>517</v>
      </c>
      <c r="O406" s="245"/>
    </row>
    <row r="407" spans="1:15" ht="12.75">
      <c r="A407" s="254"/>
      <c r="B407" s="257"/>
      <c r="C407" s="313" t="s">
        <v>709</v>
      </c>
      <c r="D407" s="314"/>
      <c r="E407" s="258">
        <v>5</v>
      </c>
      <c r="F407" s="259"/>
      <c r="G407" s="260"/>
      <c r="H407" s="261"/>
      <c r="I407" s="255"/>
      <c r="J407" s="262"/>
      <c r="K407" s="255"/>
      <c r="M407" s="256" t="s">
        <v>518</v>
      </c>
      <c r="O407" s="245"/>
    </row>
    <row r="408" spans="1:80" ht="12.75">
      <c r="A408" s="246">
        <v>75</v>
      </c>
      <c r="B408" s="247" t="s">
        <v>519</v>
      </c>
      <c r="C408" s="248" t="s">
        <v>520</v>
      </c>
      <c r="D408" s="249" t="s">
        <v>389</v>
      </c>
      <c r="E408" s="250">
        <v>72</v>
      </c>
      <c r="F408" s="250"/>
      <c r="G408" s="251"/>
      <c r="H408" s="252">
        <v>0</v>
      </c>
      <c r="I408" s="253">
        <f>E408*H408</f>
        <v>0</v>
      </c>
      <c r="J408" s="252"/>
      <c r="K408" s="253">
        <f>E408*J408</f>
        <v>0</v>
      </c>
      <c r="O408" s="245">
        <v>2</v>
      </c>
      <c r="AA408" s="218">
        <v>12</v>
      </c>
      <c r="AB408" s="218">
        <v>0</v>
      </c>
      <c r="AC408" s="218">
        <v>152</v>
      </c>
      <c r="AZ408" s="218">
        <v>1</v>
      </c>
      <c r="BA408" s="218">
        <f>IF(AZ408=1,G408,0)</f>
        <v>0</v>
      </c>
      <c r="BB408" s="218">
        <f>IF(AZ408=2,G408,0)</f>
        <v>0</v>
      </c>
      <c r="BC408" s="218">
        <f>IF(AZ408=3,G408,0)</f>
        <v>0</v>
      </c>
      <c r="BD408" s="218">
        <f>IF(AZ408=4,G408,0)</f>
        <v>0</v>
      </c>
      <c r="BE408" s="218">
        <f>IF(AZ408=5,G408,0)</f>
        <v>0</v>
      </c>
      <c r="CA408" s="245">
        <v>12</v>
      </c>
      <c r="CB408" s="245">
        <v>0</v>
      </c>
    </row>
    <row r="409" spans="1:80" ht="12.75">
      <c r="A409" s="246">
        <v>76</v>
      </c>
      <c r="B409" s="247" t="s">
        <v>521</v>
      </c>
      <c r="C409" s="248" t="s">
        <v>522</v>
      </c>
      <c r="D409" s="249" t="s">
        <v>184</v>
      </c>
      <c r="E409" s="250">
        <v>2</v>
      </c>
      <c r="F409" s="250"/>
      <c r="G409" s="251"/>
      <c r="H409" s="252">
        <v>0</v>
      </c>
      <c r="I409" s="253">
        <f>E409*H409</f>
        <v>0</v>
      </c>
      <c r="J409" s="252"/>
      <c r="K409" s="253">
        <f>E409*J409</f>
        <v>0</v>
      </c>
      <c r="O409" s="245">
        <v>2</v>
      </c>
      <c r="AA409" s="218">
        <v>12</v>
      </c>
      <c r="AB409" s="218">
        <v>0</v>
      </c>
      <c r="AC409" s="218">
        <v>164</v>
      </c>
      <c r="AZ409" s="218">
        <v>1</v>
      </c>
      <c r="BA409" s="218">
        <f>IF(AZ409=1,G409,0)</f>
        <v>0</v>
      </c>
      <c r="BB409" s="218">
        <f>IF(AZ409=2,G409,0)</f>
        <v>0</v>
      </c>
      <c r="BC409" s="218">
        <f>IF(AZ409=3,G409,0)</f>
        <v>0</v>
      </c>
      <c r="BD409" s="218">
        <f>IF(AZ409=4,G409,0)</f>
        <v>0</v>
      </c>
      <c r="BE409" s="218">
        <f>IF(AZ409=5,G409,0)</f>
        <v>0</v>
      </c>
      <c r="CA409" s="245">
        <v>12</v>
      </c>
      <c r="CB409" s="245">
        <v>0</v>
      </c>
    </row>
    <row r="410" spans="1:15" ht="12.75">
      <c r="A410" s="254"/>
      <c r="B410" s="257"/>
      <c r="C410" s="313" t="s">
        <v>523</v>
      </c>
      <c r="D410" s="314"/>
      <c r="E410" s="258">
        <v>2</v>
      </c>
      <c r="F410" s="259"/>
      <c r="G410" s="260"/>
      <c r="H410" s="261"/>
      <c r="I410" s="255"/>
      <c r="J410" s="262"/>
      <c r="K410" s="255"/>
      <c r="M410" s="256" t="s">
        <v>523</v>
      </c>
      <c r="O410" s="245"/>
    </row>
    <row r="411" spans="1:80" ht="12.75">
      <c r="A411" s="246">
        <v>77</v>
      </c>
      <c r="B411" s="247" t="s">
        <v>524</v>
      </c>
      <c r="C411" s="248" t="s">
        <v>525</v>
      </c>
      <c r="D411" s="249" t="s">
        <v>184</v>
      </c>
      <c r="E411" s="250">
        <v>1</v>
      </c>
      <c r="F411" s="250"/>
      <c r="G411" s="251"/>
      <c r="H411" s="252">
        <v>0</v>
      </c>
      <c r="I411" s="253">
        <f>E411*H411</f>
        <v>0</v>
      </c>
      <c r="J411" s="252"/>
      <c r="K411" s="253">
        <f>E411*J411</f>
        <v>0</v>
      </c>
      <c r="O411" s="245">
        <v>2</v>
      </c>
      <c r="AA411" s="218">
        <v>12</v>
      </c>
      <c r="AB411" s="218">
        <v>0</v>
      </c>
      <c r="AC411" s="218">
        <v>168</v>
      </c>
      <c r="AZ411" s="218">
        <v>1</v>
      </c>
      <c r="BA411" s="218">
        <f>IF(AZ411=1,G411,0)</f>
        <v>0</v>
      </c>
      <c r="BB411" s="218">
        <f>IF(AZ411=2,G411,0)</f>
        <v>0</v>
      </c>
      <c r="BC411" s="218">
        <f>IF(AZ411=3,G411,0)</f>
        <v>0</v>
      </c>
      <c r="BD411" s="218">
        <f>IF(AZ411=4,G411,0)</f>
        <v>0</v>
      </c>
      <c r="BE411" s="218">
        <f>IF(AZ411=5,G411,0)</f>
        <v>0</v>
      </c>
      <c r="CA411" s="245">
        <v>12</v>
      </c>
      <c r="CB411" s="245">
        <v>0</v>
      </c>
    </row>
    <row r="412" spans="1:15" ht="12.75">
      <c r="A412" s="254"/>
      <c r="B412" s="257"/>
      <c r="C412" s="313" t="s">
        <v>526</v>
      </c>
      <c r="D412" s="314"/>
      <c r="E412" s="258">
        <v>1</v>
      </c>
      <c r="F412" s="259"/>
      <c r="G412" s="260"/>
      <c r="H412" s="261"/>
      <c r="I412" s="255"/>
      <c r="J412" s="262"/>
      <c r="K412" s="255"/>
      <c r="M412" s="256" t="s">
        <v>526</v>
      </c>
      <c r="O412" s="245"/>
    </row>
    <row r="413" spans="1:80" ht="12.75">
      <c r="A413" s="246">
        <v>78</v>
      </c>
      <c r="B413" s="247" t="s">
        <v>527</v>
      </c>
      <c r="C413" s="248" t="s">
        <v>528</v>
      </c>
      <c r="D413" s="249" t="s">
        <v>184</v>
      </c>
      <c r="E413" s="250">
        <v>1</v>
      </c>
      <c r="F413" s="250"/>
      <c r="G413" s="251"/>
      <c r="H413" s="252">
        <v>0</v>
      </c>
      <c r="I413" s="253">
        <f>E413*H413</f>
        <v>0</v>
      </c>
      <c r="J413" s="252"/>
      <c r="K413" s="253">
        <f>E413*J413</f>
        <v>0</v>
      </c>
      <c r="O413" s="245">
        <v>2</v>
      </c>
      <c r="AA413" s="218">
        <v>12</v>
      </c>
      <c r="AB413" s="218">
        <v>0</v>
      </c>
      <c r="AC413" s="218">
        <v>170</v>
      </c>
      <c r="AZ413" s="218">
        <v>1</v>
      </c>
      <c r="BA413" s="218">
        <f>IF(AZ413=1,G413,0)</f>
        <v>0</v>
      </c>
      <c r="BB413" s="218">
        <f>IF(AZ413=2,G413,0)</f>
        <v>0</v>
      </c>
      <c r="BC413" s="218">
        <f>IF(AZ413=3,G413,0)</f>
        <v>0</v>
      </c>
      <c r="BD413" s="218">
        <f>IF(AZ413=4,G413,0)</f>
        <v>0</v>
      </c>
      <c r="BE413" s="218">
        <f>IF(AZ413=5,G413,0)</f>
        <v>0</v>
      </c>
      <c r="CA413" s="245">
        <v>12</v>
      </c>
      <c r="CB413" s="245">
        <v>0</v>
      </c>
    </row>
    <row r="414" spans="1:15" ht="12.75">
      <c r="A414" s="254"/>
      <c r="B414" s="257"/>
      <c r="C414" s="313" t="s">
        <v>529</v>
      </c>
      <c r="D414" s="314"/>
      <c r="E414" s="258">
        <v>1</v>
      </c>
      <c r="F414" s="259"/>
      <c r="G414" s="260"/>
      <c r="H414" s="261"/>
      <c r="I414" s="255"/>
      <c r="J414" s="262"/>
      <c r="K414" s="255"/>
      <c r="M414" s="256" t="s">
        <v>529</v>
      </c>
      <c r="O414" s="245"/>
    </row>
    <row r="415" spans="1:80" ht="12.75">
      <c r="A415" s="246">
        <v>79</v>
      </c>
      <c r="B415" s="247" t="s">
        <v>530</v>
      </c>
      <c r="C415" s="248" t="s">
        <v>531</v>
      </c>
      <c r="D415" s="249" t="s">
        <v>184</v>
      </c>
      <c r="E415" s="250">
        <v>1</v>
      </c>
      <c r="F415" s="250"/>
      <c r="G415" s="251"/>
      <c r="H415" s="252">
        <v>0</v>
      </c>
      <c r="I415" s="253">
        <f>E415*H415</f>
        <v>0</v>
      </c>
      <c r="J415" s="252"/>
      <c r="K415" s="253">
        <f>E415*J415</f>
        <v>0</v>
      </c>
      <c r="O415" s="245">
        <v>2</v>
      </c>
      <c r="AA415" s="218">
        <v>12</v>
      </c>
      <c r="AB415" s="218">
        <v>0</v>
      </c>
      <c r="AC415" s="218">
        <v>171</v>
      </c>
      <c r="AZ415" s="218">
        <v>1</v>
      </c>
      <c r="BA415" s="218">
        <f>IF(AZ415=1,G415,0)</f>
        <v>0</v>
      </c>
      <c r="BB415" s="218">
        <f>IF(AZ415=2,G415,0)</f>
        <v>0</v>
      </c>
      <c r="BC415" s="218">
        <f>IF(AZ415=3,G415,0)</f>
        <v>0</v>
      </c>
      <c r="BD415" s="218">
        <f>IF(AZ415=4,G415,0)</f>
        <v>0</v>
      </c>
      <c r="BE415" s="218">
        <f>IF(AZ415=5,G415,0)</f>
        <v>0</v>
      </c>
      <c r="CA415" s="245">
        <v>12</v>
      </c>
      <c r="CB415" s="245">
        <v>0</v>
      </c>
    </row>
    <row r="416" spans="1:15" ht="12.75">
      <c r="A416" s="254"/>
      <c r="B416" s="257"/>
      <c r="C416" s="313" t="s">
        <v>529</v>
      </c>
      <c r="D416" s="314"/>
      <c r="E416" s="258">
        <v>1</v>
      </c>
      <c r="F416" s="259"/>
      <c r="G416" s="260"/>
      <c r="H416" s="261"/>
      <c r="I416" s="255"/>
      <c r="J416" s="262"/>
      <c r="K416" s="255"/>
      <c r="M416" s="256" t="s">
        <v>529</v>
      </c>
      <c r="O416" s="245"/>
    </row>
    <row r="417" spans="1:80" ht="12.75">
      <c r="A417" s="246">
        <v>80</v>
      </c>
      <c r="B417" s="247" t="s">
        <v>532</v>
      </c>
      <c r="C417" s="248" t="s">
        <v>533</v>
      </c>
      <c r="D417" s="249" t="s">
        <v>184</v>
      </c>
      <c r="E417" s="250">
        <v>1</v>
      </c>
      <c r="F417" s="250"/>
      <c r="G417" s="251"/>
      <c r="H417" s="252">
        <v>0</v>
      </c>
      <c r="I417" s="253">
        <f>E417*H417</f>
        <v>0</v>
      </c>
      <c r="J417" s="252"/>
      <c r="K417" s="253">
        <f>E417*J417</f>
        <v>0</v>
      </c>
      <c r="O417" s="245">
        <v>2</v>
      </c>
      <c r="AA417" s="218">
        <v>12</v>
      </c>
      <c r="AB417" s="218">
        <v>0</v>
      </c>
      <c r="AC417" s="218">
        <v>172</v>
      </c>
      <c r="AZ417" s="218">
        <v>1</v>
      </c>
      <c r="BA417" s="218">
        <f>IF(AZ417=1,G417,0)</f>
        <v>0</v>
      </c>
      <c r="BB417" s="218">
        <f>IF(AZ417=2,G417,0)</f>
        <v>0</v>
      </c>
      <c r="BC417" s="218">
        <f>IF(AZ417=3,G417,0)</f>
        <v>0</v>
      </c>
      <c r="BD417" s="218">
        <f>IF(AZ417=4,G417,0)</f>
        <v>0</v>
      </c>
      <c r="BE417" s="218">
        <f>IF(AZ417=5,G417,0)</f>
        <v>0</v>
      </c>
      <c r="CA417" s="245">
        <v>12</v>
      </c>
      <c r="CB417" s="245">
        <v>0</v>
      </c>
    </row>
    <row r="418" spans="1:15" ht="12.75">
      <c r="A418" s="254"/>
      <c r="B418" s="257"/>
      <c r="C418" s="313" t="s">
        <v>529</v>
      </c>
      <c r="D418" s="314"/>
      <c r="E418" s="258">
        <v>1</v>
      </c>
      <c r="F418" s="259"/>
      <c r="G418" s="260"/>
      <c r="H418" s="261"/>
      <c r="I418" s="255"/>
      <c r="J418" s="262"/>
      <c r="K418" s="255"/>
      <c r="M418" s="256" t="s">
        <v>529</v>
      </c>
      <c r="O418" s="245"/>
    </row>
    <row r="419" spans="1:80" ht="12.75">
      <c r="A419" s="246">
        <v>81</v>
      </c>
      <c r="B419" s="247" t="s">
        <v>534</v>
      </c>
      <c r="C419" s="248" t="s">
        <v>535</v>
      </c>
      <c r="D419" s="249" t="s">
        <v>184</v>
      </c>
      <c r="E419" s="250">
        <v>3</v>
      </c>
      <c r="F419" s="250"/>
      <c r="G419" s="251"/>
      <c r="H419" s="252">
        <v>0</v>
      </c>
      <c r="I419" s="253">
        <f>E419*H419</f>
        <v>0</v>
      </c>
      <c r="J419" s="252"/>
      <c r="K419" s="253">
        <f>E419*J419</f>
        <v>0</v>
      </c>
      <c r="O419" s="245">
        <v>2</v>
      </c>
      <c r="AA419" s="218">
        <v>12</v>
      </c>
      <c r="AB419" s="218">
        <v>0</v>
      </c>
      <c r="AC419" s="218">
        <v>166</v>
      </c>
      <c r="AZ419" s="218">
        <v>1</v>
      </c>
      <c r="BA419" s="218">
        <f>IF(AZ419=1,G419,0)</f>
        <v>0</v>
      </c>
      <c r="BB419" s="218">
        <f>IF(AZ419=2,G419,0)</f>
        <v>0</v>
      </c>
      <c r="BC419" s="218">
        <f>IF(AZ419=3,G419,0)</f>
        <v>0</v>
      </c>
      <c r="BD419" s="218">
        <f>IF(AZ419=4,G419,0)</f>
        <v>0</v>
      </c>
      <c r="BE419" s="218">
        <f>IF(AZ419=5,G419,0)</f>
        <v>0</v>
      </c>
      <c r="CA419" s="245">
        <v>12</v>
      </c>
      <c r="CB419" s="245">
        <v>0</v>
      </c>
    </row>
    <row r="420" spans="1:15" ht="12.75">
      <c r="A420" s="254"/>
      <c r="B420" s="257"/>
      <c r="C420" s="313" t="s">
        <v>536</v>
      </c>
      <c r="D420" s="314"/>
      <c r="E420" s="258">
        <v>3</v>
      </c>
      <c r="F420" s="259"/>
      <c r="G420" s="260"/>
      <c r="H420" s="261"/>
      <c r="I420" s="255"/>
      <c r="J420" s="262"/>
      <c r="K420" s="255"/>
      <c r="M420" s="256" t="s">
        <v>536</v>
      </c>
      <c r="O420" s="245"/>
    </row>
    <row r="421" spans="1:80" ht="21.75">
      <c r="A421" s="246">
        <v>82</v>
      </c>
      <c r="B421" s="247" t="s">
        <v>537</v>
      </c>
      <c r="C421" s="248" t="s">
        <v>538</v>
      </c>
      <c r="D421" s="249" t="s">
        <v>184</v>
      </c>
      <c r="E421" s="250">
        <v>1</v>
      </c>
      <c r="F421" s="250"/>
      <c r="G421" s="251"/>
      <c r="H421" s="252">
        <v>0</v>
      </c>
      <c r="I421" s="253">
        <f>E421*H421</f>
        <v>0</v>
      </c>
      <c r="J421" s="252"/>
      <c r="K421" s="253">
        <f>E421*J421</f>
        <v>0</v>
      </c>
      <c r="O421" s="245">
        <v>2</v>
      </c>
      <c r="AA421" s="218">
        <v>12</v>
      </c>
      <c r="AB421" s="218">
        <v>0</v>
      </c>
      <c r="AC421" s="218">
        <v>169</v>
      </c>
      <c r="AZ421" s="218">
        <v>1</v>
      </c>
      <c r="BA421" s="218">
        <f>IF(AZ421=1,G421,0)</f>
        <v>0</v>
      </c>
      <c r="BB421" s="218">
        <f>IF(AZ421=2,G421,0)</f>
        <v>0</v>
      </c>
      <c r="BC421" s="218">
        <f>IF(AZ421=3,G421,0)</f>
        <v>0</v>
      </c>
      <c r="BD421" s="218">
        <f>IF(AZ421=4,G421,0)</f>
        <v>0</v>
      </c>
      <c r="BE421" s="218">
        <f>IF(AZ421=5,G421,0)</f>
        <v>0</v>
      </c>
      <c r="CA421" s="245">
        <v>12</v>
      </c>
      <c r="CB421" s="245">
        <v>0</v>
      </c>
    </row>
    <row r="422" spans="1:15" ht="12.75">
      <c r="A422" s="254"/>
      <c r="B422" s="257"/>
      <c r="C422" s="313" t="s">
        <v>529</v>
      </c>
      <c r="D422" s="314"/>
      <c r="E422" s="258">
        <v>1</v>
      </c>
      <c r="F422" s="259"/>
      <c r="G422" s="260"/>
      <c r="H422" s="261"/>
      <c r="I422" s="255"/>
      <c r="J422" s="262"/>
      <c r="K422" s="255"/>
      <c r="M422" s="256" t="s">
        <v>529</v>
      </c>
      <c r="O422" s="245"/>
    </row>
    <row r="423" spans="1:80" ht="12.75">
      <c r="A423" s="246">
        <v>83</v>
      </c>
      <c r="B423" s="247" t="s">
        <v>539</v>
      </c>
      <c r="C423" s="248" t="s">
        <v>540</v>
      </c>
      <c r="D423" s="249" t="s">
        <v>184</v>
      </c>
      <c r="E423" s="250">
        <v>9</v>
      </c>
      <c r="F423" s="250"/>
      <c r="G423" s="251"/>
      <c r="H423" s="252">
        <v>0.0026</v>
      </c>
      <c r="I423" s="253">
        <f>E423*H423</f>
        <v>0.023399999999999997</v>
      </c>
      <c r="J423" s="252"/>
      <c r="K423" s="253">
        <f>E423*J423</f>
        <v>0</v>
      </c>
      <c r="O423" s="245">
        <v>2</v>
      </c>
      <c r="AA423" s="218">
        <v>3</v>
      </c>
      <c r="AB423" s="218">
        <v>1</v>
      </c>
      <c r="AC423" s="218" t="s">
        <v>539</v>
      </c>
      <c r="AZ423" s="218">
        <v>1</v>
      </c>
      <c r="BA423" s="218">
        <f>IF(AZ423=1,G423,0)</f>
        <v>0</v>
      </c>
      <c r="BB423" s="218">
        <f>IF(AZ423=2,G423,0)</f>
        <v>0</v>
      </c>
      <c r="BC423" s="218">
        <f>IF(AZ423=3,G423,0)</f>
        <v>0</v>
      </c>
      <c r="BD423" s="218">
        <f>IF(AZ423=4,G423,0)</f>
        <v>0</v>
      </c>
      <c r="BE423" s="218">
        <f>IF(AZ423=5,G423,0)</f>
        <v>0</v>
      </c>
      <c r="CA423" s="245">
        <v>3</v>
      </c>
      <c r="CB423" s="245">
        <v>1</v>
      </c>
    </row>
    <row r="424" spans="1:15" ht="12.75">
      <c r="A424" s="254"/>
      <c r="B424" s="257"/>
      <c r="C424" s="313" t="s">
        <v>179</v>
      </c>
      <c r="D424" s="314"/>
      <c r="E424" s="258">
        <v>0</v>
      </c>
      <c r="F424" s="259"/>
      <c r="G424" s="260"/>
      <c r="H424" s="261"/>
      <c r="I424" s="255"/>
      <c r="J424" s="262"/>
      <c r="K424" s="255"/>
      <c r="M424" s="256" t="s">
        <v>215</v>
      </c>
      <c r="O424" s="245"/>
    </row>
    <row r="425" spans="1:15" ht="12.75">
      <c r="A425" s="254"/>
      <c r="B425" s="257"/>
      <c r="C425" s="328" t="s">
        <v>494</v>
      </c>
      <c r="D425" s="314"/>
      <c r="E425" s="284">
        <v>0</v>
      </c>
      <c r="F425" s="259"/>
      <c r="G425" s="260"/>
      <c r="H425" s="261"/>
      <c r="I425" s="255"/>
      <c r="J425" s="262"/>
      <c r="K425" s="255"/>
      <c r="M425" s="256" t="s">
        <v>494</v>
      </c>
      <c r="O425" s="245"/>
    </row>
    <row r="426" spans="1:15" ht="21.75">
      <c r="A426" s="254"/>
      <c r="B426" s="257"/>
      <c r="C426" s="328" t="s">
        <v>712</v>
      </c>
      <c r="D426" s="314"/>
      <c r="E426" s="284">
        <v>8.08</v>
      </c>
      <c r="F426" s="259"/>
      <c r="G426" s="260"/>
      <c r="H426" s="261"/>
      <c r="I426" s="255"/>
      <c r="J426" s="262"/>
      <c r="K426" s="255"/>
      <c r="M426" s="256" t="s">
        <v>541</v>
      </c>
      <c r="O426" s="245"/>
    </row>
    <row r="427" spans="1:15" ht="12.75">
      <c r="A427" s="254"/>
      <c r="B427" s="257"/>
      <c r="C427" s="328" t="s">
        <v>495</v>
      </c>
      <c r="D427" s="314"/>
      <c r="E427" s="284">
        <v>8.08</v>
      </c>
      <c r="F427" s="259"/>
      <c r="G427" s="260"/>
      <c r="H427" s="261"/>
      <c r="I427" s="255"/>
      <c r="J427" s="262"/>
      <c r="K427" s="255"/>
      <c r="M427" s="256" t="s">
        <v>495</v>
      </c>
      <c r="O427" s="245"/>
    </row>
    <row r="428" spans="1:15" ht="12.75">
      <c r="A428" s="254"/>
      <c r="B428" s="257"/>
      <c r="C428" s="313" t="s">
        <v>714</v>
      </c>
      <c r="D428" s="314"/>
      <c r="E428" s="258">
        <v>8.08</v>
      </c>
      <c r="F428" s="259"/>
      <c r="G428" s="260"/>
      <c r="H428" s="261"/>
      <c r="I428" s="255"/>
      <c r="J428" s="262"/>
      <c r="K428" s="255"/>
      <c r="M428" s="256">
        <v>19</v>
      </c>
      <c r="O428" s="245"/>
    </row>
    <row r="429" spans="1:80" ht="12.75">
      <c r="A429" s="246">
        <v>84</v>
      </c>
      <c r="B429" s="247" t="s">
        <v>542</v>
      </c>
      <c r="C429" s="248" t="s">
        <v>543</v>
      </c>
      <c r="D429" s="249"/>
      <c r="E429" s="250">
        <v>5</v>
      </c>
      <c r="F429" s="250"/>
      <c r="G429" s="251"/>
      <c r="H429" s="252">
        <v>0.0032</v>
      </c>
      <c r="I429" s="253">
        <f>E429*H429</f>
        <v>0.016</v>
      </c>
      <c r="J429" s="252"/>
      <c r="K429" s="253">
        <f>E429*J429</f>
        <v>0</v>
      </c>
      <c r="O429" s="245">
        <v>2</v>
      </c>
      <c r="AA429" s="218">
        <v>3</v>
      </c>
      <c r="AB429" s="218">
        <v>1</v>
      </c>
      <c r="AC429" s="218">
        <v>28614213</v>
      </c>
      <c r="AZ429" s="218">
        <v>1</v>
      </c>
      <c r="BA429" s="218">
        <f>IF(AZ429=1,G429,0)</f>
        <v>0</v>
      </c>
      <c r="BB429" s="218">
        <f>IF(AZ429=2,G429,0)</f>
        <v>0</v>
      </c>
      <c r="BC429" s="218">
        <f>IF(AZ429=3,G429,0)</f>
        <v>0</v>
      </c>
      <c r="BD429" s="218">
        <f>IF(AZ429=4,G429,0)</f>
        <v>0</v>
      </c>
      <c r="BE429" s="218">
        <f>IF(AZ429=5,G429,0)</f>
        <v>0</v>
      </c>
      <c r="CA429" s="245">
        <v>3</v>
      </c>
      <c r="CB429" s="245">
        <v>1</v>
      </c>
    </row>
    <row r="430" spans="1:15" ht="12.75">
      <c r="A430" s="254"/>
      <c r="B430" s="257"/>
      <c r="C430" s="313" t="s">
        <v>179</v>
      </c>
      <c r="D430" s="314"/>
      <c r="E430" s="258">
        <v>0</v>
      </c>
      <c r="F430" s="259"/>
      <c r="G430" s="260"/>
      <c r="H430" s="261"/>
      <c r="I430" s="255"/>
      <c r="J430" s="262"/>
      <c r="K430" s="255"/>
      <c r="M430" s="256" t="s">
        <v>215</v>
      </c>
      <c r="O430" s="245"/>
    </row>
    <row r="431" spans="1:15" ht="12.75">
      <c r="A431" s="254"/>
      <c r="B431" s="257"/>
      <c r="C431" s="328" t="s">
        <v>494</v>
      </c>
      <c r="D431" s="314"/>
      <c r="E431" s="284">
        <v>0</v>
      </c>
      <c r="F431" s="259"/>
      <c r="G431" s="260"/>
      <c r="H431" s="261"/>
      <c r="I431" s="255"/>
      <c r="J431" s="262"/>
      <c r="K431" s="255"/>
      <c r="M431" s="256" t="s">
        <v>494</v>
      </c>
      <c r="O431" s="245"/>
    </row>
    <row r="432" spans="1:15" ht="12.75">
      <c r="A432" s="254"/>
      <c r="B432" s="257"/>
      <c r="C432" s="328" t="s">
        <v>544</v>
      </c>
      <c r="D432" s="314"/>
      <c r="E432" s="284">
        <v>4.04</v>
      </c>
      <c r="F432" s="259"/>
      <c r="G432" s="260"/>
      <c r="H432" s="261"/>
      <c r="I432" s="255"/>
      <c r="J432" s="262"/>
      <c r="K432" s="255"/>
      <c r="M432" s="256" t="s">
        <v>544</v>
      </c>
      <c r="O432" s="245"/>
    </row>
    <row r="433" spans="1:15" ht="12.75">
      <c r="A433" s="254"/>
      <c r="B433" s="257"/>
      <c r="C433" s="328" t="s">
        <v>495</v>
      </c>
      <c r="D433" s="314"/>
      <c r="E433" s="284">
        <v>4.04</v>
      </c>
      <c r="F433" s="259"/>
      <c r="G433" s="260"/>
      <c r="H433" s="261"/>
      <c r="I433" s="255"/>
      <c r="J433" s="262"/>
      <c r="K433" s="255"/>
      <c r="M433" s="256" t="s">
        <v>495</v>
      </c>
      <c r="O433" s="245"/>
    </row>
    <row r="434" spans="1:15" ht="12.75">
      <c r="A434" s="254"/>
      <c r="B434" s="257"/>
      <c r="C434" s="313" t="s">
        <v>545</v>
      </c>
      <c r="D434" s="314"/>
      <c r="E434" s="258">
        <v>5</v>
      </c>
      <c r="F434" s="259"/>
      <c r="G434" s="260"/>
      <c r="H434" s="261"/>
      <c r="I434" s="255"/>
      <c r="J434" s="262"/>
      <c r="K434" s="255"/>
      <c r="M434" s="256">
        <v>5</v>
      </c>
      <c r="O434" s="245"/>
    </row>
    <row r="435" spans="1:80" ht="12.75">
      <c r="A435" s="246">
        <v>85</v>
      </c>
      <c r="B435" s="247" t="s">
        <v>546</v>
      </c>
      <c r="C435" s="248" t="s">
        <v>547</v>
      </c>
      <c r="D435" s="249" t="s">
        <v>184</v>
      </c>
      <c r="E435" s="250">
        <v>13</v>
      </c>
      <c r="F435" s="250"/>
      <c r="G435" s="251"/>
      <c r="H435" s="252">
        <v>0.0132</v>
      </c>
      <c r="I435" s="253">
        <f>E435*H435</f>
        <v>0.1716</v>
      </c>
      <c r="J435" s="252"/>
      <c r="K435" s="253">
        <f>E435*J435</f>
        <v>0</v>
      </c>
      <c r="O435" s="245">
        <v>2</v>
      </c>
      <c r="AA435" s="218">
        <v>3</v>
      </c>
      <c r="AB435" s="218">
        <v>1</v>
      </c>
      <c r="AC435" s="218">
        <v>28614215</v>
      </c>
      <c r="AZ435" s="218">
        <v>1</v>
      </c>
      <c r="BA435" s="218">
        <f>IF(AZ435=1,G435,0)</f>
        <v>0</v>
      </c>
      <c r="BB435" s="218">
        <f>IF(AZ435=2,G435,0)</f>
        <v>0</v>
      </c>
      <c r="BC435" s="218">
        <f>IF(AZ435=3,G435,0)</f>
        <v>0</v>
      </c>
      <c r="BD435" s="218">
        <f>IF(AZ435=4,G435,0)</f>
        <v>0</v>
      </c>
      <c r="BE435" s="218">
        <f>IF(AZ435=5,G435,0)</f>
        <v>0</v>
      </c>
      <c r="CA435" s="245">
        <v>3</v>
      </c>
      <c r="CB435" s="245">
        <v>1</v>
      </c>
    </row>
    <row r="436" spans="1:15" ht="12.75">
      <c r="A436" s="254"/>
      <c r="B436" s="257"/>
      <c r="C436" s="313" t="s">
        <v>215</v>
      </c>
      <c r="D436" s="314"/>
      <c r="E436" s="258">
        <v>0</v>
      </c>
      <c r="F436" s="259"/>
      <c r="G436" s="260"/>
      <c r="H436" s="261"/>
      <c r="I436" s="255"/>
      <c r="J436" s="262"/>
      <c r="K436" s="255"/>
      <c r="M436" s="256" t="s">
        <v>215</v>
      </c>
      <c r="O436" s="245"/>
    </row>
    <row r="437" spans="1:15" ht="12.75">
      <c r="A437" s="254"/>
      <c r="B437" s="257"/>
      <c r="C437" s="328" t="s">
        <v>494</v>
      </c>
      <c r="D437" s="314"/>
      <c r="E437" s="284">
        <v>0</v>
      </c>
      <c r="F437" s="259"/>
      <c r="G437" s="260"/>
      <c r="H437" s="261"/>
      <c r="I437" s="255"/>
      <c r="J437" s="262"/>
      <c r="K437" s="255"/>
      <c r="M437" s="256" t="s">
        <v>494</v>
      </c>
      <c r="O437" s="245"/>
    </row>
    <row r="438" spans="1:15" ht="21.75">
      <c r="A438" s="254"/>
      <c r="B438" s="257"/>
      <c r="C438" s="328" t="s">
        <v>548</v>
      </c>
      <c r="D438" s="314"/>
      <c r="E438" s="284">
        <v>3.232</v>
      </c>
      <c r="F438" s="259"/>
      <c r="G438" s="260"/>
      <c r="H438" s="261"/>
      <c r="I438" s="255"/>
      <c r="J438" s="262"/>
      <c r="K438" s="255"/>
      <c r="M438" s="256" t="s">
        <v>548</v>
      </c>
      <c r="O438" s="245"/>
    </row>
    <row r="439" spans="1:15" ht="12.75">
      <c r="A439" s="254"/>
      <c r="B439" s="257"/>
      <c r="C439" s="328" t="s">
        <v>549</v>
      </c>
      <c r="D439" s="314"/>
      <c r="E439" s="284">
        <v>9.696</v>
      </c>
      <c r="F439" s="259"/>
      <c r="G439" s="260"/>
      <c r="H439" s="261"/>
      <c r="I439" s="255"/>
      <c r="J439" s="262"/>
      <c r="K439" s="255"/>
      <c r="M439" s="256" t="s">
        <v>549</v>
      </c>
      <c r="O439" s="245"/>
    </row>
    <row r="440" spans="1:15" ht="12.75">
      <c r="A440" s="254"/>
      <c r="B440" s="257"/>
      <c r="C440" s="328" t="s">
        <v>495</v>
      </c>
      <c r="D440" s="314"/>
      <c r="E440" s="284">
        <v>12.93</v>
      </c>
      <c r="F440" s="259"/>
      <c r="G440" s="260"/>
      <c r="H440" s="261"/>
      <c r="I440" s="255"/>
      <c r="J440" s="262"/>
      <c r="K440" s="255"/>
      <c r="M440" s="256" t="s">
        <v>495</v>
      </c>
      <c r="O440" s="245"/>
    </row>
    <row r="441" spans="1:15" ht="12.75">
      <c r="A441" s="254"/>
      <c r="B441" s="257"/>
      <c r="C441" s="313" t="s">
        <v>713</v>
      </c>
      <c r="D441" s="314"/>
      <c r="E441" s="258">
        <v>13</v>
      </c>
      <c r="F441" s="259"/>
      <c r="G441" s="260"/>
      <c r="H441" s="261"/>
      <c r="I441" s="255"/>
      <c r="J441" s="262"/>
      <c r="K441" s="255"/>
      <c r="M441" s="256">
        <v>24</v>
      </c>
      <c r="O441" s="245"/>
    </row>
    <row r="442" spans="1:57" ht="13.6">
      <c r="A442" s="263"/>
      <c r="B442" s="264" t="s">
        <v>99</v>
      </c>
      <c r="C442" s="265" t="s">
        <v>513</v>
      </c>
      <c r="D442" s="266"/>
      <c r="E442" s="267"/>
      <c r="F442" s="268"/>
      <c r="G442" s="269"/>
      <c r="H442" s="270"/>
      <c r="I442" s="271">
        <f>SUM(I402:I441)</f>
        <v>0.4666</v>
      </c>
      <c r="J442" s="270"/>
      <c r="K442" s="271">
        <f>SUM(K402:K441)</f>
        <v>0</v>
      </c>
      <c r="O442" s="245">
        <v>4</v>
      </c>
      <c r="BA442" s="272">
        <f>SUM(BA402:BA441)</f>
        <v>0</v>
      </c>
      <c r="BB442" s="272">
        <f>SUM(BB402:BB441)</f>
        <v>0</v>
      </c>
      <c r="BC442" s="272">
        <f>SUM(BC402:BC441)</f>
        <v>0</v>
      </c>
      <c r="BD442" s="272">
        <f>SUM(BD402:BD441)</f>
        <v>0</v>
      </c>
      <c r="BE442" s="272">
        <f>SUM(BE402:BE441)</f>
        <v>0</v>
      </c>
    </row>
    <row r="443" spans="1:15" ht="13.6">
      <c r="A443" s="235" t="s">
        <v>96</v>
      </c>
      <c r="B443" s="236" t="s">
        <v>550</v>
      </c>
      <c r="C443" s="237" t="s">
        <v>551</v>
      </c>
      <c r="D443" s="238"/>
      <c r="E443" s="239"/>
      <c r="F443" s="239"/>
      <c r="G443" s="240"/>
      <c r="H443" s="241"/>
      <c r="I443" s="242"/>
      <c r="J443" s="243"/>
      <c r="K443" s="244"/>
      <c r="O443" s="245">
        <v>1</v>
      </c>
    </row>
    <row r="444" spans="1:80" ht="12.75">
      <c r="A444" s="246">
        <v>86</v>
      </c>
      <c r="B444" s="247" t="s">
        <v>553</v>
      </c>
      <c r="C444" s="248" t="s">
        <v>554</v>
      </c>
      <c r="D444" s="249" t="s">
        <v>178</v>
      </c>
      <c r="E444" s="250">
        <v>1250</v>
      </c>
      <c r="F444" s="250"/>
      <c r="G444" s="251"/>
      <c r="H444" s="252">
        <v>0</v>
      </c>
      <c r="I444" s="253">
        <f>E444*H444</f>
        <v>0</v>
      </c>
      <c r="J444" s="252">
        <v>0</v>
      </c>
      <c r="K444" s="253">
        <f>E444*J444</f>
        <v>0</v>
      </c>
      <c r="O444" s="245">
        <v>2</v>
      </c>
      <c r="AA444" s="218">
        <v>1</v>
      </c>
      <c r="AB444" s="218">
        <v>1</v>
      </c>
      <c r="AC444" s="218">
        <v>1</v>
      </c>
      <c r="AZ444" s="218">
        <v>1</v>
      </c>
      <c r="BA444" s="218">
        <f>IF(AZ444=1,G444,0)</f>
        <v>0</v>
      </c>
      <c r="BB444" s="218">
        <f>IF(AZ444=2,G444,0)</f>
        <v>0</v>
      </c>
      <c r="BC444" s="218">
        <f>IF(AZ444=3,G444,0)</f>
        <v>0</v>
      </c>
      <c r="BD444" s="218">
        <f>IF(AZ444=4,G444,0)</f>
        <v>0</v>
      </c>
      <c r="BE444" s="218">
        <f>IF(AZ444=5,G444,0)</f>
        <v>0</v>
      </c>
      <c r="CA444" s="245">
        <v>1</v>
      </c>
      <c r="CB444" s="245">
        <v>1</v>
      </c>
    </row>
    <row r="445" spans="1:15" ht="21.75">
      <c r="A445" s="254"/>
      <c r="B445" s="257"/>
      <c r="C445" s="313" t="s">
        <v>715</v>
      </c>
      <c r="D445" s="314"/>
      <c r="E445" s="258">
        <v>1250</v>
      </c>
      <c r="F445" s="259"/>
      <c r="G445" s="260"/>
      <c r="H445" s="261"/>
      <c r="I445" s="255"/>
      <c r="J445" s="262"/>
      <c r="K445" s="255"/>
      <c r="M445" s="256" t="s">
        <v>555</v>
      </c>
      <c r="O445" s="245"/>
    </row>
    <row r="446" spans="1:57" ht="13.6">
      <c r="A446" s="263"/>
      <c r="B446" s="264" t="s">
        <v>99</v>
      </c>
      <c r="C446" s="265" t="s">
        <v>552</v>
      </c>
      <c r="D446" s="266"/>
      <c r="E446" s="267"/>
      <c r="F446" s="268"/>
      <c r="G446" s="269"/>
      <c r="H446" s="270"/>
      <c r="I446" s="271">
        <f>SUM(I443:I445)</f>
        <v>0</v>
      </c>
      <c r="J446" s="270"/>
      <c r="K446" s="271">
        <f>SUM(K443:K445)</f>
        <v>0</v>
      </c>
      <c r="O446" s="245">
        <v>4</v>
      </c>
      <c r="BA446" s="272">
        <f>SUM(BA443:BA445)</f>
        <v>0</v>
      </c>
      <c r="BB446" s="272">
        <f>SUM(BB443:BB445)</f>
        <v>0</v>
      </c>
      <c r="BC446" s="272">
        <f>SUM(BC443:BC445)</f>
        <v>0</v>
      </c>
      <c r="BD446" s="272">
        <f>SUM(BD443:BD445)</f>
        <v>0</v>
      </c>
      <c r="BE446" s="272">
        <f>SUM(BE443:BE445)</f>
        <v>0</v>
      </c>
    </row>
    <row r="447" spans="1:15" ht="13.6">
      <c r="A447" s="235" t="s">
        <v>96</v>
      </c>
      <c r="B447" s="236" t="s">
        <v>556</v>
      </c>
      <c r="C447" s="237" t="s">
        <v>557</v>
      </c>
      <c r="D447" s="238"/>
      <c r="E447" s="239"/>
      <c r="F447" s="239"/>
      <c r="G447" s="240"/>
      <c r="H447" s="241"/>
      <c r="I447" s="242"/>
      <c r="J447" s="243"/>
      <c r="K447" s="244"/>
      <c r="O447" s="245">
        <v>1</v>
      </c>
    </row>
    <row r="448" spans="1:80" ht="12.75">
      <c r="A448" s="246">
        <v>87</v>
      </c>
      <c r="B448" s="247" t="s">
        <v>560</v>
      </c>
      <c r="C448" s="248" t="s">
        <v>561</v>
      </c>
      <c r="D448" s="249" t="s">
        <v>178</v>
      </c>
      <c r="E448" s="250">
        <v>3.6</v>
      </c>
      <c r="F448" s="250"/>
      <c r="G448" s="251"/>
      <c r="H448" s="252">
        <v>0</v>
      </c>
      <c r="I448" s="253">
        <f>E448*H448</f>
        <v>0</v>
      </c>
      <c r="J448" s="252">
        <v>-0.44</v>
      </c>
      <c r="K448" s="253">
        <f>E448*J448</f>
        <v>-1.584</v>
      </c>
      <c r="O448" s="245">
        <v>2</v>
      </c>
      <c r="AA448" s="218">
        <v>1</v>
      </c>
      <c r="AB448" s="218">
        <v>1</v>
      </c>
      <c r="AC448" s="218">
        <v>1</v>
      </c>
      <c r="AZ448" s="218">
        <v>1</v>
      </c>
      <c r="BA448" s="218">
        <f>IF(AZ448=1,G448,0)</f>
        <v>0</v>
      </c>
      <c r="BB448" s="218">
        <f>IF(AZ448=2,G448,0)</f>
        <v>0</v>
      </c>
      <c r="BC448" s="218">
        <f>IF(AZ448=3,G448,0)</f>
        <v>0</v>
      </c>
      <c r="BD448" s="218">
        <f>IF(AZ448=4,G448,0)</f>
        <v>0</v>
      </c>
      <c r="BE448" s="218">
        <f>IF(AZ448=5,G448,0)</f>
        <v>0</v>
      </c>
      <c r="CA448" s="245">
        <v>1</v>
      </c>
      <c r="CB448" s="245">
        <v>1</v>
      </c>
    </row>
    <row r="449" spans="1:15" ht="12.75">
      <c r="A449" s="254"/>
      <c r="B449" s="257"/>
      <c r="C449" s="313" t="s">
        <v>179</v>
      </c>
      <c r="D449" s="314"/>
      <c r="E449" s="258">
        <v>0</v>
      </c>
      <c r="F449" s="259"/>
      <c r="G449" s="260"/>
      <c r="H449" s="261"/>
      <c r="I449" s="255"/>
      <c r="J449" s="262"/>
      <c r="K449" s="255"/>
      <c r="M449" s="256" t="s">
        <v>215</v>
      </c>
      <c r="O449" s="245"/>
    </row>
    <row r="450" spans="1:15" ht="12.75">
      <c r="A450" s="254"/>
      <c r="B450" s="257"/>
      <c r="C450" s="313" t="s">
        <v>477</v>
      </c>
      <c r="D450" s="314"/>
      <c r="E450" s="258">
        <v>3.6</v>
      </c>
      <c r="F450" s="259"/>
      <c r="G450" s="260"/>
      <c r="H450" s="261"/>
      <c r="I450" s="255"/>
      <c r="J450" s="262"/>
      <c r="K450" s="255"/>
      <c r="M450" s="256" t="s">
        <v>477</v>
      </c>
      <c r="O450" s="245"/>
    </row>
    <row r="451" spans="1:80" ht="21.75">
      <c r="A451" s="246">
        <v>88</v>
      </c>
      <c r="B451" s="247" t="s">
        <v>562</v>
      </c>
      <c r="C451" s="248" t="s">
        <v>563</v>
      </c>
      <c r="D451" s="249" t="s">
        <v>389</v>
      </c>
      <c r="E451" s="250">
        <v>4</v>
      </c>
      <c r="F451" s="250"/>
      <c r="G451" s="251"/>
      <c r="H451" s="252">
        <v>0</v>
      </c>
      <c r="I451" s="253">
        <f>E451*H451</f>
        <v>0</v>
      </c>
      <c r="J451" s="252">
        <v>-0.145</v>
      </c>
      <c r="K451" s="253">
        <f>E451*J451</f>
        <v>-0.58</v>
      </c>
      <c r="O451" s="245">
        <v>2</v>
      </c>
      <c r="AA451" s="218">
        <v>1</v>
      </c>
      <c r="AB451" s="218">
        <v>1</v>
      </c>
      <c r="AC451" s="218">
        <v>1</v>
      </c>
      <c r="AZ451" s="218">
        <v>1</v>
      </c>
      <c r="BA451" s="218">
        <f>IF(AZ451=1,G451,0)</f>
        <v>0</v>
      </c>
      <c r="BB451" s="218">
        <f>IF(AZ451=2,G451,0)</f>
        <v>0</v>
      </c>
      <c r="BC451" s="218">
        <f>IF(AZ451=3,G451,0)</f>
        <v>0</v>
      </c>
      <c r="BD451" s="218">
        <f>IF(AZ451=4,G451,0)</f>
        <v>0</v>
      </c>
      <c r="BE451" s="218">
        <f>IF(AZ451=5,G451,0)</f>
        <v>0</v>
      </c>
      <c r="CA451" s="245">
        <v>1</v>
      </c>
      <c r="CB451" s="245">
        <v>1</v>
      </c>
    </row>
    <row r="452" spans="1:15" ht="12.75">
      <c r="A452" s="254"/>
      <c r="B452" s="257"/>
      <c r="C452" s="313" t="s">
        <v>179</v>
      </c>
      <c r="D452" s="314"/>
      <c r="E452" s="258">
        <v>0</v>
      </c>
      <c r="F452" s="259"/>
      <c r="G452" s="260"/>
      <c r="H452" s="261"/>
      <c r="I452" s="255"/>
      <c r="J452" s="262"/>
      <c r="K452" s="255"/>
      <c r="M452" s="256" t="s">
        <v>381</v>
      </c>
      <c r="O452" s="245"/>
    </row>
    <row r="453" spans="1:80" ht="12.75">
      <c r="A453" s="246">
        <v>89</v>
      </c>
      <c r="B453" s="247" t="s">
        <v>564</v>
      </c>
      <c r="C453" s="248" t="s">
        <v>565</v>
      </c>
      <c r="D453" s="249" t="s">
        <v>389</v>
      </c>
      <c r="E453" s="250">
        <v>2</v>
      </c>
      <c r="F453" s="250"/>
      <c r="G453" s="251"/>
      <c r="H453" s="252">
        <v>0</v>
      </c>
      <c r="I453" s="253">
        <f>E453*H453</f>
        <v>0</v>
      </c>
      <c r="J453" s="252">
        <v>-0.04</v>
      </c>
      <c r="K453" s="253">
        <f>E453*J453</f>
        <v>-0.08</v>
      </c>
      <c r="O453" s="245">
        <v>2</v>
      </c>
      <c r="AA453" s="218">
        <v>1</v>
      </c>
      <c r="AB453" s="218">
        <v>1</v>
      </c>
      <c r="AC453" s="218">
        <v>1</v>
      </c>
      <c r="AZ453" s="218">
        <v>1</v>
      </c>
      <c r="BA453" s="218">
        <f>IF(AZ453=1,G453,0)</f>
        <v>0</v>
      </c>
      <c r="BB453" s="218">
        <f>IF(AZ453=2,G453,0)</f>
        <v>0</v>
      </c>
      <c r="BC453" s="218">
        <f>IF(AZ453=3,G453,0)</f>
        <v>0</v>
      </c>
      <c r="BD453" s="218">
        <f>IF(AZ453=4,G453,0)</f>
        <v>0</v>
      </c>
      <c r="BE453" s="218">
        <f>IF(AZ453=5,G453,0)</f>
        <v>0</v>
      </c>
      <c r="CA453" s="245">
        <v>1</v>
      </c>
      <c r="CB453" s="245">
        <v>1</v>
      </c>
    </row>
    <row r="454" spans="1:15" ht="12.75">
      <c r="A454" s="254"/>
      <c r="B454" s="257"/>
      <c r="C454" s="313" t="s">
        <v>559</v>
      </c>
      <c r="D454" s="314"/>
      <c r="E454" s="258">
        <v>0</v>
      </c>
      <c r="F454" s="259"/>
      <c r="G454" s="260"/>
      <c r="H454" s="261"/>
      <c r="I454" s="255"/>
      <c r="J454" s="262"/>
      <c r="K454" s="255"/>
      <c r="M454" s="256" t="s">
        <v>559</v>
      </c>
      <c r="O454" s="245"/>
    </row>
    <row r="455" spans="1:80" ht="12.75">
      <c r="A455" s="246">
        <v>90</v>
      </c>
      <c r="B455" s="247" t="s">
        <v>566</v>
      </c>
      <c r="C455" s="248" t="s">
        <v>567</v>
      </c>
      <c r="D455" s="249" t="s">
        <v>389</v>
      </c>
      <c r="E455" s="250">
        <v>8.4</v>
      </c>
      <c r="F455" s="250"/>
      <c r="G455" s="251"/>
      <c r="H455" s="252">
        <v>0</v>
      </c>
      <c r="I455" s="253">
        <f>E455*H455</f>
        <v>0</v>
      </c>
      <c r="J455" s="252">
        <v>0</v>
      </c>
      <c r="K455" s="253">
        <f>E455*J455</f>
        <v>0</v>
      </c>
      <c r="O455" s="245">
        <v>2</v>
      </c>
      <c r="AA455" s="218">
        <v>1</v>
      </c>
      <c r="AB455" s="218">
        <v>1</v>
      </c>
      <c r="AC455" s="218">
        <v>1</v>
      </c>
      <c r="AZ455" s="218">
        <v>1</v>
      </c>
      <c r="BA455" s="218">
        <f>IF(AZ455=1,G455,0)</f>
        <v>0</v>
      </c>
      <c r="BB455" s="218">
        <f>IF(AZ455=2,G455,0)</f>
        <v>0</v>
      </c>
      <c r="BC455" s="218">
        <f>IF(AZ455=3,G455,0)</f>
        <v>0</v>
      </c>
      <c r="BD455" s="218">
        <f>IF(AZ455=4,G455,0)</f>
        <v>0</v>
      </c>
      <c r="BE455" s="218">
        <f>IF(AZ455=5,G455,0)</f>
        <v>0</v>
      </c>
      <c r="CA455" s="245">
        <v>1</v>
      </c>
      <c r="CB455" s="245">
        <v>1</v>
      </c>
    </row>
    <row r="456" spans="1:15" ht="12.75">
      <c r="A456" s="254"/>
      <c r="B456" s="257"/>
      <c r="C456" s="313" t="s">
        <v>179</v>
      </c>
      <c r="D456" s="314"/>
      <c r="E456" s="258">
        <v>0</v>
      </c>
      <c r="F456" s="259"/>
      <c r="G456" s="260"/>
      <c r="H456" s="261"/>
      <c r="I456" s="255"/>
      <c r="J456" s="262"/>
      <c r="K456" s="255"/>
      <c r="M456" s="256" t="s">
        <v>215</v>
      </c>
      <c r="O456" s="245"/>
    </row>
    <row r="457" spans="1:15" ht="12.75">
      <c r="A457" s="254"/>
      <c r="B457" s="257"/>
      <c r="C457" s="313" t="s">
        <v>486</v>
      </c>
      <c r="D457" s="314"/>
      <c r="E457" s="258">
        <v>8.4</v>
      </c>
      <c r="F457" s="259"/>
      <c r="G457" s="260"/>
      <c r="H457" s="261"/>
      <c r="I457" s="255"/>
      <c r="J457" s="262"/>
      <c r="K457" s="255"/>
      <c r="M457" s="256" t="s">
        <v>486</v>
      </c>
      <c r="O457" s="245"/>
    </row>
    <row r="458" spans="1:80" ht="12.75">
      <c r="A458" s="246">
        <v>91</v>
      </c>
      <c r="B458" s="247" t="s">
        <v>568</v>
      </c>
      <c r="C458" s="248" t="s">
        <v>569</v>
      </c>
      <c r="D458" s="249" t="s">
        <v>193</v>
      </c>
      <c r="E458" s="250">
        <v>6.72</v>
      </c>
      <c r="F458" s="250"/>
      <c r="G458" s="251"/>
      <c r="H458" s="252">
        <v>0</v>
      </c>
      <c r="I458" s="253">
        <f>E458*H458</f>
        <v>0</v>
      </c>
      <c r="J458" s="252">
        <v>-2.4</v>
      </c>
      <c r="K458" s="253">
        <f>E458*J458</f>
        <v>-16.128</v>
      </c>
      <c r="O458" s="245">
        <v>2</v>
      </c>
      <c r="AA458" s="218">
        <v>1</v>
      </c>
      <c r="AB458" s="218">
        <v>0</v>
      </c>
      <c r="AC458" s="218">
        <v>0</v>
      </c>
      <c r="AZ458" s="218">
        <v>1</v>
      </c>
      <c r="BA458" s="218">
        <f>IF(AZ458=1,G458,0)</f>
        <v>0</v>
      </c>
      <c r="BB458" s="218">
        <f>IF(AZ458=2,G458,0)</f>
        <v>0</v>
      </c>
      <c r="BC458" s="218">
        <f>IF(AZ458=3,G458,0)</f>
        <v>0</v>
      </c>
      <c r="BD458" s="218">
        <f>IF(AZ458=4,G458,0)</f>
        <v>0</v>
      </c>
      <c r="BE458" s="218">
        <f>IF(AZ458=5,G458,0)</f>
        <v>0</v>
      </c>
      <c r="CA458" s="245">
        <v>1</v>
      </c>
      <c r="CB458" s="245">
        <v>0</v>
      </c>
    </row>
    <row r="459" spans="1:15" ht="12.75">
      <c r="A459" s="254"/>
      <c r="B459" s="257"/>
      <c r="C459" s="313" t="s">
        <v>559</v>
      </c>
      <c r="D459" s="314"/>
      <c r="E459" s="258">
        <v>0</v>
      </c>
      <c r="F459" s="259"/>
      <c r="G459" s="260"/>
      <c r="H459" s="261"/>
      <c r="I459" s="255"/>
      <c r="J459" s="262"/>
      <c r="K459" s="255"/>
      <c r="M459" s="256" t="s">
        <v>559</v>
      </c>
      <c r="O459" s="245"/>
    </row>
    <row r="460" spans="1:15" ht="12.75">
      <c r="A460" s="254"/>
      <c r="B460" s="257"/>
      <c r="C460" s="313" t="s">
        <v>570</v>
      </c>
      <c r="D460" s="314"/>
      <c r="E460" s="258">
        <v>0</v>
      </c>
      <c r="F460" s="259"/>
      <c r="G460" s="260"/>
      <c r="H460" s="261"/>
      <c r="I460" s="255"/>
      <c r="J460" s="262"/>
      <c r="K460" s="255"/>
      <c r="M460" s="256" t="s">
        <v>570</v>
      </c>
      <c r="O460" s="245"/>
    </row>
    <row r="461" spans="1:15" ht="12.75">
      <c r="A461" s="254"/>
      <c r="B461" s="257"/>
      <c r="C461" s="313" t="s">
        <v>571</v>
      </c>
      <c r="D461" s="314"/>
      <c r="E461" s="258">
        <v>6.72</v>
      </c>
      <c r="F461" s="259"/>
      <c r="G461" s="260"/>
      <c r="H461" s="261"/>
      <c r="I461" s="255"/>
      <c r="J461" s="262"/>
      <c r="K461" s="255"/>
      <c r="M461" s="256" t="s">
        <v>571</v>
      </c>
      <c r="O461" s="245"/>
    </row>
    <row r="462" spans="1:80" ht="12.75">
      <c r="A462" s="246">
        <v>92</v>
      </c>
      <c r="B462" s="247" t="s">
        <v>572</v>
      </c>
      <c r="C462" s="248" t="s">
        <v>573</v>
      </c>
      <c r="D462" s="249" t="s">
        <v>193</v>
      </c>
      <c r="E462" s="250">
        <v>16.5</v>
      </c>
      <c r="F462" s="250"/>
      <c r="G462" s="251"/>
      <c r="H462" s="252">
        <v>0</v>
      </c>
      <c r="I462" s="253">
        <f>E462*H462</f>
        <v>0</v>
      </c>
      <c r="J462" s="252">
        <v>-2.4</v>
      </c>
      <c r="K462" s="253">
        <f>E462*J462</f>
        <v>-39.6</v>
      </c>
      <c r="O462" s="245">
        <v>2</v>
      </c>
      <c r="AA462" s="218">
        <v>1</v>
      </c>
      <c r="AB462" s="218">
        <v>0</v>
      </c>
      <c r="AC462" s="218">
        <v>0</v>
      </c>
      <c r="AZ462" s="218">
        <v>1</v>
      </c>
      <c r="BA462" s="218">
        <f>IF(AZ462=1,G462,0)</f>
        <v>0</v>
      </c>
      <c r="BB462" s="218">
        <f>IF(AZ462=2,G462,0)</f>
        <v>0</v>
      </c>
      <c r="BC462" s="218">
        <f>IF(AZ462=3,G462,0)</f>
        <v>0</v>
      </c>
      <c r="BD462" s="218">
        <f>IF(AZ462=4,G462,0)</f>
        <v>0</v>
      </c>
      <c r="BE462" s="218">
        <f>IF(AZ462=5,G462,0)</f>
        <v>0</v>
      </c>
      <c r="CA462" s="245">
        <v>1</v>
      </c>
      <c r="CB462" s="245">
        <v>0</v>
      </c>
    </row>
    <row r="463" spans="1:15" ht="12.75">
      <c r="A463" s="254"/>
      <c r="B463" s="257"/>
      <c r="C463" s="313" t="s">
        <v>559</v>
      </c>
      <c r="D463" s="314"/>
      <c r="E463" s="258">
        <v>0</v>
      </c>
      <c r="F463" s="259"/>
      <c r="G463" s="260"/>
      <c r="H463" s="261"/>
      <c r="I463" s="255"/>
      <c r="J463" s="262"/>
      <c r="K463" s="255"/>
      <c r="M463" s="256" t="s">
        <v>559</v>
      </c>
      <c r="O463" s="245"/>
    </row>
    <row r="464" spans="1:15" ht="21.75">
      <c r="A464" s="254"/>
      <c r="B464" s="257"/>
      <c r="C464" s="313" t="s">
        <v>574</v>
      </c>
      <c r="D464" s="314"/>
      <c r="E464" s="258">
        <v>16.5</v>
      </c>
      <c r="F464" s="259"/>
      <c r="G464" s="260"/>
      <c r="H464" s="261"/>
      <c r="I464" s="255"/>
      <c r="J464" s="262"/>
      <c r="K464" s="255"/>
      <c r="M464" s="256" t="s">
        <v>574</v>
      </c>
      <c r="O464" s="245"/>
    </row>
    <row r="465" spans="1:80" ht="12.75">
      <c r="A465" s="246">
        <v>93</v>
      </c>
      <c r="B465" s="247" t="s">
        <v>575</v>
      </c>
      <c r="C465" s="248" t="s">
        <v>576</v>
      </c>
      <c r="D465" s="249" t="s">
        <v>389</v>
      </c>
      <c r="E465" s="250">
        <v>18</v>
      </c>
      <c r="F465" s="250"/>
      <c r="G465" s="251"/>
      <c r="H465" s="252">
        <v>9E-05</v>
      </c>
      <c r="I465" s="253">
        <f>E465*H465</f>
        <v>0.0016200000000000001</v>
      </c>
      <c r="J465" s="252">
        <v>-0.042</v>
      </c>
      <c r="K465" s="253">
        <f>E465*J465</f>
        <v>-0.756</v>
      </c>
      <c r="O465" s="245">
        <v>2</v>
      </c>
      <c r="AA465" s="218">
        <v>1</v>
      </c>
      <c r="AB465" s="218">
        <v>1</v>
      </c>
      <c r="AC465" s="218">
        <v>1</v>
      </c>
      <c r="AZ465" s="218">
        <v>1</v>
      </c>
      <c r="BA465" s="218">
        <f>IF(AZ465=1,G465,0)</f>
        <v>0</v>
      </c>
      <c r="BB465" s="218">
        <f>IF(AZ465=2,G465,0)</f>
        <v>0</v>
      </c>
      <c r="BC465" s="218">
        <f>IF(AZ465=3,G465,0)</f>
        <v>0</v>
      </c>
      <c r="BD465" s="218">
        <f>IF(AZ465=4,G465,0)</f>
        <v>0</v>
      </c>
      <c r="BE465" s="218">
        <f>IF(AZ465=5,G465,0)</f>
        <v>0</v>
      </c>
      <c r="CA465" s="245">
        <v>1</v>
      </c>
      <c r="CB465" s="245">
        <v>1</v>
      </c>
    </row>
    <row r="466" spans="1:15" ht="12.75">
      <c r="A466" s="254"/>
      <c r="B466" s="257"/>
      <c r="C466" s="313" t="s">
        <v>559</v>
      </c>
      <c r="D466" s="314"/>
      <c r="E466" s="258">
        <v>0</v>
      </c>
      <c r="F466" s="259"/>
      <c r="G466" s="260"/>
      <c r="H466" s="261"/>
      <c r="I466" s="255"/>
      <c r="J466" s="262"/>
      <c r="K466" s="255"/>
      <c r="M466" s="256" t="s">
        <v>559</v>
      </c>
      <c r="O466" s="245"/>
    </row>
    <row r="467" spans="1:15" ht="12.75">
      <c r="A467" s="254"/>
      <c r="B467" s="257"/>
      <c r="C467" s="313" t="s">
        <v>577</v>
      </c>
      <c r="D467" s="314"/>
      <c r="E467" s="258">
        <v>18</v>
      </c>
      <c r="F467" s="259"/>
      <c r="G467" s="260"/>
      <c r="H467" s="261"/>
      <c r="I467" s="255"/>
      <c r="J467" s="262"/>
      <c r="K467" s="255"/>
      <c r="M467" s="256" t="s">
        <v>577</v>
      </c>
      <c r="O467" s="245"/>
    </row>
    <row r="468" spans="1:80" ht="12.75">
      <c r="A468" s="246">
        <v>94</v>
      </c>
      <c r="B468" s="247" t="s">
        <v>578</v>
      </c>
      <c r="C468" s="248" t="s">
        <v>579</v>
      </c>
      <c r="D468" s="249" t="s">
        <v>389</v>
      </c>
      <c r="E468" s="250">
        <v>16</v>
      </c>
      <c r="F468" s="250"/>
      <c r="G468" s="251"/>
      <c r="H468" s="252">
        <v>0.00059</v>
      </c>
      <c r="I468" s="253">
        <f>E468*H468</f>
        <v>0.00944</v>
      </c>
      <c r="J468" s="252">
        <v>-0.063</v>
      </c>
      <c r="K468" s="253">
        <f>E468*J468</f>
        <v>-1.008</v>
      </c>
      <c r="O468" s="245">
        <v>2</v>
      </c>
      <c r="AA468" s="218">
        <v>1</v>
      </c>
      <c r="AB468" s="218">
        <v>1</v>
      </c>
      <c r="AC468" s="218">
        <v>1</v>
      </c>
      <c r="AZ468" s="218">
        <v>1</v>
      </c>
      <c r="BA468" s="218">
        <f>IF(AZ468=1,G468,0)</f>
        <v>0</v>
      </c>
      <c r="BB468" s="218">
        <f>IF(AZ468=2,G468,0)</f>
        <v>0</v>
      </c>
      <c r="BC468" s="218">
        <f>IF(AZ468=3,G468,0)</f>
        <v>0</v>
      </c>
      <c r="BD468" s="218">
        <f>IF(AZ468=4,G468,0)</f>
        <v>0</v>
      </c>
      <c r="BE468" s="218">
        <f>IF(AZ468=5,G468,0)</f>
        <v>0</v>
      </c>
      <c r="CA468" s="245">
        <v>1</v>
      </c>
      <c r="CB468" s="245">
        <v>1</v>
      </c>
    </row>
    <row r="469" spans="1:15" ht="12.75">
      <c r="A469" s="254"/>
      <c r="B469" s="257"/>
      <c r="C469" s="313" t="s">
        <v>179</v>
      </c>
      <c r="D469" s="314"/>
      <c r="E469" s="258">
        <v>0</v>
      </c>
      <c r="F469" s="259"/>
      <c r="G469" s="260"/>
      <c r="H469" s="261"/>
      <c r="I469" s="255"/>
      <c r="J469" s="262"/>
      <c r="K469" s="255"/>
      <c r="M469" s="256" t="s">
        <v>179</v>
      </c>
      <c r="O469" s="245"/>
    </row>
    <row r="470" spans="1:15" ht="12.75">
      <c r="A470" s="254"/>
      <c r="B470" s="257"/>
      <c r="C470" s="313" t="s">
        <v>580</v>
      </c>
      <c r="D470" s="314"/>
      <c r="E470" s="258">
        <v>0</v>
      </c>
      <c r="F470" s="259"/>
      <c r="G470" s="260"/>
      <c r="H470" s="261"/>
      <c r="I470" s="255"/>
      <c r="J470" s="262"/>
      <c r="K470" s="255"/>
      <c r="M470" s="256" t="s">
        <v>580</v>
      </c>
      <c r="O470" s="245"/>
    </row>
    <row r="471" spans="1:15" ht="21.75">
      <c r="A471" s="254"/>
      <c r="B471" s="257"/>
      <c r="C471" s="313" t="s">
        <v>581</v>
      </c>
      <c r="D471" s="314"/>
      <c r="E471" s="258">
        <v>16</v>
      </c>
      <c r="F471" s="259"/>
      <c r="G471" s="260"/>
      <c r="H471" s="261"/>
      <c r="I471" s="255"/>
      <c r="J471" s="262"/>
      <c r="K471" s="255"/>
      <c r="M471" s="256" t="s">
        <v>581</v>
      </c>
      <c r="O471" s="245"/>
    </row>
    <row r="472" spans="1:80" ht="12.75">
      <c r="A472" s="246">
        <v>95</v>
      </c>
      <c r="B472" s="247" t="s">
        <v>582</v>
      </c>
      <c r="C472" s="248" t="s">
        <v>583</v>
      </c>
      <c r="D472" s="249" t="s">
        <v>184</v>
      </c>
      <c r="E472" s="250">
        <v>803</v>
      </c>
      <c r="F472" s="250"/>
      <c r="G472" s="251"/>
      <c r="H472" s="252">
        <v>0</v>
      </c>
      <c r="I472" s="253">
        <f>E472*H472</f>
        <v>0</v>
      </c>
      <c r="J472" s="252">
        <v>-0.00046</v>
      </c>
      <c r="K472" s="253">
        <f>E472*J472</f>
        <v>-0.36938</v>
      </c>
      <c r="O472" s="245">
        <v>2</v>
      </c>
      <c r="AA472" s="218">
        <v>1</v>
      </c>
      <c r="AB472" s="218">
        <v>1</v>
      </c>
      <c r="AC472" s="218">
        <v>1</v>
      </c>
      <c r="AZ472" s="218">
        <v>1</v>
      </c>
      <c r="BA472" s="218">
        <f>IF(AZ472=1,G472,0)</f>
        <v>0</v>
      </c>
      <c r="BB472" s="218">
        <f>IF(AZ472=2,G472,0)</f>
        <v>0</v>
      </c>
      <c r="BC472" s="218">
        <f>IF(AZ472=3,G472,0)</f>
        <v>0</v>
      </c>
      <c r="BD472" s="218">
        <f>IF(AZ472=4,G472,0)</f>
        <v>0</v>
      </c>
      <c r="BE472" s="218">
        <f>IF(AZ472=5,G472,0)</f>
        <v>0</v>
      </c>
      <c r="CA472" s="245">
        <v>1</v>
      </c>
      <c r="CB472" s="245">
        <v>1</v>
      </c>
    </row>
    <row r="473" spans="1:15" ht="12.75">
      <c r="A473" s="254"/>
      <c r="B473" s="257"/>
      <c r="C473" s="313" t="s">
        <v>430</v>
      </c>
      <c r="D473" s="314"/>
      <c r="E473" s="258">
        <v>0</v>
      </c>
      <c r="F473" s="259"/>
      <c r="G473" s="260"/>
      <c r="H473" s="261"/>
      <c r="I473" s="255"/>
      <c r="J473" s="262"/>
      <c r="K473" s="255"/>
      <c r="M473" s="256" t="s">
        <v>430</v>
      </c>
      <c r="O473" s="245"/>
    </row>
    <row r="474" spans="1:15" ht="12.75">
      <c r="A474" s="254"/>
      <c r="B474" s="257"/>
      <c r="C474" s="313" t="s">
        <v>584</v>
      </c>
      <c r="D474" s="314"/>
      <c r="E474" s="258">
        <v>448</v>
      </c>
      <c r="F474" s="259"/>
      <c r="G474" s="260"/>
      <c r="H474" s="261"/>
      <c r="I474" s="255"/>
      <c r="J474" s="262"/>
      <c r="K474" s="255"/>
      <c r="M474" s="256" t="s">
        <v>584</v>
      </c>
      <c r="O474" s="245"/>
    </row>
    <row r="475" spans="1:15" ht="12.75">
      <c r="A475" s="254"/>
      <c r="B475" s="257"/>
      <c r="C475" s="313" t="s">
        <v>432</v>
      </c>
      <c r="D475" s="314"/>
      <c r="E475" s="258">
        <v>0</v>
      </c>
      <c r="F475" s="259"/>
      <c r="G475" s="260"/>
      <c r="H475" s="261"/>
      <c r="I475" s="255"/>
      <c r="J475" s="262"/>
      <c r="K475" s="255"/>
      <c r="M475" s="256" t="s">
        <v>432</v>
      </c>
      <c r="O475" s="245"/>
    </row>
    <row r="476" spans="1:15" ht="12.75">
      <c r="A476" s="254"/>
      <c r="B476" s="257"/>
      <c r="C476" s="313" t="s">
        <v>585</v>
      </c>
      <c r="D476" s="314"/>
      <c r="E476" s="258">
        <v>355</v>
      </c>
      <c r="F476" s="259"/>
      <c r="G476" s="260"/>
      <c r="H476" s="261"/>
      <c r="I476" s="255"/>
      <c r="J476" s="262"/>
      <c r="K476" s="255"/>
      <c r="M476" s="256" t="s">
        <v>585</v>
      </c>
      <c r="O476" s="245"/>
    </row>
    <row r="477" spans="1:80" ht="12.75">
      <c r="A477" s="246">
        <v>96</v>
      </c>
      <c r="B477" s="247" t="s">
        <v>586</v>
      </c>
      <c r="C477" s="248" t="s">
        <v>587</v>
      </c>
      <c r="D477" s="249" t="s">
        <v>389</v>
      </c>
      <c r="E477" s="250">
        <v>2</v>
      </c>
      <c r="F477" s="250"/>
      <c r="G477" s="251"/>
      <c r="H477" s="252">
        <v>0</v>
      </c>
      <c r="I477" s="253">
        <f>E477*H477</f>
        <v>0</v>
      </c>
      <c r="J477" s="252">
        <v>-0.136</v>
      </c>
      <c r="K477" s="253">
        <f>E477*J477</f>
        <v>-0.272</v>
      </c>
      <c r="O477" s="245">
        <v>2</v>
      </c>
      <c r="AA477" s="218">
        <v>1</v>
      </c>
      <c r="AB477" s="218">
        <v>1</v>
      </c>
      <c r="AC477" s="218">
        <v>1</v>
      </c>
      <c r="AZ477" s="218">
        <v>1</v>
      </c>
      <c r="BA477" s="218">
        <f>IF(AZ477=1,G477,0)</f>
        <v>0</v>
      </c>
      <c r="BB477" s="218">
        <f>IF(AZ477=2,G477,0)</f>
        <v>0</v>
      </c>
      <c r="BC477" s="218">
        <f>IF(AZ477=3,G477,0)</f>
        <v>0</v>
      </c>
      <c r="BD477" s="218">
        <f>IF(AZ477=4,G477,0)</f>
        <v>0</v>
      </c>
      <c r="BE477" s="218">
        <f>IF(AZ477=5,G477,0)</f>
        <v>0</v>
      </c>
      <c r="CA477" s="245">
        <v>1</v>
      </c>
      <c r="CB477" s="245">
        <v>1</v>
      </c>
    </row>
    <row r="478" spans="1:15" ht="12.75">
      <c r="A478" s="254"/>
      <c r="B478" s="257"/>
      <c r="C478" s="313" t="s">
        <v>559</v>
      </c>
      <c r="D478" s="314"/>
      <c r="E478" s="258">
        <v>0</v>
      </c>
      <c r="F478" s="259"/>
      <c r="G478" s="260"/>
      <c r="H478" s="261"/>
      <c r="I478" s="255"/>
      <c r="J478" s="262"/>
      <c r="K478" s="255"/>
      <c r="M478" s="256" t="s">
        <v>559</v>
      </c>
      <c r="O478" s="245"/>
    </row>
    <row r="479" spans="1:15" ht="12.75">
      <c r="A479" s="254"/>
      <c r="B479" s="257"/>
      <c r="C479" s="313" t="s">
        <v>716</v>
      </c>
      <c r="D479" s="314"/>
      <c r="E479" s="258">
        <v>2</v>
      </c>
      <c r="F479" s="259"/>
      <c r="G479" s="260"/>
      <c r="H479" s="261"/>
      <c r="I479" s="255"/>
      <c r="J479" s="262"/>
      <c r="K479" s="255"/>
      <c r="M479" s="256" t="s">
        <v>588</v>
      </c>
      <c r="O479" s="245"/>
    </row>
    <row r="480" spans="1:80" ht="12.75">
      <c r="A480" s="246">
        <v>97</v>
      </c>
      <c r="B480" s="247" t="s">
        <v>589</v>
      </c>
      <c r="C480" s="248" t="s">
        <v>590</v>
      </c>
      <c r="D480" s="249" t="s">
        <v>193</v>
      </c>
      <c r="E480" s="250">
        <v>51.6</v>
      </c>
      <c r="F480" s="250"/>
      <c r="G480" s="251"/>
      <c r="H480" s="252">
        <v>0</v>
      </c>
      <c r="I480" s="253">
        <f>E480*H480</f>
        <v>0</v>
      </c>
      <c r="J480" s="252">
        <v>-2.2</v>
      </c>
      <c r="K480" s="253">
        <f>E480*J480</f>
        <v>-113.52000000000001</v>
      </c>
      <c r="O480" s="245">
        <v>2</v>
      </c>
      <c r="AA480" s="218">
        <v>1</v>
      </c>
      <c r="AB480" s="218">
        <v>0</v>
      </c>
      <c r="AC480" s="218">
        <v>0</v>
      </c>
      <c r="AZ480" s="218">
        <v>1</v>
      </c>
      <c r="BA480" s="218">
        <f>IF(AZ480=1,G480,0)</f>
        <v>0</v>
      </c>
      <c r="BB480" s="218">
        <f>IF(AZ480=2,G480,0)</f>
        <v>0</v>
      </c>
      <c r="BC480" s="218">
        <f>IF(AZ480=3,G480,0)</f>
        <v>0</v>
      </c>
      <c r="BD480" s="218">
        <f>IF(AZ480=4,G480,0)</f>
        <v>0</v>
      </c>
      <c r="BE480" s="218">
        <f>IF(AZ480=5,G480,0)</f>
        <v>0</v>
      </c>
      <c r="CA480" s="245">
        <v>1</v>
      </c>
      <c r="CB480" s="245">
        <v>0</v>
      </c>
    </row>
    <row r="481" spans="1:15" ht="12.75">
      <c r="A481" s="254"/>
      <c r="B481" s="257"/>
      <c r="C481" s="313" t="s">
        <v>559</v>
      </c>
      <c r="D481" s="314"/>
      <c r="E481" s="258">
        <v>0</v>
      </c>
      <c r="F481" s="259"/>
      <c r="G481" s="260"/>
      <c r="H481" s="261"/>
      <c r="I481" s="255"/>
      <c r="J481" s="262"/>
      <c r="K481" s="255"/>
      <c r="M481" s="256" t="s">
        <v>559</v>
      </c>
      <c r="O481" s="245"/>
    </row>
    <row r="482" spans="1:15" ht="12.75">
      <c r="A482" s="254"/>
      <c r="B482" s="257"/>
      <c r="C482" s="313" t="s">
        <v>591</v>
      </c>
      <c r="D482" s="314"/>
      <c r="E482" s="258">
        <v>0</v>
      </c>
      <c r="F482" s="259"/>
      <c r="G482" s="260"/>
      <c r="H482" s="261"/>
      <c r="I482" s="255"/>
      <c r="J482" s="262"/>
      <c r="K482" s="255"/>
      <c r="M482" s="256" t="s">
        <v>591</v>
      </c>
      <c r="O482" s="245"/>
    </row>
    <row r="483" spans="1:15" ht="12.75">
      <c r="A483" s="254"/>
      <c r="B483" s="257"/>
      <c r="C483" s="313" t="s">
        <v>717</v>
      </c>
      <c r="D483" s="314"/>
      <c r="E483" s="258">
        <v>51.6</v>
      </c>
      <c r="F483" s="259"/>
      <c r="G483" s="260"/>
      <c r="H483" s="261"/>
      <c r="I483" s="255"/>
      <c r="J483" s="262"/>
      <c r="K483" s="255"/>
      <c r="M483" s="256" t="s">
        <v>592</v>
      </c>
      <c r="O483" s="245"/>
    </row>
    <row r="484" spans="1:80" ht="12.75">
      <c r="A484" s="246">
        <v>98</v>
      </c>
      <c r="B484" s="247" t="s">
        <v>593</v>
      </c>
      <c r="C484" s="248" t="s">
        <v>594</v>
      </c>
      <c r="D484" s="249" t="s">
        <v>389</v>
      </c>
      <c r="E484" s="250">
        <v>4</v>
      </c>
      <c r="F484" s="250"/>
      <c r="G484" s="251"/>
      <c r="H484" s="252">
        <v>0</v>
      </c>
      <c r="I484" s="253">
        <f>E484*H484</f>
        <v>0</v>
      </c>
      <c r="J484" s="252">
        <v>0</v>
      </c>
      <c r="K484" s="253">
        <f>E484*J484</f>
        <v>0</v>
      </c>
      <c r="O484" s="245">
        <v>2</v>
      </c>
      <c r="AA484" s="218">
        <v>1</v>
      </c>
      <c r="AB484" s="218">
        <v>1</v>
      </c>
      <c r="AC484" s="218">
        <v>1</v>
      </c>
      <c r="AZ484" s="218">
        <v>1</v>
      </c>
      <c r="BA484" s="218">
        <f>IF(AZ484=1,G484,0)</f>
        <v>0</v>
      </c>
      <c r="BB484" s="218">
        <f>IF(AZ484=2,G484,0)</f>
        <v>0</v>
      </c>
      <c r="BC484" s="218">
        <f>IF(AZ484=3,G484,0)</f>
        <v>0</v>
      </c>
      <c r="BD484" s="218">
        <f>IF(AZ484=4,G484,0)</f>
        <v>0</v>
      </c>
      <c r="BE484" s="218">
        <f>IF(AZ484=5,G484,0)</f>
        <v>0</v>
      </c>
      <c r="CA484" s="245">
        <v>1</v>
      </c>
      <c r="CB484" s="245">
        <v>1</v>
      </c>
    </row>
    <row r="485" spans="1:15" ht="12.75">
      <c r="A485" s="254"/>
      <c r="B485" s="257"/>
      <c r="C485" s="313" t="s">
        <v>179</v>
      </c>
      <c r="D485" s="314"/>
      <c r="E485" s="258">
        <v>0</v>
      </c>
      <c r="F485" s="259"/>
      <c r="G485" s="260"/>
      <c r="H485" s="261"/>
      <c r="I485" s="255"/>
      <c r="J485" s="262"/>
      <c r="K485" s="255"/>
      <c r="M485" s="256" t="s">
        <v>381</v>
      </c>
      <c r="O485" s="245"/>
    </row>
    <row r="486" spans="1:80" ht="12.75">
      <c r="A486" s="246">
        <v>99</v>
      </c>
      <c r="B486" s="247" t="s">
        <v>595</v>
      </c>
      <c r="C486" s="248" t="s">
        <v>718</v>
      </c>
      <c r="D486" s="249" t="s">
        <v>389</v>
      </c>
      <c r="E486" s="250">
        <v>2</v>
      </c>
      <c r="F486" s="250"/>
      <c r="G486" s="251"/>
      <c r="H486" s="252">
        <v>0</v>
      </c>
      <c r="I486" s="253">
        <f>E486*H486</f>
        <v>0</v>
      </c>
      <c r="J486" s="252">
        <v>0</v>
      </c>
      <c r="K486" s="253">
        <f>E486*J486</f>
        <v>0</v>
      </c>
      <c r="O486" s="245">
        <v>2</v>
      </c>
      <c r="AA486" s="218">
        <v>1</v>
      </c>
      <c r="AB486" s="218">
        <v>1</v>
      </c>
      <c r="AC486" s="218">
        <v>1</v>
      </c>
      <c r="AZ486" s="218">
        <v>1</v>
      </c>
      <c r="BA486" s="218">
        <f>IF(AZ486=1,G486,0)</f>
        <v>0</v>
      </c>
      <c r="BB486" s="218">
        <f>IF(AZ486=2,G486,0)</f>
        <v>0</v>
      </c>
      <c r="BC486" s="218">
        <f>IF(AZ486=3,G486,0)</f>
        <v>0</v>
      </c>
      <c r="BD486" s="218">
        <f>IF(AZ486=4,G486,0)</f>
        <v>0</v>
      </c>
      <c r="BE486" s="218">
        <f>IF(AZ486=5,G486,0)</f>
        <v>0</v>
      </c>
      <c r="CA486" s="245">
        <v>1</v>
      </c>
      <c r="CB486" s="245">
        <v>1</v>
      </c>
    </row>
    <row r="487" spans="1:15" ht="12.75">
      <c r="A487" s="254"/>
      <c r="B487" s="257"/>
      <c r="C487" s="313" t="s">
        <v>179</v>
      </c>
      <c r="D487" s="314"/>
      <c r="E487" s="258">
        <v>0</v>
      </c>
      <c r="F487" s="259"/>
      <c r="G487" s="260"/>
      <c r="H487" s="261"/>
      <c r="I487" s="255"/>
      <c r="J487" s="262"/>
      <c r="K487" s="255"/>
      <c r="M487" s="256" t="s">
        <v>381</v>
      </c>
      <c r="O487" s="245"/>
    </row>
    <row r="488" spans="1:57" ht="13.6">
      <c r="A488" s="263"/>
      <c r="B488" s="264" t="s">
        <v>99</v>
      </c>
      <c r="C488" s="265" t="s">
        <v>558</v>
      </c>
      <c r="D488" s="266"/>
      <c r="E488" s="267"/>
      <c r="F488" s="268"/>
      <c r="G488" s="269"/>
      <c r="H488" s="270"/>
      <c r="I488" s="271">
        <f>SUM(I447:I487)</f>
        <v>0.01106</v>
      </c>
      <c r="J488" s="270"/>
      <c r="K488" s="271">
        <f>SUM(K447:K487)</f>
        <v>-173.89738</v>
      </c>
      <c r="O488" s="245">
        <v>4</v>
      </c>
      <c r="BA488" s="272">
        <f>SUM(BA447:BA487)</f>
        <v>0</v>
      </c>
      <c r="BB488" s="272">
        <f>SUM(BB447:BB487)</f>
        <v>0</v>
      </c>
      <c r="BC488" s="272">
        <f>SUM(BC447:BC487)</f>
        <v>0</v>
      </c>
      <c r="BD488" s="272">
        <f>SUM(BD447:BD487)</f>
        <v>0</v>
      </c>
      <c r="BE488" s="272">
        <f>SUM(BE447:BE487)</f>
        <v>0</v>
      </c>
    </row>
    <row r="489" spans="1:15" ht="13.6">
      <c r="A489" s="235" t="s">
        <v>96</v>
      </c>
      <c r="B489" s="236" t="s">
        <v>596</v>
      </c>
      <c r="C489" s="237" t="s">
        <v>597</v>
      </c>
      <c r="D489" s="238"/>
      <c r="E489" s="239"/>
      <c r="F489" s="239"/>
      <c r="G489" s="240"/>
      <c r="H489" s="241"/>
      <c r="I489" s="242"/>
      <c r="J489" s="243"/>
      <c r="K489" s="244"/>
      <c r="O489" s="245">
        <v>1</v>
      </c>
    </row>
    <row r="490" spans="1:80" ht="12.75">
      <c r="A490" s="246">
        <v>100</v>
      </c>
      <c r="B490" s="247" t="s">
        <v>599</v>
      </c>
      <c r="C490" s="248" t="s">
        <v>600</v>
      </c>
      <c r="D490" s="249" t="s">
        <v>316</v>
      </c>
      <c r="E490" s="250">
        <v>1129.988181528</v>
      </c>
      <c r="F490" s="250"/>
      <c r="G490" s="251"/>
      <c r="H490" s="252">
        <v>0</v>
      </c>
      <c r="I490" s="253">
        <f>E490*H490</f>
        <v>0</v>
      </c>
      <c r="J490" s="252"/>
      <c r="K490" s="253">
        <f>E490*J490</f>
        <v>0</v>
      </c>
      <c r="O490" s="245">
        <v>2</v>
      </c>
      <c r="AA490" s="218">
        <v>7</v>
      </c>
      <c r="AB490" s="218">
        <v>1</v>
      </c>
      <c r="AC490" s="218">
        <v>2</v>
      </c>
      <c r="AZ490" s="218">
        <v>1</v>
      </c>
      <c r="BA490" s="218">
        <f>IF(AZ490=1,G490,0)</f>
        <v>0</v>
      </c>
      <c r="BB490" s="218">
        <f>IF(AZ490=2,G490,0)</f>
        <v>0</v>
      </c>
      <c r="BC490" s="218">
        <f>IF(AZ490=3,G490,0)</f>
        <v>0</v>
      </c>
      <c r="BD490" s="218">
        <f>IF(AZ490=4,G490,0)</f>
        <v>0</v>
      </c>
      <c r="BE490" s="218">
        <f>IF(AZ490=5,G490,0)</f>
        <v>0</v>
      </c>
      <c r="CA490" s="245">
        <v>7</v>
      </c>
      <c r="CB490" s="245">
        <v>1</v>
      </c>
    </row>
    <row r="491" spans="1:57" ht="13.6">
      <c r="A491" s="263"/>
      <c r="B491" s="264" t="s">
        <v>99</v>
      </c>
      <c r="C491" s="265" t="s">
        <v>598</v>
      </c>
      <c r="D491" s="266"/>
      <c r="E491" s="267"/>
      <c r="F491" s="268"/>
      <c r="G491" s="269"/>
      <c r="H491" s="270"/>
      <c r="I491" s="271">
        <f>SUM(I489:I490)</f>
        <v>0</v>
      </c>
      <c r="J491" s="270"/>
      <c r="K491" s="271">
        <f>SUM(K489:K490)</f>
        <v>0</v>
      </c>
      <c r="O491" s="245">
        <v>4</v>
      </c>
      <c r="BA491" s="272">
        <f>SUM(BA489:BA490)</f>
        <v>0</v>
      </c>
      <c r="BB491" s="272">
        <f>SUM(BB489:BB490)</f>
        <v>0</v>
      </c>
      <c r="BC491" s="272">
        <f>SUM(BC489:BC490)</f>
        <v>0</v>
      </c>
      <c r="BD491" s="272">
        <f>SUM(BD489:BD490)</f>
        <v>0</v>
      </c>
      <c r="BE491" s="272">
        <f>SUM(BE489:BE490)</f>
        <v>0</v>
      </c>
    </row>
    <row r="492" spans="1:15" ht="13.6">
      <c r="A492" s="235" t="s">
        <v>96</v>
      </c>
      <c r="B492" s="236" t="s">
        <v>601</v>
      </c>
      <c r="C492" s="237" t="s">
        <v>602</v>
      </c>
      <c r="D492" s="238"/>
      <c r="E492" s="239"/>
      <c r="F492" s="239"/>
      <c r="G492" s="240"/>
      <c r="H492" s="241"/>
      <c r="I492" s="242"/>
      <c r="J492" s="243"/>
      <c r="K492" s="244"/>
      <c r="O492" s="245">
        <v>1</v>
      </c>
    </row>
    <row r="493" spans="1:80" ht="12.75">
      <c r="A493" s="246">
        <v>101</v>
      </c>
      <c r="B493" s="247" t="s">
        <v>604</v>
      </c>
      <c r="C493" s="248" t="s">
        <v>605</v>
      </c>
      <c r="D493" s="249" t="s">
        <v>178</v>
      </c>
      <c r="E493" s="250">
        <v>88.16</v>
      </c>
      <c r="F493" s="250"/>
      <c r="G493" s="251"/>
      <c r="H493" s="252">
        <v>0</v>
      </c>
      <c r="I493" s="253">
        <f>E493*H493</f>
        <v>0</v>
      </c>
      <c r="J493" s="252">
        <v>0</v>
      </c>
      <c r="K493" s="253">
        <f>E493*J493</f>
        <v>0</v>
      </c>
      <c r="O493" s="245">
        <v>2</v>
      </c>
      <c r="AA493" s="218">
        <v>1</v>
      </c>
      <c r="AB493" s="218">
        <v>7</v>
      </c>
      <c r="AC493" s="218">
        <v>7</v>
      </c>
      <c r="AZ493" s="218">
        <v>2</v>
      </c>
      <c r="BA493" s="218">
        <f>IF(AZ493=1,G493,0)</f>
        <v>0</v>
      </c>
      <c r="BB493" s="218">
        <f>IF(AZ493=2,G493,0)</f>
        <v>0</v>
      </c>
      <c r="BC493" s="218">
        <f>IF(AZ493=3,G493,0)</f>
        <v>0</v>
      </c>
      <c r="BD493" s="218">
        <f>IF(AZ493=4,G493,0)</f>
        <v>0</v>
      </c>
      <c r="BE493" s="218">
        <f>IF(AZ493=5,G493,0)</f>
        <v>0</v>
      </c>
      <c r="CA493" s="245">
        <v>1</v>
      </c>
      <c r="CB493" s="245">
        <v>7</v>
      </c>
    </row>
    <row r="494" spans="1:15" ht="12.75">
      <c r="A494" s="254"/>
      <c r="B494" s="257"/>
      <c r="C494" s="313" t="s">
        <v>606</v>
      </c>
      <c r="D494" s="314"/>
      <c r="E494" s="258">
        <v>0</v>
      </c>
      <c r="F494" s="259"/>
      <c r="G494" s="260"/>
      <c r="H494" s="261"/>
      <c r="I494" s="255"/>
      <c r="J494" s="262"/>
      <c r="K494" s="255"/>
      <c r="M494" s="256" t="s">
        <v>606</v>
      </c>
      <c r="O494" s="245"/>
    </row>
    <row r="495" spans="1:15" ht="12.75">
      <c r="A495" s="254"/>
      <c r="B495" s="257"/>
      <c r="C495" s="313" t="s">
        <v>376</v>
      </c>
      <c r="D495" s="314"/>
      <c r="E495" s="258">
        <v>0</v>
      </c>
      <c r="F495" s="259"/>
      <c r="G495" s="260"/>
      <c r="H495" s="261"/>
      <c r="I495" s="255"/>
      <c r="J495" s="262"/>
      <c r="K495" s="255"/>
      <c r="M495" s="256" t="s">
        <v>376</v>
      </c>
      <c r="O495" s="245"/>
    </row>
    <row r="496" spans="1:15" ht="12.75">
      <c r="A496" s="254"/>
      <c r="B496" s="257"/>
      <c r="C496" s="313" t="s">
        <v>720</v>
      </c>
      <c r="D496" s="314"/>
      <c r="E496" s="258">
        <v>44.16</v>
      </c>
      <c r="F496" s="259"/>
      <c r="G496" s="260"/>
      <c r="H496" s="261"/>
      <c r="I496" s="255"/>
      <c r="J496" s="262"/>
      <c r="K496" s="255"/>
      <c r="M496" s="256" t="s">
        <v>607</v>
      </c>
      <c r="O496" s="245"/>
    </row>
    <row r="497" spans="1:15" ht="12.75">
      <c r="A497" s="254"/>
      <c r="B497" s="257"/>
      <c r="C497" s="313" t="s">
        <v>432</v>
      </c>
      <c r="D497" s="314"/>
      <c r="E497" s="258">
        <v>0</v>
      </c>
      <c r="F497" s="259"/>
      <c r="G497" s="260"/>
      <c r="H497" s="261"/>
      <c r="I497" s="255"/>
      <c r="J497" s="262"/>
      <c r="K497" s="255"/>
      <c r="M497" s="256" t="s">
        <v>432</v>
      </c>
      <c r="O497" s="245"/>
    </row>
    <row r="498" spans="1:15" ht="12.75">
      <c r="A498" s="254"/>
      <c r="B498" s="257"/>
      <c r="C498" s="313" t="s">
        <v>379</v>
      </c>
      <c r="D498" s="314"/>
      <c r="E498" s="258">
        <v>0</v>
      </c>
      <c r="F498" s="259"/>
      <c r="G498" s="260"/>
      <c r="H498" s="261"/>
      <c r="I498" s="255"/>
      <c r="J498" s="262"/>
      <c r="K498" s="255"/>
      <c r="M498" s="256" t="s">
        <v>379</v>
      </c>
      <c r="O498" s="245"/>
    </row>
    <row r="499" spans="1:15" ht="12.75">
      <c r="A499" s="254"/>
      <c r="B499" s="257"/>
      <c r="C499" s="313" t="s">
        <v>719</v>
      </c>
      <c r="D499" s="314"/>
      <c r="E499" s="258">
        <v>44</v>
      </c>
      <c r="F499" s="259"/>
      <c r="G499" s="260"/>
      <c r="H499" s="261"/>
      <c r="I499" s="255"/>
      <c r="J499" s="262"/>
      <c r="K499" s="255"/>
      <c r="M499" s="256" t="s">
        <v>608</v>
      </c>
      <c r="O499" s="245"/>
    </row>
    <row r="500" spans="1:80" ht="12.75">
      <c r="A500" s="246">
        <v>102</v>
      </c>
      <c r="B500" s="247" t="s">
        <v>609</v>
      </c>
      <c r="C500" s="248" t="s">
        <v>610</v>
      </c>
      <c r="D500" s="249" t="s">
        <v>178</v>
      </c>
      <c r="E500" s="250">
        <v>169.16</v>
      </c>
      <c r="F500" s="250"/>
      <c r="G500" s="251"/>
      <c r="H500" s="252">
        <v>0.00017</v>
      </c>
      <c r="I500" s="253">
        <f>E500*H500</f>
        <v>0.0287572</v>
      </c>
      <c r="J500" s="252">
        <v>0</v>
      </c>
      <c r="K500" s="253">
        <f>E500*J500</f>
        <v>0</v>
      </c>
      <c r="O500" s="245">
        <v>2</v>
      </c>
      <c r="AA500" s="218">
        <v>1</v>
      </c>
      <c r="AB500" s="218">
        <v>7</v>
      </c>
      <c r="AC500" s="218">
        <v>7</v>
      </c>
      <c r="AZ500" s="218">
        <v>2</v>
      </c>
      <c r="BA500" s="218">
        <f>IF(AZ500=1,G500,0)</f>
        <v>0</v>
      </c>
      <c r="BB500" s="218">
        <f>IF(AZ500=2,G500,0)</f>
        <v>0</v>
      </c>
      <c r="BC500" s="218">
        <f>IF(AZ500=3,G500,0)</f>
        <v>0</v>
      </c>
      <c r="BD500" s="218">
        <f>IF(AZ500=4,G500,0)</f>
        <v>0</v>
      </c>
      <c r="BE500" s="218">
        <f>IF(AZ500=5,G500,0)</f>
        <v>0</v>
      </c>
      <c r="CA500" s="245">
        <v>1</v>
      </c>
      <c r="CB500" s="245">
        <v>7</v>
      </c>
    </row>
    <row r="501" spans="1:15" ht="12.75">
      <c r="A501" s="254"/>
      <c r="B501" s="257"/>
      <c r="C501" s="313" t="s">
        <v>606</v>
      </c>
      <c r="D501" s="314"/>
      <c r="E501" s="258">
        <v>0</v>
      </c>
      <c r="F501" s="259"/>
      <c r="G501" s="260"/>
      <c r="H501" s="261"/>
      <c r="I501" s="255"/>
      <c r="J501" s="262"/>
      <c r="K501" s="255"/>
      <c r="M501" s="256" t="s">
        <v>606</v>
      </c>
      <c r="O501" s="245"/>
    </row>
    <row r="502" spans="1:15" ht="12.75">
      <c r="A502" s="254"/>
      <c r="B502" s="257"/>
      <c r="C502" s="313" t="s">
        <v>376</v>
      </c>
      <c r="D502" s="314"/>
      <c r="E502" s="258">
        <v>0</v>
      </c>
      <c r="F502" s="259"/>
      <c r="G502" s="260"/>
      <c r="H502" s="261"/>
      <c r="I502" s="255"/>
      <c r="J502" s="262"/>
      <c r="K502" s="255"/>
      <c r="M502" s="256" t="s">
        <v>376</v>
      </c>
      <c r="O502" s="245"/>
    </row>
    <row r="503" spans="1:15" ht="12.75">
      <c r="A503" s="254"/>
      <c r="B503" s="257"/>
      <c r="C503" s="313" t="s">
        <v>721</v>
      </c>
      <c r="D503" s="314"/>
      <c r="E503" s="258">
        <v>85.56</v>
      </c>
      <c r="F503" s="259"/>
      <c r="G503" s="260"/>
      <c r="H503" s="261"/>
      <c r="I503" s="255"/>
      <c r="J503" s="262"/>
      <c r="K503" s="255"/>
      <c r="M503" s="256" t="s">
        <v>611</v>
      </c>
      <c r="O503" s="245"/>
    </row>
    <row r="504" spans="1:15" ht="12.75">
      <c r="A504" s="254"/>
      <c r="B504" s="257"/>
      <c r="C504" s="313" t="s">
        <v>432</v>
      </c>
      <c r="D504" s="314"/>
      <c r="E504" s="258">
        <v>0</v>
      </c>
      <c r="F504" s="259"/>
      <c r="G504" s="260"/>
      <c r="H504" s="261"/>
      <c r="I504" s="255"/>
      <c r="J504" s="262"/>
      <c r="K504" s="255"/>
      <c r="M504" s="256" t="s">
        <v>432</v>
      </c>
      <c r="O504" s="245"/>
    </row>
    <row r="505" spans="1:15" ht="12.75">
      <c r="A505" s="254"/>
      <c r="B505" s="257"/>
      <c r="C505" s="313" t="s">
        <v>379</v>
      </c>
      <c r="D505" s="314"/>
      <c r="E505" s="258">
        <v>0</v>
      </c>
      <c r="F505" s="259"/>
      <c r="G505" s="260"/>
      <c r="H505" s="261"/>
      <c r="I505" s="255"/>
      <c r="J505" s="262"/>
      <c r="K505" s="255"/>
      <c r="M505" s="256" t="s">
        <v>379</v>
      </c>
      <c r="O505" s="245"/>
    </row>
    <row r="506" spans="1:15" ht="12.75">
      <c r="A506" s="254"/>
      <c r="B506" s="257"/>
      <c r="C506" s="313" t="s">
        <v>722</v>
      </c>
      <c r="D506" s="314"/>
      <c r="E506" s="258">
        <v>83.6</v>
      </c>
      <c r="F506" s="259"/>
      <c r="G506" s="260"/>
      <c r="H506" s="261"/>
      <c r="I506" s="255"/>
      <c r="J506" s="262"/>
      <c r="K506" s="255"/>
      <c r="M506" s="256" t="s">
        <v>612</v>
      </c>
      <c r="O506" s="245"/>
    </row>
    <row r="507" spans="1:80" ht="12.75">
      <c r="A507" s="246">
        <v>103</v>
      </c>
      <c r="B507" s="247" t="s">
        <v>613</v>
      </c>
      <c r="C507" s="248" t="s">
        <v>614</v>
      </c>
      <c r="D507" s="249" t="s">
        <v>178</v>
      </c>
      <c r="E507" s="250">
        <v>88.16</v>
      </c>
      <c r="F507" s="250"/>
      <c r="G507" s="251"/>
      <c r="H507" s="252">
        <v>0.00041</v>
      </c>
      <c r="I507" s="253">
        <f>E507*H507</f>
        <v>0.0361456</v>
      </c>
      <c r="J507" s="252">
        <v>0</v>
      </c>
      <c r="K507" s="253">
        <f>E507*J507</f>
        <v>0</v>
      </c>
      <c r="O507" s="245">
        <v>2</v>
      </c>
      <c r="AA507" s="218">
        <v>1</v>
      </c>
      <c r="AB507" s="218">
        <v>7</v>
      </c>
      <c r="AC507" s="218">
        <v>7</v>
      </c>
      <c r="AZ507" s="218">
        <v>2</v>
      </c>
      <c r="BA507" s="218">
        <f>IF(AZ507=1,G507,0)</f>
        <v>0</v>
      </c>
      <c r="BB507" s="218">
        <f>IF(AZ507=2,G507,0)</f>
        <v>0</v>
      </c>
      <c r="BC507" s="218">
        <f>IF(AZ507=3,G507,0)</f>
        <v>0</v>
      </c>
      <c r="BD507" s="218">
        <f>IF(AZ507=4,G507,0)</f>
        <v>0</v>
      </c>
      <c r="BE507" s="218">
        <f>IF(AZ507=5,G507,0)</f>
        <v>0</v>
      </c>
      <c r="CA507" s="245">
        <v>1</v>
      </c>
      <c r="CB507" s="245">
        <v>7</v>
      </c>
    </row>
    <row r="508" spans="1:15" ht="12.75">
      <c r="A508" s="254"/>
      <c r="B508" s="257"/>
      <c r="C508" s="313" t="s">
        <v>606</v>
      </c>
      <c r="D508" s="314"/>
      <c r="E508" s="258">
        <v>0</v>
      </c>
      <c r="F508" s="259"/>
      <c r="G508" s="260"/>
      <c r="H508" s="261"/>
      <c r="I508" s="255"/>
      <c r="J508" s="262"/>
      <c r="K508" s="255"/>
      <c r="M508" s="256" t="s">
        <v>606</v>
      </c>
      <c r="O508" s="245"/>
    </row>
    <row r="509" spans="1:15" ht="12.75">
      <c r="A509" s="254"/>
      <c r="B509" s="257"/>
      <c r="C509" s="313" t="s">
        <v>376</v>
      </c>
      <c r="D509" s="314"/>
      <c r="E509" s="258">
        <v>0</v>
      </c>
      <c r="F509" s="259"/>
      <c r="G509" s="260"/>
      <c r="H509" s="261"/>
      <c r="I509" s="255"/>
      <c r="J509" s="262"/>
      <c r="K509" s="255"/>
      <c r="M509" s="256" t="s">
        <v>376</v>
      </c>
      <c r="O509" s="245"/>
    </row>
    <row r="510" spans="1:15" ht="12.75">
      <c r="A510" s="254"/>
      <c r="B510" s="257"/>
      <c r="C510" s="313" t="s">
        <v>720</v>
      </c>
      <c r="D510" s="314"/>
      <c r="E510" s="258">
        <v>44.16</v>
      </c>
      <c r="F510" s="259"/>
      <c r="G510" s="260"/>
      <c r="H510" s="261"/>
      <c r="I510" s="255"/>
      <c r="J510" s="262"/>
      <c r="K510" s="255"/>
      <c r="M510" s="256" t="s">
        <v>607</v>
      </c>
      <c r="O510" s="245"/>
    </row>
    <row r="511" spans="1:15" ht="12.75">
      <c r="A511" s="254"/>
      <c r="B511" s="257"/>
      <c r="C511" s="313" t="s">
        <v>432</v>
      </c>
      <c r="D511" s="314"/>
      <c r="E511" s="258">
        <v>0</v>
      </c>
      <c r="F511" s="259"/>
      <c r="G511" s="260"/>
      <c r="H511" s="261"/>
      <c r="I511" s="255"/>
      <c r="J511" s="262"/>
      <c r="K511" s="255"/>
      <c r="M511" s="256" t="s">
        <v>432</v>
      </c>
      <c r="O511" s="245"/>
    </row>
    <row r="512" spans="1:15" ht="12.75">
      <c r="A512" s="254"/>
      <c r="B512" s="257"/>
      <c r="C512" s="313" t="s">
        <v>379</v>
      </c>
      <c r="D512" s="314"/>
      <c r="E512" s="258">
        <v>0</v>
      </c>
      <c r="F512" s="259"/>
      <c r="G512" s="260"/>
      <c r="H512" s="261"/>
      <c r="I512" s="255"/>
      <c r="J512" s="262"/>
      <c r="K512" s="255"/>
      <c r="M512" s="256" t="s">
        <v>379</v>
      </c>
      <c r="O512" s="245"/>
    </row>
    <row r="513" spans="1:15" ht="12.75">
      <c r="A513" s="254"/>
      <c r="B513" s="257"/>
      <c r="C513" s="313" t="s">
        <v>719</v>
      </c>
      <c r="D513" s="314"/>
      <c r="E513" s="258">
        <v>44</v>
      </c>
      <c r="F513" s="259"/>
      <c r="G513" s="260"/>
      <c r="H513" s="261"/>
      <c r="I513" s="255"/>
      <c r="J513" s="262"/>
      <c r="K513" s="255"/>
      <c r="M513" s="256" t="s">
        <v>608</v>
      </c>
      <c r="O513" s="245"/>
    </row>
    <row r="514" spans="1:80" ht="12.75">
      <c r="A514" s="246">
        <v>104</v>
      </c>
      <c r="B514" s="247" t="s">
        <v>615</v>
      </c>
      <c r="C514" s="248" t="s">
        <v>616</v>
      </c>
      <c r="D514" s="249" t="s">
        <v>178</v>
      </c>
      <c r="E514" s="250">
        <v>169.16</v>
      </c>
      <c r="F514" s="250"/>
      <c r="G514" s="251"/>
      <c r="H514" s="252">
        <v>0.00058</v>
      </c>
      <c r="I514" s="253">
        <f>E514*H514</f>
        <v>0.0981128</v>
      </c>
      <c r="J514" s="252">
        <v>0</v>
      </c>
      <c r="K514" s="253">
        <f>E514*J514</f>
        <v>0</v>
      </c>
      <c r="O514" s="245">
        <v>2</v>
      </c>
      <c r="AA514" s="218">
        <v>1</v>
      </c>
      <c r="AB514" s="218">
        <v>7</v>
      </c>
      <c r="AC514" s="218">
        <v>7</v>
      </c>
      <c r="AZ514" s="218">
        <v>2</v>
      </c>
      <c r="BA514" s="218">
        <f>IF(AZ514=1,G514,0)</f>
        <v>0</v>
      </c>
      <c r="BB514" s="218">
        <f>IF(AZ514=2,G514,0)</f>
        <v>0</v>
      </c>
      <c r="BC514" s="218">
        <f>IF(AZ514=3,G514,0)</f>
        <v>0</v>
      </c>
      <c r="BD514" s="218">
        <f>IF(AZ514=4,G514,0)</f>
        <v>0</v>
      </c>
      <c r="BE514" s="218">
        <f>IF(AZ514=5,G514,0)</f>
        <v>0</v>
      </c>
      <c r="CA514" s="245">
        <v>1</v>
      </c>
      <c r="CB514" s="245">
        <v>7</v>
      </c>
    </row>
    <row r="515" spans="1:15" ht="12.75">
      <c r="A515" s="254"/>
      <c r="B515" s="257"/>
      <c r="C515" s="313" t="s">
        <v>606</v>
      </c>
      <c r="D515" s="314"/>
      <c r="E515" s="258">
        <v>0</v>
      </c>
      <c r="F515" s="259"/>
      <c r="G515" s="260"/>
      <c r="H515" s="261"/>
      <c r="I515" s="255"/>
      <c r="J515" s="262"/>
      <c r="K515" s="255"/>
      <c r="M515" s="256" t="s">
        <v>606</v>
      </c>
      <c r="O515" s="245"/>
    </row>
    <row r="516" spans="1:15" ht="12.75">
      <c r="A516" s="254"/>
      <c r="B516" s="257"/>
      <c r="C516" s="313" t="s">
        <v>376</v>
      </c>
      <c r="D516" s="314"/>
      <c r="E516" s="258">
        <v>0</v>
      </c>
      <c r="F516" s="259"/>
      <c r="G516" s="260"/>
      <c r="H516" s="261"/>
      <c r="I516" s="255"/>
      <c r="J516" s="262"/>
      <c r="K516" s="255"/>
      <c r="M516" s="256" t="s">
        <v>376</v>
      </c>
      <c r="O516" s="245"/>
    </row>
    <row r="517" spans="1:15" ht="12.75">
      <c r="A517" s="254"/>
      <c r="B517" s="257"/>
      <c r="C517" s="313" t="s">
        <v>721</v>
      </c>
      <c r="D517" s="314"/>
      <c r="E517" s="258">
        <v>85.56</v>
      </c>
      <c r="F517" s="259"/>
      <c r="G517" s="260"/>
      <c r="H517" s="261"/>
      <c r="I517" s="255"/>
      <c r="J517" s="262"/>
      <c r="K517" s="255"/>
      <c r="M517" s="256" t="s">
        <v>611</v>
      </c>
      <c r="O517" s="245"/>
    </row>
    <row r="518" spans="1:15" ht="12.75">
      <c r="A518" s="254"/>
      <c r="B518" s="257"/>
      <c r="C518" s="313" t="s">
        <v>432</v>
      </c>
      <c r="D518" s="314"/>
      <c r="E518" s="258">
        <v>0</v>
      </c>
      <c r="F518" s="259"/>
      <c r="G518" s="260"/>
      <c r="H518" s="261"/>
      <c r="I518" s="255"/>
      <c r="J518" s="262"/>
      <c r="K518" s="255"/>
      <c r="M518" s="256" t="s">
        <v>432</v>
      </c>
      <c r="O518" s="245"/>
    </row>
    <row r="519" spans="1:15" ht="12.75">
      <c r="A519" s="254"/>
      <c r="B519" s="257"/>
      <c r="C519" s="313" t="s">
        <v>379</v>
      </c>
      <c r="D519" s="314"/>
      <c r="E519" s="258">
        <v>0</v>
      </c>
      <c r="F519" s="259"/>
      <c r="G519" s="260"/>
      <c r="H519" s="261"/>
      <c r="I519" s="255"/>
      <c r="J519" s="262"/>
      <c r="K519" s="255"/>
      <c r="M519" s="256" t="s">
        <v>379</v>
      </c>
      <c r="O519" s="245"/>
    </row>
    <row r="520" spans="1:15" ht="12.75">
      <c r="A520" s="254"/>
      <c r="B520" s="257"/>
      <c r="C520" s="313" t="s">
        <v>722</v>
      </c>
      <c r="D520" s="314"/>
      <c r="E520" s="258">
        <v>83.6</v>
      </c>
      <c r="F520" s="259"/>
      <c r="G520" s="260"/>
      <c r="H520" s="261"/>
      <c r="I520" s="255"/>
      <c r="J520" s="262"/>
      <c r="K520" s="255"/>
      <c r="M520" s="256" t="s">
        <v>612</v>
      </c>
      <c r="O520" s="245"/>
    </row>
    <row r="521" spans="1:80" ht="12.75">
      <c r="A521" s="246">
        <v>105</v>
      </c>
      <c r="B521" s="247" t="s">
        <v>617</v>
      </c>
      <c r="C521" s="248" t="s">
        <v>618</v>
      </c>
      <c r="D521" s="249" t="s">
        <v>178</v>
      </c>
      <c r="E521" s="250">
        <v>88.16</v>
      </c>
      <c r="F521" s="250"/>
      <c r="G521" s="251"/>
      <c r="H521" s="252">
        <v>0</v>
      </c>
      <c r="I521" s="253">
        <f>E521*H521</f>
        <v>0</v>
      </c>
      <c r="J521" s="252">
        <v>0</v>
      </c>
      <c r="K521" s="253">
        <f>E521*J521</f>
        <v>0</v>
      </c>
      <c r="O521" s="245">
        <v>2</v>
      </c>
      <c r="AA521" s="218">
        <v>1</v>
      </c>
      <c r="AB521" s="218">
        <v>7</v>
      </c>
      <c r="AC521" s="218">
        <v>7</v>
      </c>
      <c r="AZ521" s="218">
        <v>2</v>
      </c>
      <c r="BA521" s="218">
        <f>IF(AZ521=1,G521,0)</f>
        <v>0</v>
      </c>
      <c r="BB521" s="218">
        <f>IF(AZ521=2,G521,0)</f>
        <v>0</v>
      </c>
      <c r="BC521" s="218">
        <f>IF(AZ521=3,G521,0)</f>
        <v>0</v>
      </c>
      <c r="BD521" s="218">
        <f>IF(AZ521=4,G521,0)</f>
        <v>0</v>
      </c>
      <c r="BE521" s="218">
        <f>IF(AZ521=5,G521,0)</f>
        <v>0</v>
      </c>
      <c r="CA521" s="245">
        <v>1</v>
      </c>
      <c r="CB521" s="245">
        <v>7</v>
      </c>
    </row>
    <row r="522" spans="1:15" ht="12.75">
      <c r="A522" s="254"/>
      <c r="B522" s="257"/>
      <c r="C522" s="313" t="s">
        <v>199</v>
      </c>
      <c r="D522" s="314"/>
      <c r="E522" s="258">
        <v>0</v>
      </c>
      <c r="F522" s="259"/>
      <c r="G522" s="260"/>
      <c r="H522" s="261"/>
      <c r="I522" s="255"/>
      <c r="J522" s="262"/>
      <c r="K522" s="255"/>
      <c r="M522" s="256" t="s">
        <v>199</v>
      </c>
      <c r="O522" s="245"/>
    </row>
    <row r="523" spans="1:15" ht="12.75">
      <c r="A523" s="254"/>
      <c r="B523" s="257"/>
      <c r="C523" s="313" t="s">
        <v>376</v>
      </c>
      <c r="D523" s="314"/>
      <c r="E523" s="258">
        <v>0</v>
      </c>
      <c r="F523" s="259"/>
      <c r="G523" s="260"/>
      <c r="H523" s="261"/>
      <c r="I523" s="255"/>
      <c r="J523" s="262"/>
      <c r="K523" s="255"/>
      <c r="M523" s="256" t="s">
        <v>376</v>
      </c>
      <c r="O523" s="245"/>
    </row>
    <row r="524" spans="1:15" ht="12.75">
      <c r="A524" s="254"/>
      <c r="B524" s="257"/>
      <c r="C524" s="313" t="s">
        <v>723</v>
      </c>
      <c r="D524" s="314"/>
      <c r="E524" s="258">
        <v>44.16</v>
      </c>
      <c r="F524" s="259"/>
      <c r="G524" s="260"/>
      <c r="H524" s="261"/>
      <c r="I524" s="255"/>
      <c r="J524" s="262"/>
      <c r="K524" s="255"/>
      <c r="M524" s="256" t="s">
        <v>619</v>
      </c>
      <c r="O524" s="245"/>
    </row>
    <row r="525" spans="1:15" ht="12.75">
      <c r="A525" s="254"/>
      <c r="B525" s="257"/>
      <c r="C525" s="313" t="s">
        <v>371</v>
      </c>
      <c r="D525" s="314"/>
      <c r="E525" s="258">
        <v>0</v>
      </c>
      <c r="F525" s="259"/>
      <c r="G525" s="260"/>
      <c r="H525" s="261"/>
      <c r="I525" s="255"/>
      <c r="J525" s="262"/>
      <c r="K525" s="255"/>
      <c r="M525" s="256" t="s">
        <v>371</v>
      </c>
      <c r="O525" s="245"/>
    </row>
    <row r="526" spans="1:15" ht="12.75">
      <c r="A526" s="254"/>
      <c r="B526" s="257"/>
      <c r="C526" s="313" t="s">
        <v>379</v>
      </c>
      <c r="D526" s="314"/>
      <c r="E526" s="258">
        <v>0</v>
      </c>
      <c r="F526" s="259"/>
      <c r="G526" s="260"/>
      <c r="H526" s="261"/>
      <c r="I526" s="255"/>
      <c r="J526" s="262"/>
      <c r="K526" s="255"/>
      <c r="M526" s="256" t="s">
        <v>379</v>
      </c>
      <c r="O526" s="245"/>
    </row>
    <row r="527" spans="1:15" ht="12.75">
      <c r="A527" s="254"/>
      <c r="B527" s="257"/>
      <c r="C527" s="313" t="s">
        <v>724</v>
      </c>
      <c r="D527" s="314"/>
      <c r="E527" s="258">
        <v>44</v>
      </c>
      <c r="F527" s="259"/>
      <c r="G527" s="260"/>
      <c r="H527" s="261"/>
      <c r="I527" s="255"/>
      <c r="J527" s="262"/>
      <c r="K527" s="255"/>
      <c r="M527" s="256" t="s">
        <v>620</v>
      </c>
      <c r="O527" s="245"/>
    </row>
    <row r="528" spans="1:80" ht="12.75">
      <c r="A528" s="246">
        <v>106</v>
      </c>
      <c r="B528" s="247" t="s">
        <v>621</v>
      </c>
      <c r="C528" s="248" t="s">
        <v>622</v>
      </c>
      <c r="D528" s="249" t="s">
        <v>178</v>
      </c>
      <c r="E528" s="250">
        <v>169.16</v>
      </c>
      <c r="F528" s="250"/>
      <c r="G528" s="251"/>
      <c r="H528" s="252">
        <v>0</v>
      </c>
      <c r="I528" s="253">
        <f>E528*H528</f>
        <v>0</v>
      </c>
      <c r="J528" s="252">
        <v>0</v>
      </c>
      <c r="K528" s="253">
        <f>E528*J528</f>
        <v>0</v>
      </c>
      <c r="O528" s="245">
        <v>2</v>
      </c>
      <c r="AA528" s="218">
        <v>1</v>
      </c>
      <c r="AB528" s="218">
        <v>7</v>
      </c>
      <c r="AC528" s="218">
        <v>7</v>
      </c>
      <c r="AZ528" s="218">
        <v>2</v>
      </c>
      <c r="BA528" s="218">
        <f>IF(AZ528=1,G528,0)</f>
        <v>0</v>
      </c>
      <c r="BB528" s="218">
        <f>IF(AZ528=2,G528,0)</f>
        <v>0</v>
      </c>
      <c r="BC528" s="218">
        <f>IF(AZ528=3,G528,0)</f>
        <v>0</v>
      </c>
      <c r="BD528" s="218">
        <f>IF(AZ528=4,G528,0)</f>
        <v>0</v>
      </c>
      <c r="BE528" s="218">
        <f>IF(AZ528=5,G528,0)</f>
        <v>0</v>
      </c>
      <c r="CA528" s="245">
        <v>1</v>
      </c>
      <c r="CB528" s="245">
        <v>7</v>
      </c>
    </row>
    <row r="529" spans="1:15" ht="12.75">
      <c r="A529" s="254"/>
      <c r="B529" s="257"/>
      <c r="C529" s="313" t="s">
        <v>199</v>
      </c>
      <c r="D529" s="314"/>
      <c r="E529" s="258">
        <v>0</v>
      </c>
      <c r="F529" s="259"/>
      <c r="G529" s="260"/>
      <c r="H529" s="261"/>
      <c r="I529" s="255"/>
      <c r="J529" s="262"/>
      <c r="K529" s="255"/>
      <c r="M529" s="256" t="s">
        <v>199</v>
      </c>
      <c r="O529" s="245"/>
    </row>
    <row r="530" spans="1:15" ht="12.75">
      <c r="A530" s="254"/>
      <c r="B530" s="257"/>
      <c r="C530" s="313" t="s">
        <v>376</v>
      </c>
      <c r="D530" s="314"/>
      <c r="E530" s="258">
        <v>0</v>
      </c>
      <c r="F530" s="259"/>
      <c r="G530" s="260"/>
      <c r="H530" s="261"/>
      <c r="I530" s="255"/>
      <c r="J530" s="262"/>
      <c r="K530" s="255"/>
      <c r="M530" s="256" t="s">
        <v>376</v>
      </c>
      <c r="O530" s="245"/>
    </row>
    <row r="531" spans="1:15" ht="12.75">
      <c r="A531" s="254"/>
      <c r="B531" s="257"/>
      <c r="C531" s="313" t="s">
        <v>725</v>
      </c>
      <c r="D531" s="314"/>
      <c r="E531" s="258">
        <v>85.56</v>
      </c>
      <c r="F531" s="259"/>
      <c r="G531" s="260"/>
      <c r="H531" s="261"/>
      <c r="I531" s="255"/>
      <c r="J531" s="262"/>
      <c r="K531" s="255"/>
      <c r="M531" s="256" t="s">
        <v>623</v>
      </c>
      <c r="O531" s="245"/>
    </row>
    <row r="532" spans="1:15" ht="12.75">
      <c r="A532" s="254"/>
      <c r="B532" s="257"/>
      <c r="C532" s="313" t="s">
        <v>371</v>
      </c>
      <c r="D532" s="314"/>
      <c r="E532" s="258">
        <v>0</v>
      </c>
      <c r="F532" s="259"/>
      <c r="G532" s="260"/>
      <c r="H532" s="261"/>
      <c r="I532" s="255"/>
      <c r="J532" s="262"/>
      <c r="K532" s="255"/>
      <c r="M532" s="256" t="s">
        <v>371</v>
      </c>
      <c r="O532" s="245"/>
    </row>
    <row r="533" spans="1:15" ht="12.75">
      <c r="A533" s="254"/>
      <c r="B533" s="257"/>
      <c r="C533" s="313" t="s">
        <v>379</v>
      </c>
      <c r="D533" s="314"/>
      <c r="E533" s="258">
        <v>0</v>
      </c>
      <c r="F533" s="259"/>
      <c r="G533" s="260"/>
      <c r="H533" s="261"/>
      <c r="I533" s="255"/>
      <c r="J533" s="262"/>
      <c r="K533" s="255"/>
      <c r="M533" s="256" t="s">
        <v>379</v>
      </c>
      <c r="O533" s="245"/>
    </row>
    <row r="534" spans="1:15" ht="12.75">
      <c r="A534" s="254"/>
      <c r="B534" s="257"/>
      <c r="C534" s="313" t="s">
        <v>726</v>
      </c>
      <c r="D534" s="314"/>
      <c r="E534" s="258">
        <v>83.6</v>
      </c>
      <c r="F534" s="259"/>
      <c r="G534" s="260"/>
      <c r="H534" s="261"/>
      <c r="I534" s="255"/>
      <c r="J534" s="262"/>
      <c r="K534" s="255"/>
      <c r="M534" s="256" t="s">
        <v>624</v>
      </c>
      <c r="O534" s="245"/>
    </row>
    <row r="535" spans="1:80" ht="12.75">
      <c r="A535" s="246">
        <v>107</v>
      </c>
      <c r="B535" s="247" t="s">
        <v>625</v>
      </c>
      <c r="C535" s="248" t="s">
        <v>626</v>
      </c>
      <c r="D535" s="249" t="s">
        <v>360</v>
      </c>
      <c r="E535" s="250">
        <v>64.33</v>
      </c>
      <c r="F535" s="250"/>
      <c r="G535" s="251"/>
      <c r="H535" s="252">
        <v>0.001</v>
      </c>
      <c r="I535" s="253">
        <f>E535*H535</f>
        <v>0.06433</v>
      </c>
      <c r="J535" s="252"/>
      <c r="K535" s="253">
        <f>E535*J535</f>
        <v>0</v>
      </c>
      <c r="O535" s="245">
        <v>2</v>
      </c>
      <c r="AA535" s="218">
        <v>3</v>
      </c>
      <c r="AB535" s="218">
        <v>7</v>
      </c>
      <c r="AC535" s="218">
        <v>11163230</v>
      </c>
      <c r="AZ535" s="218">
        <v>2</v>
      </c>
      <c r="BA535" s="218">
        <f>IF(AZ535=1,G535,0)</f>
        <v>0</v>
      </c>
      <c r="BB535" s="218">
        <f>IF(AZ535=2,G535,0)</f>
        <v>0</v>
      </c>
      <c r="BC535" s="218">
        <f>IF(AZ535=3,G535,0)</f>
        <v>0</v>
      </c>
      <c r="BD535" s="218">
        <f>IF(AZ535=4,G535,0)</f>
        <v>0</v>
      </c>
      <c r="BE535" s="218">
        <f>IF(AZ535=5,G535,0)</f>
        <v>0</v>
      </c>
      <c r="CA535" s="245">
        <v>3</v>
      </c>
      <c r="CB535" s="245">
        <v>7</v>
      </c>
    </row>
    <row r="536" spans="1:15" ht="12.75">
      <c r="A536" s="254"/>
      <c r="B536" s="257"/>
      <c r="C536" s="313" t="s">
        <v>627</v>
      </c>
      <c r="D536" s="314"/>
      <c r="E536" s="258">
        <v>0</v>
      </c>
      <c r="F536" s="259"/>
      <c r="G536" s="260"/>
      <c r="H536" s="261"/>
      <c r="I536" s="255"/>
      <c r="J536" s="262"/>
      <c r="K536" s="255"/>
      <c r="M536" s="256" t="s">
        <v>627</v>
      </c>
      <c r="O536" s="245"/>
    </row>
    <row r="537" spans="1:15" ht="12.75">
      <c r="A537" s="254"/>
      <c r="B537" s="257"/>
      <c r="C537" s="313" t="s">
        <v>606</v>
      </c>
      <c r="D537" s="314"/>
      <c r="E537" s="258">
        <v>0</v>
      </c>
      <c r="F537" s="259"/>
      <c r="G537" s="260"/>
      <c r="H537" s="261"/>
      <c r="I537" s="255"/>
      <c r="J537" s="262"/>
      <c r="K537" s="255"/>
      <c r="M537" s="256" t="s">
        <v>606</v>
      </c>
      <c r="O537" s="245"/>
    </row>
    <row r="538" spans="1:15" ht="12.75">
      <c r="A538" s="254"/>
      <c r="B538" s="257"/>
      <c r="C538" s="313" t="s">
        <v>376</v>
      </c>
      <c r="D538" s="314"/>
      <c r="E538" s="258">
        <v>0</v>
      </c>
      <c r="F538" s="259"/>
      <c r="G538" s="260"/>
      <c r="H538" s="261"/>
      <c r="I538" s="255"/>
      <c r="J538" s="262"/>
      <c r="K538" s="255"/>
      <c r="M538" s="256" t="s">
        <v>376</v>
      </c>
      <c r="O538" s="245"/>
    </row>
    <row r="539" spans="1:15" ht="12.75">
      <c r="A539" s="254"/>
      <c r="B539" s="257"/>
      <c r="C539" s="313" t="s">
        <v>727</v>
      </c>
      <c r="D539" s="314"/>
      <c r="E539" s="258">
        <v>11.04</v>
      </c>
      <c r="F539" s="259"/>
      <c r="G539" s="260"/>
      <c r="H539" s="261"/>
      <c r="I539" s="255"/>
      <c r="J539" s="262"/>
      <c r="K539" s="255"/>
      <c r="M539" s="256" t="s">
        <v>628</v>
      </c>
      <c r="O539" s="245"/>
    </row>
    <row r="540" spans="1:15" ht="12.75">
      <c r="A540" s="254"/>
      <c r="B540" s="257"/>
      <c r="C540" s="313" t="s">
        <v>728</v>
      </c>
      <c r="D540" s="314"/>
      <c r="E540" s="258">
        <v>21.39</v>
      </c>
      <c r="F540" s="259"/>
      <c r="G540" s="260"/>
      <c r="H540" s="261"/>
      <c r="I540" s="255"/>
      <c r="J540" s="262"/>
      <c r="K540" s="255"/>
      <c r="M540" s="256" t="s">
        <v>629</v>
      </c>
      <c r="O540" s="245"/>
    </row>
    <row r="541" spans="1:15" ht="12.75">
      <c r="A541" s="254"/>
      <c r="B541" s="257"/>
      <c r="C541" s="313" t="s">
        <v>432</v>
      </c>
      <c r="D541" s="314"/>
      <c r="E541" s="258">
        <v>0</v>
      </c>
      <c r="F541" s="259"/>
      <c r="G541" s="260"/>
      <c r="H541" s="261"/>
      <c r="I541" s="255"/>
      <c r="J541" s="262"/>
      <c r="K541" s="255"/>
      <c r="M541" s="256" t="s">
        <v>432</v>
      </c>
      <c r="O541" s="245"/>
    </row>
    <row r="542" spans="1:15" ht="12.75">
      <c r="A542" s="254"/>
      <c r="B542" s="257"/>
      <c r="C542" s="313" t="s">
        <v>379</v>
      </c>
      <c r="D542" s="314"/>
      <c r="E542" s="258">
        <v>0</v>
      </c>
      <c r="F542" s="259"/>
      <c r="G542" s="260"/>
      <c r="H542" s="261"/>
      <c r="I542" s="255"/>
      <c r="J542" s="262"/>
      <c r="K542" s="255"/>
      <c r="M542" s="256" t="s">
        <v>379</v>
      </c>
      <c r="O542" s="245"/>
    </row>
    <row r="543" spans="1:15" ht="12.75">
      <c r="A543" s="254"/>
      <c r="B543" s="257"/>
      <c r="C543" s="313" t="s">
        <v>729</v>
      </c>
      <c r="D543" s="314"/>
      <c r="E543" s="258">
        <v>11</v>
      </c>
      <c r="F543" s="259"/>
      <c r="G543" s="260"/>
      <c r="H543" s="261"/>
      <c r="I543" s="255"/>
      <c r="J543" s="262"/>
      <c r="K543" s="255"/>
      <c r="M543" s="256" t="s">
        <v>630</v>
      </c>
      <c r="O543" s="245"/>
    </row>
    <row r="544" spans="1:15" ht="12.75">
      <c r="A544" s="254"/>
      <c r="B544" s="257"/>
      <c r="C544" s="313" t="s">
        <v>730</v>
      </c>
      <c r="D544" s="314"/>
      <c r="E544" s="258">
        <v>20.9</v>
      </c>
      <c r="F544" s="259"/>
      <c r="G544" s="260"/>
      <c r="H544" s="261"/>
      <c r="I544" s="255"/>
      <c r="J544" s="262"/>
      <c r="K544" s="255"/>
      <c r="M544" s="256" t="s">
        <v>631</v>
      </c>
      <c r="O544" s="245"/>
    </row>
    <row r="545" spans="1:80" ht="12.75">
      <c r="A545" s="246">
        <v>108</v>
      </c>
      <c r="B545" s="247" t="s">
        <v>632</v>
      </c>
      <c r="C545" s="248" t="s">
        <v>633</v>
      </c>
      <c r="D545" s="249" t="s">
        <v>178</v>
      </c>
      <c r="E545" s="250">
        <v>304.37</v>
      </c>
      <c r="F545" s="250"/>
      <c r="G545" s="251"/>
      <c r="H545" s="252">
        <v>0.001</v>
      </c>
      <c r="I545" s="253">
        <f>E545*H545</f>
        <v>0.30437000000000003</v>
      </c>
      <c r="J545" s="252"/>
      <c r="K545" s="253">
        <f>E545*J545</f>
        <v>0</v>
      </c>
      <c r="O545" s="245">
        <v>2</v>
      </c>
      <c r="AA545" s="218">
        <v>3</v>
      </c>
      <c r="AB545" s="218">
        <v>7</v>
      </c>
      <c r="AC545" s="218">
        <v>28323114</v>
      </c>
      <c r="AZ545" s="218">
        <v>2</v>
      </c>
      <c r="BA545" s="218">
        <f>IF(AZ545=1,G545,0)</f>
        <v>0</v>
      </c>
      <c r="BB545" s="218">
        <f>IF(AZ545=2,G545,0)</f>
        <v>0</v>
      </c>
      <c r="BC545" s="218">
        <f>IF(AZ545=3,G545,0)</f>
        <v>0</v>
      </c>
      <c r="BD545" s="218">
        <f>IF(AZ545=4,G545,0)</f>
        <v>0</v>
      </c>
      <c r="BE545" s="218">
        <f>IF(AZ545=5,G545,0)</f>
        <v>0</v>
      </c>
      <c r="CA545" s="245">
        <v>3</v>
      </c>
      <c r="CB545" s="245">
        <v>7</v>
      </c>
    </row>
    <row r="546" spans="1:15" ht="12.75">
      <c r="A546" s="254"/>
      <c r="B546" s="257"/>
      <c r="C546" s="313" t="s">
        <v>199</v>
      </c>
      <c r="D546" s="314"/>
      <c r="E546" s="258">
        <v>0</v>
      </c>
      <c r="F546" s="259"/>
      <c r="G546" s="260"/>
      <c r="H546" s="261"/>
      <c r="I546" s="255"/>
      <c r="J546" s="262"/>
      <c r="K546" s="255"/>
      <c r="M546" s="256" t="s">
        <v>199</v>
      </c>
      <c r="O546" s="245"/>
    </row>
    <row r="547" spans="1:15" ht="12.75">
      <c r="A547" s="254"/>
      <c r="B547" s="257"/>
      <c r="C547" s="313" t="s">
        <v>376</v>
      </c>
      <c r="D547" s="314"/>
      <c r="E547" s="258">
        <v>0</v>
      </c>
      <c r="F547" s="259"/>
      <c r="G547" s="260"/>
      <c r="H547" s="261"/>
      <c r="I547" s="255"/>
      <c r="J547" s="262"/>
      <c r="K547" s="255"/>
      <c r="M547" s="256" t="s">
        <v>376</v>
      </c>
      <c r="O547" s="245"/>
    </row>
    <row r="548" spans="1:15" ht="12.75">
      <c r="A548" s="254"/>
      <c r="B548" s="257"/>
      <c r="C548" s="313" t="s">
        <v>731</v>
      </c>
      <c r="D548" s="314"/>
      <c r="E548" s="258">
        <v>50.78</v>
      </c>
      <c r="F548" s="259"/>
      <c r="G548" s="260"/>
      <c r="H548" s="261"/>
      <c r="I548" s="255"/>
      <c r="J548" s="262"/>
      <c r="K548" s="255"/>
      <c r="M548" s="256" t="s">
        <v>634</v>
      </c>
      <c r="O548" s="245"/>
    </row>
    <row r="549" spans="1:15" ht="12.75">
      <c r="A549" s="254"/>
      <c r="B549" s="257"/>
      <c r="C549" s="313" t="s">
        <v>732</v>
      </c>
      <c r="D549" s="314"/>
      <c r="E549" s="258">
        <v>102.67</v>
      </c>
      <c r="F549" s="259"/>
      <c r="G549" s="260"/>
      <c r="H549" s="261"/>
      <c r="I549" s="255"/>
      <c r="J549" s="262"/>
      <c r="K549" s="255"/>
      <c r="M549" s="256" t="s">
        <v>635</v>
      </c>
      <c r="O549" s="245"/>
    </row>
    <row r="550" spans="1:15" ht="12.75">
      <c r="A550" s="254"/>
      <c r="B550" s="257"/>
      <c r="C550" s="313" t="s">
        <v>371</v>
      </c>
      <c r="D550" s="314"/>
      <c r="E550" s="258">
        <v>0</v>
      </c>
      <c r="F550" s="259"/>
      <c r="G550" s="260"/>
      <c r="H550" s="261"/>
      <c r="I550" s="255"/>
      <c r="J550" s="262"/>
      <c r="K550" s="255"/>
      <c r="M550" s="256" t="s">
        <v>371</v>
      </c>
      <c r="O550" s="245"/>
    </row>
    <row r="551" spans="1:15" ht="12.75">
      <c r="A551" s="254"/>
      <c r="B551" s="257"/>
      <c r="C551" s="313" t="s">
        <v>379</v>
      </c>
      <c r="D551" s="314"/>
      <c r="E551" s="258">
        <v>0</v>
      </c>
      <c r="F551" s="259"/>
      <c r="G551" s="260"/>
      <c r="H551" s="261"/>
      <c r="I551" s="255"/>
      <c r="J551" s="262"/>
      <c r="K551" s="255"/>
      <c r="M551" s="256" t="s">
        <v>379</v>
      </c>
      <c r="O551" s="245"/>
    </row>
    <row r="552" spans="1:15" ht="12.75">
      <c r="A552" s="254"/>
      <c r="B552" s="257"/>
      <c r="C552" s="313" t="s">
        <v>733</v>
      </c>
      <c r="D552" s="314"/>
      <c r="E552" s="258">
        <v>50.6</v>
      </c>
      <c r="F552" s="259"/>
      <c r="G552" s="260"/>
      <c r="H552" s="261"/>
      <c r="I552" s="255"/>
      <c r="J552" s="262"/>
      <c r="K552" s="255"/>
      <c r="M552" s="256" t="s">
        <v>636</v>
      </c>
      <c r="O552" s="245"/>
    </row>
    <row r="553" spans="1:15" ht="12.75">
      <c r="A553" s="254"/>
      <c r="B553" s="257"/>
      <c r="C553" s="313" t="s">
        <v>734</v>
      </c>
      <c r="D553" s="314"/>
      <c r="E553" s="258">
        <v>100.32</v>
      </c>
      <c r="F553" s="259"/>
      <c r="G553" s="260"/>
      <c r="H553" s="261"/>
      <c r="I553" s="255"/>
      <c r="J553" s="262"/>
      <c r="K553" s="255"/>
      <c r="M553" s="256" t="s">
        <v>637</v>
      </c>
      <c r="O553" s="245"/>
    </row>
    <row r="554" spans="1:80" ht="21.75">
      <c r="A554" s="246">
        <v>109</v>
      </c>
      <c r="B554" s="247" t="s">
        <v>638</v>
      </c>
      <c r="C554" s="248" t="s">
        <v>639</v>
      </c>
      <c r="D554" s="249" t="s">
        <v>178</v>
      </c>
      <c r="E554" s="250">
        <v>304.37</v>
      </c>
      <c r="F554" s="250"/>
      <c r="G554" s="251"/>
      <c r="H554" s="252">
        <v>0.004</v>
      </c>
      <c r="I554" s="253">
        <f>E554*H554</f>
        <v>1.2174800000000001</v>
      </c>
      <c r="J554" s="252"/>
      <c r="K554" s="253">
        <f>E554*J554</f>
        <v>0</v>
      </c>
      <c r="O554" s="245">
        <v>2</v>
      </c>
      <c r="AA554" s="218">
        <v>3</v>
      </c>
      <c r="AB554" s="218">
        <v>7</v>
      </c>
      <c r="AC554" s="218">
        <v>62852265</v>
      </c>
      <c r="AZ554" s="218">
        <v>2</v>
      </c>
      <c r="BA554" s="218">
        <f>IF(AZ554=1,G554,0)</f>
        <v>0</v>
      </c>
      <c r="BB554" s="218">
        <f>IF(AZ554=2,G554,0)</f>
        <v>0</v>
      </c>
      <c r="BC554" s="218">
        <f>IF(AZ554=3,G554,0)</f>
        <v>0</v>
      </c>
      <c r="BD554" s="218">
        <f>IF(AZ554=4,G554,0)</f>
        <v>0</v>
      </c>
      <c r="BE554" s="218">
        <f>IF(AZ554=5,G554,0)</f>
        <v>0</v>
      </c>
      <c r="CA554" s="245">
        <v>3</v>
      </c>
      <c r="CB554" s="245">
        <v>7</v>
      </c>
    </row>
    <row r="555" spans="1:15" ht="12.75">
      <c r="A555" s="254"/>
      <c r="B555" s="257"/>
      <c r="C555" s="313" t="s">
        <v>606</v>
      </c>
      <c r="D555" s="314"/>
      <c r="E555" s="258">
        <v>0</v>
      </c>
      <c r="F555" s="259"/>
      <c r="G555" s="260"/>
      <c r="H555" s="261"/>
      <c r="I555" s="255"/>
      <c r="J555" s="262"/>
      <c r="K555" s="255"/>
      <c r="M555" s="256" t="s">
        <v>606</v>
      </c>
      <c r="O555" s="245"/>
    </row>
    <row r="556" spans="1:15" ht="12.75">
      <c r="A556" s="254"/>
      <c r="B556" s="257"/>
      <c r="C556" s="313" t="s">
        <v>376</v>
      </c>
      <c r="D556" s="314"/>
      <c r="E556" s="258">
        <v>0</v>
      </c>
      <c r="F556" s="259"/>
      <c r="G556" s="260"/>
      <c r="H556" s="261"/>
      <c r="I556" s="255"/>
      <c r="J556" s="262"/>
      <c r="K556" s="255"/>
      <c r="M556" s="256" t="s">
        <v>376</v>
      </c>
      <c r="O556" s="245"/>
    </row>
    <row r="557" spans="1:15" ht="12.75">
      <c r="A557" s="254"/>
      <c r="B557" s="257"/>
      <c r="C557" s="313" t="s">
        <v>735</v>
      </c>
      <c r="D557" s="314"/>
      <c r="E557" s="258">
        <v>50.78</v>
      </c>
      <c r="F557" s="259"/>
      <c r="G557" s="260"/>
      <c r="H557" s="261"/>
      <c r="I557" s="255"/>
      <c r="J557" s="262"/>
      <c r="K557" s="255"/>
      <c r="M557" s="256" t="s">
        <v>640</v>
      </c>
      <c r="O557" s="245"/>
    </row>
    <row r="558" spans="1:15" ht="12.75">
      <c r="A558" s="254"/>
      <c r="B558" s="257"/>
      <c r="C558" s="313" t="s">
        <v>736</v>
      </c>
      <c r="D558" s="314"/>
      <c r="E558" s="258">
        <v>10.67</v>
      </c>
      <c r="F558" s="259"/>
      <c r="G558" s="260"/>
      <c r="H558" s="261"/>
      <c r="I558" s="255"/>
      <c r="J558" s="262"/>
      <c r="K558" s="255"/>
      <c r="M558" s="256" t="s">
        <v>641</v>
      </c>
      <c r="O558" s="245"/>
    </row>
    <row r="559" spans="1:15" ht="12.75">
      <c r="A559" s="254"/>
      <c r="B559" s="257"/>
      <c r="C559" s="313" t="s">
        <v>432</v>
      </c>
      <c r="D559" s="314"/>
      <c r="E559" s="258">
        <v>0</v>
      </c>
      <c r="F559" s="259"/>
      <c r="G559" s="260"/>
      <c r="H559" s="261"/>
      <c r="I559" s="255"/>
      <c r="J559" s="262"/>
      <c r="K559" s="255"/>
      <c r="M559" s="256" t="s">
        <v>432</v>
      </c>
      <c r="O559" s="245"/>
    </row>
    <row r="560" spans="1:15" ht="12.75">
      <c r="A560" s="254"/>
      <c r="B560" s="257"/>
      <c r="C560" s="313" t="s">
        <v>379</v>
      </c>
      <c r="D560" s="314"/>
      <c r="E560" s="258">
        <v>0</v>
      </c>
      <c r="F560" s="259"/>
      <c r="G560" s="260"/>
      <c r="H560" s="261"/>
      <c r="I560" s="255"/>
      <c r="J560" s="262"/>
      <c r="K560" s="255"/>
      <c r="M560" s="256" t="s">
        <v>379</v>
      </c>
      <c r="O560" s="245"/>
    </row>
    <row r="561" spans="1:15" ht="12.75">
      <c r="A561" s="254"/>
      <c r="B561" s="257"/>
      <c r="C561" s="313" t="s">
        <v>737</v>
      </c>
      <c r="D561" s="314"/>
      <c r="E561" s="258">
        <v>50.6</v>
      </c>
      <c r="F561" s="259"/>
      <c r="G561" s="260"/>
      <c r="H561" s="261"/>
      <c r="I561" s="255"/>
      <c r="J561" s="262"/>
      <c r="K561" s="255"/>
      <c r="M561" s="256" t="s">
        <v>642</v>
      </c>
      <c r="O561" s="245"/>
    </row>
    <row r="562" spans="1:15" ht="12.75">
      <c r="A562" s="254"/>
      <c r="B562" s="257"/>
      <c r="C562" s="313" t="s">
        <v>738</v>
      </c>
      <c r="D562" s="314"/>
      <c r="E562" s="258">
        <v>100.32</v>
      </c>
      <c r="F562" s="259"/>
      <c r="G562" s="260"/>
      <c r="H562" s="261"/>
      <c r="I562" s="255"/>
      <c r="J562" s="262"/>
      <c r="K562" s="255"/>
      <c r="M562" s="256" t="s">
        <v>643</v>
      </c>
      <c r="O562" s="245"/>
    </row>
    <row r="563" spans="1:80" ht="12.75">
      <c r="A563" s="246">
        <v>110</v>
      </c>
      <c r="B563" s="247" t="s">
        <v>644</v>
      </c>
      <c r="C563" s="248" t="s">
        <v>645</v>
      </c>
      <c r="D563" s="249" t="s">
        <v>316</v>
      </c>
      <c r="E563" s="250">
        <v>1.951882925</v>
      </c>
      <c r="F563" s="250"/>
      <c r="G563" s="251"/>
      <c r="H563" s="252">
        <v>0</v>
      </c>
      <c r="I563" s="253">
        <f>E563*H563</f>
        <v>0</v>
      </c>
      <c r="J563" s="252"/>
      <c r="K563" s="253">
        <f>E563*J563</f>
        <v>0</v>
      </c>
      <c r="O563" s="245">
        <v>2</v>
      </c>
      <c r="AA563" s="218">
        <v>7</v>
      </c>
      <c r="AB563" s="218">
        <v>1001</v>
      </c>
      <c r="AC563" s="218">
        <v>5</v>
      </c>
      <c r="AZ563" s="218">
        <v>2</v>
      </c>
      <c r="BA563" s="218">
        <f>IF(AZ563=1,G563,0)</f>
        <v>0</v>
      </c>
      <c r="BB563" s="218">
        <f>IF(AZ563=2,G563,0)</f>
        <v>0</v>
      </c>
      <c r="BC563" s="218">
        <f>IF(AZ563=3,G563,0)</f>
        <v>0</v>
      </c>
      <c r="BD563" s="218">
        <f>IF(AZ563=4,G563,0)</f>
        <v>0</v>
      </c>
      <c r="BE563" s="218">
        <f>IF(AZ563=5,G563,0)</f>
        <v>0</v>
      </c>
      <c r="CA563" s="245">
        <v>7</v>
      </c>
      <c r="CB563" s="245">
        <v>1001</v>
      </c>
    </row>
    <row r="564" spans="1:57" ht="13.6">
      <c r="A564" s="263"/>
      <c r="B564" s="264" t="s">
        <v>99</v>
      </c>
      <c r="C564" s="265" t="s">
        <v>603</v>
      </c>
      <c r="D564" s="266"/>
      <c r="E564" s="267"/>
      <c r="F564" s="268"/>
      <c r="G564" s="269"/>
      <c r="H564" s="270"/>
      <c r="I564" s="271">
        <f>SUM(I492:I563)</f>
        <v>1.7491956000000002</v>
      </c>
      <c r="J564" s="270"/>
      <c r="K564" s="271">
        <f>SUM(K492:K563)</f>
        <v>0</v>
      </c>
      <c r="O564" s="245">
        <v>4</v>
      </c>
      <c r="BA564" s="272">
        <f>SUM(BA492:BA563)</f>
        <v>0</v>
      </c>
      <c r="BB564" s="272">
        <f>SUM(BB492:BB563)</f>
        <v>0</v>
      </c>
      <c r="BC564" s="272">
        <f>SUM(BC492:BC563)</f>
        <v>0</v>
      </c>
      <c r="BD564" s="272">
        <f>SUM(BD492:BD563)</f>
        <v>0</v>
      </c>
      <c r="BE564" s="272">
        <f>SUM(BE492:BE563)</f>
        <v>0</v>
      </c>
    </row>
    <row r="565" spans="1:15" ht="13.6">
      <c r="A565" s="235" t="s">
        <v>96</v>
      </c>
      <c r="B565" s="236" t="s">
        <v>646</v>
      </c>
      <c r="C565" s="237" t="s">
        <v>647</v>
      </c>
      <c r="D565" s="238"/>
      <c r="E565" s="239"/>
      <c r="F565" s="239"/>
      <c r="G565" s="240"/>
      <c r="H565" s="241"/>
      <c r="I565" s="242"/>
      <c r="J565" s="243"/>
      <c r="K565" s="244"/>
      <c r="O565" s="245">
        <v>1</v>
      </c>
    </row>
    <row r="566" spans="1:80" ht="12.75">
      <c r="A566" s="246">
        <v>111</v>
      </c>
      <c r="B566" s="247" t="s">
        <v>649</v>
      </c>
      <c r="C566" s="248" t="s">
        <v>650</v>
      </c>
      <c r="D566" s="249" t="s">
        <v>316</v>
      </c>
      <c r="E566" s="250">
        <v>134.62</v>
      </c>
      <c r="F566" s="250"/>
      <c r="G566" s="251"/>
      <c r="H566" s="252">
        <v>0</v>
      </c>
      <c r="I566" s="253">
        <f aca="true" t="shared" si="0" ref="I566:I572">E566*H566</f>
        <v>0</v>
      </c>
      <c r="J566" s="252"/>
      <c r="K566" s="253">
        <f aca="true" t="shared" si="1" ref="K566:K572">E566*J566</f>
        <v>0</v>
      </c>
      <c r="O566" s="245">
        <v>2</v>
      </c>
      <c r="AA566" s="218">
        <v>8</v>
      </c>
      <c r="AB566" s="218">
        <v>0</v>
      </c>
      <c r="AC566" s="218">
        <v>3</v>
      </c>
      <c r="AZ566" s="218">
        <v>1</v>
      </c>
      <c r="BA566" s="218">
        <f aca="true" t="shared" si="2" ref="BA566:BA572">IF(AZ566=1,G566,0)</f>
        <v>0</v>
      </c>
      <c r="BB566" s="218">
        <f aca="true" t="shared" si="3" ref="BB566:BB572">IF(AZ566=2,G566,0)</f>
        <v>0</v>
      </c>
      <c r="BC566" s="218">
        <f aca="true" t="shared" si="4" ref="BC566:BC572">IF(AZ566=3,G566,0)</f>
        <v>0</v>
      </c>
      <c r="BD566" s="218">
        <f aca="true" t="shared" si="5" ref="BD566:BD572">IF(AZ566=4,G566,0)</f>
        <v>0</v>
      </c>
      <c r="BE566" s="218">
        <f aca="true" t="shared" si="6" ref="BE566:BE572">IF(AZ566=5,G566,0)</f>
        <v>0</v>
      </c>
      <c r="CA566" s="245">
        <v>8</v>
      </c>
      <c r="CB566" s="245">
        <v>0</v>
      </c>
    </row>
    <row r="567" spans="1:80" ht="12.75">
      <c r="A567" s="246">
        <v>112</v>
      </c>
      <c r="B567" s="247" t="s">
        <v>651</v>
      </c>
      <c r="C567" s="248" t="s">
        <v>652</v>
      </c>
      <c r="D567" s="249" t="s">
        <v>316</v>
      </c>
      <c r="E567" s="250">
        <v>2042.44</v>
      </c>
      <c r="F567" s="250"/>
      <c r="G567" s="251"/>
      <c r="H567" s="252">
        <v>0</v>
      </c>
      <c r="I567" s="253">
        <f t="shared" si="0"/>
        <v>0</v>
      </c>
      <c r="J567" s="252"/>
      <c r="K567" s="253">
        <f t="shared" si="1"/>
        <v>0</v>
      </c>
      <c r="O567" s="245">
        <v>2</v>
      </c>
      <c r="AA567" s="218">
        <v>8</v>
      </c>
      <c r="AB567" s="218">
        <v>0</v>
      </c>
      <c r="AC567" s="218">
        <v>3</v>
      </c>
      <c r="AZ567" s="218">
        <v>1</v>
      </c>
      <c r="BA567" s="218">
        <f t="shared" si="2"/>
        <v>0</v>
      </c>
      <c r="BB567" s="218">
        <f t="shared" si="3"/>
        <v>0</v>
      </c>
      <c r="BC567" s="218">
        <f t="shared" si="4"/>
        <v>0</v>
      </c>
      <c r="BD567" s="218">
        <f t="shared" si="5"/>
        <v>0</v>
      </c>
      <c r="BE567" s="218">
        <f t="shared" si="6"/>
        <v>0</v>
      </c>
      <c r="CA567" s="245">
        <v>8</v>
      </c>
      <c r="CB567" s="245">
        <v>0</v>
      </c>
    </row>
    <row r="568" spans="1:80" ht="12.75">
      <c r="A568" s="246">
        <v>113</v>
      </c>
      <c r="B568" s="247" t="s">
        <v>653</v>
      </c>
      <c r="C568" s="248" t="s">
        <v>654</v>
      </c>
      <c r="D568" s="249" t="s">
        <v>316</v>
      </c>
      <c r="E568" s="250">
        <v>134.62</v>
      </c>
      <c r="F568" s="250"/>
      <c r="G568" s="251"/>
      <c r="H568" s="252">
        <v>0</v>
      </c>
      <c r="I568" s="253">
        <f t="shared" si="0"/>
        <v>0</v>
      </c>
      <c r="J568" s="252"/>
      <c r="K568" s="253">
        <f t="shared" si="1"/>
        <v>0</v>
      </c>
      <c r="O568" s="245">
        <v>2</v>
      </c>
      <c r="AA568" s="218">
        <v>8</v>
      </c>
      <c r="AB568" s="218">
        <v>0</v>
      </c>
      <c r="AC568" s="218">
        <v>3</v>
      </c>
      <c r="AZ568" s="218">
        <v>1</v>
      </c>
      <c r="BA568" s="218">
        <f t="shared" si="2"/>
        <v>0</v>
      </c>
      <c r="BB568" s="218">
        <f t="shared" si="3"/>
        <v>0</v>
      </c>
      <c r="BC568" s="218">
        <f t="shared" si="4"/>
        <v>0</v>
      </c>
      <c r="BD568" s="218">
        <f t="shared" si="5"/>
        <v>0</v>
      </c>
      <c r="BE568" s="218">
        <f t="shared" si="6"/>
        <v>0</v>
      </c>
      <c r="CA568" s="245">
        <v>8</v>
      </c>
      <c r="CB568" s="245">
        <v>0</v>
      </c>
    </row>
    <row r="569" spans="1:80" ht="12.75">
      <c r="A569" s="246">
        <v>114</v>
      </c>
      <c r="B569" s="247" t="s">
        <v>655</v>
      </c>
      <c r="C569" s="248" t="s">
        <v>656</v>
      </c>
      <c r="D569" s="249" t="s">
        <v>316</v>
      </c>
      <c r="E569" s="250">
        <v>673.08</v>
      </c>
      <c r="F569" s="250"/>
      <c r="G569" s="251"/>
      <c r="H569" s="252">
        <v>0</v>
      </c>
      <c r="I569" s="253">
        <f t="shared" si="0"/>
        <v>0</v>
      </c>
      <c r="J569" s="252"/>
      <c r="K569" s="253">
        <f t="shared" si="1"/>
        <v>0</v>
      </c>
      <c r="O569" s="245">
        <v>2</v>
      </c>
      <c r="AA569" s="218">
        <v>8</v>
      </c>
      <c r="AB569" s="218">
        <v>0</v>
      </c>
      <c r="AC569" s="218">
        <v>3</v>
      </c>
      <c r="AZ569" s="218">
        <v>1</v>
      </c>
      <c r="BA569" s="218">
        <f t="shared" si="2"/>
        <v>0</v>
      </c>
      <c r="BB569" s="218">
        <f t="shared" si="3"/>
        <v>0</v>
      </c>
      <c r="BC569" s="218">
        <f t="shared" si="4"/>
        <v>0</v>
      </c>
      <c r="BD569" s="218">
        <f t="shared" si="5"/>
        <v>0</v>
      </c>
      <c r="BE569" s="218">
        <f t="shared" si="6"/>
        <v>0</v>
      </c>
      <c r="CA569" s="245">
        <v>8</v>
      </c>
      <c r="CB569" s="245">
        <v>0</v>
      </c>
    </row>
    <row r="570" spans="1:80" ht="12.75">
      <c r="A570" s="246">
        <v>115</v>
      </c>
      <c r="B570" s="247" t="s">
        <v>657</v>
      </c>
      <c r="C570" s="248" t="s">
        <v>658</v>
      </c>
      <c r="D570" s="249" t="s">
        <v>316</v>
      </c>
      <c r="E570" s="250">
        <v>134.62</v>
      </c>
      <c r="F570" s="250"/>
      <c r="G570" s="251"/>
      <c r="H570" s="252">
        <v>0</v>
      </c>
      <c r="I570" s="253">
        <f t="shared" si="0"/>
        <v>0</v>
      </c>
      <c r="J570" s="252"/>
      <c r="K570" s="253">
        <f t="shared" si="1"/>
        <v>0</v>
      </c>
      <c r="O570" s="245">
        <v>2</v>
      </c>
      <c r="AA570" s="218">
        <v>8</v>
      </c>
      <c r="AB570" s="218">
        <v>0</v>
      </c>
      <c r="AC570" s="218">
        <v>3</v>
      </c>
      <c r="AZ570" s="218">
        <v>1</v>
      </c>
      <c r="BA570" s="218">
        <f t="shared" si="2"/>
        <v>0</v>
      </c>
      <c r="BB570" s="218">
        <f t="shared" si="3"/>
        <v>0</v>
      </c>
      <c r="BC570" s="218">
        <f t="shared" si="4"/>
        <v>0</v>
      </c>
      <c r="BD570" s="218">
        <f t="shared" si="5"/>
        <v>0</v>
      </c>
      <c r="BE570" s="218">
        <f t="shared" si="6"/>
        <v>0</v>
      </c>
      <c r="CA570" s="245">
        <v>8</v>
      </c>
      <c r="CB570" s="245">
        <v>0</v>
      </c>
    </row>
    <row r="571" spans="1:80" ht="12.75">
      <c r="A571" s="246">
        <v>116</v>
      </c>
      <c r="B571" s="247" t="s">
        <v>659</v>
      </c>
      <c r="C571" s="248" t="s">
        <v>660</v>
      </c>
      <c r="D571" s="249" t="s">
        <v>316</v>
      </c>
      <c r="E571" s="250">
        <v>134.62</v>
      </c>
      <c r="F571" s="250"/>
      <c r="G571" s="251"/>
      <c r="H571" s="252">
        <v>0</v>
      </c>
      <c r="I571" s="253">
        <f t="shared" si="0"/>
        <v>0</v>
      </c>
      <c r="J571" s="252"/>
      <c r="K571" s="253">
        <f t="shared" si="1"/>
        <v>0</v>
      </c>
      <c r="O571" s="245">
        <v>2</v>
      </c>
      <c r="AA571" s="218">
        <v>8</v>
      </c>
      <c r="AB571" s="218">
        <v>0</v>
      </c>
      <c r="AC571" s="218">
        <v>3</v>
      </c>
      <c r="AZ571" s="218">
        <v>1</v>
      </c>
      <c r="BA571" s="218">
        <f t="shared" si="2"/>
        <v>0</v>
      </c>
      <c r="BB571" s="218">
        <f t="shared" si="3"/>
        <v>0</v>
      </c>
      <c r="BC571" s="218">
        <f t="shared" si="4"/>
        <v>0</v>
      </c>
      <c r="BD571" s="218">
        <f t="shared" si="5"/>
        <v>0</v>
      </c>
      <c r="BE571" s="218">
        <f t="shared" si="6"/>
        <v>0</v>
      </c>
      <c r="CA571" s="245">
        <v>8</v>
      </c>
      <c r="CB571" s="245">
        <v>0</v>
      </c>
    </row>
    <row r="572" spans="1:80" ht="12.75">
      <c r="A572" s="246">
        <v>117</v>
      </c>
      <c r="B572" s="247" t="s">
        <v>661</v>
      </c>
      <c r="C572" s="248" t="s">
        <v>662</v>
      </c>
      <c r="D572" s="249" t="s">
        <v>316</v>
      </c>
      <c r="E572" s="250">
        <v>134.62</v>
      </c>
      <c r="F572" s="250"/>
      <c r="G572" s="251"/>
      <c r="H572" s="252">
        <v>0</v>
      </c>
      <c r="I572" s="253">
        <f t="shared" si="0"/>
        <v>0</v>
      </c>
      <c r="J572" s="252"/>
      <c r="K572" s="253">
        <f t="shared" si="1"/>
        <v>0</v>
      </c>
      <c r="O572" s="245">
        <v>2</v>
      </c>
      <c r="AA572" s="218">
        <v>8</v>
      </c>
      <c r="AB572" s="218">
        <v>0</v>
      </c>
      <c r="AC572" s="218">
        <v>3</v>
      </c>
      <c r="AZ572" s="218">
        <v>1</v>
      </c>
      <c r="BA572" s="218">
        <f t="shared" si="2"/>
        <v>0</v>
      </c>
      <c r="BB572" s="218">
        <f t="shared" si="3"/>
        <v>0</v>
      </c>
      <c r="BC572" s="218">
        <f t="shared" si="4"/>
        <v>0</v>
      </c>
      <c r="BD572" s="218">
        <f t="shared" si="5"/>
        <v>0</v>
      </c>
      <c r="BE572" s="218">
        <f t="shared" si="6"/>
        <v>0</v>
      </c>
      <c r="CA572" s="245">
        <v>8</v>
      </c>
      <c r="CB572" s="245">
        <v>0</v>
      </c>
    </row>
    <row r="573" spans="1:57" ht="13.6">
      <c r="A573" s="263"/>
      <c r="B573" s="264" t="s">
        <v>99</v>
      </c>
      <c r="C573" s="265" t="s">
        <v>648</v>
      </c>
      <c r="D573" s="266"/>
      <c r="E573" s="267"/>
      <c r="F573" s="268"/>
      <c r="G573" s="269"/>
      <c r="H573" s="270"/>
      <c r="I573" s="271">
        <f>SUM(I565:I572)</f>
        <v>0</v>
      </c>
      <c r="J573" s="270"/>
      <c r="K573" s="271">
        <f>SUM(K565:K572)</f>
        <v>0</v>
      </c>
      <c r="O573" s="245">
        <v>4</v>
      </c>
      <c r="BA573" s="272">
        <f>SUM(BA565:BA572)</f>
        <v>0</v>
      </c>
      <c r="BB573" s="272">
        <f>SUM(BB565:BB572)</f>
        <v>0</v>
      </c>
      <c r="BC573" s="272">
        <f>SUM(BC565:BC572)</f>
        <v>0</v>
      </c>
      <c r="BD573" s="272">
        <f>SUM(BD565:BD572)</f>
        <v>0</v>
      </c>
      <c r="BE573" s="272">
        <f>SUM(BE565:BE572)</f>
        <v>0</v>
      </c>
    </row>
    <row r="574" ht="12.75">
      <c r="E574" s="218"/>
    </row>
    <row r="575" ht="12.75">
      <c r="E575" s="218"/>
    </row>
    <row r="576" ht="12.75">
      <c r="E576" s="218"/>
    </row>
    <row r="577" ht="12.75">
      <c r="E577" s="218"/>
    </row>
    <row r="578" ht="12.75">
      <c r="E578" s="218"/>
    </row>
    <row r="579" ht="12.75">
      <c r="E579" s="218"/>
    </row>
    <row r="580" ht="12.75">
      <c r="E580" s="218"/>
    </row>
    <row r="581" ht="12.75">
      <c r="E581" s="218"/>
    </row>
    <row r="582" ht="12.75">
      <c r="E582" s="218"/>
    </row>
    <row r="583" ht="12.75">
      <c r="E583" s="218"/>
    </row>
    <row r="584" ht="12.75">
      <c r="E584" s="218"/>
    </row>
    <row r="585" ht="12.75">
      <c r="E585" s="218"/>
    </row>
    <row r="586" ht="12.75">
      <c r="E586" s="218"/>
    </row>
    <row r="587" ht="12.75">
      <c r="E587" s="218"/>
    </row>
    <row r="588" ht="12.75">
      <c r="E588" s="218"/>
    </row>
    <row r="589" ht="12.75">
      <c r="E589" s="218"/>
    </row>
    <row r="590" ht="12.75">
      <c r="E590" s="218"/>
    </row>
    <row r="591" ht="12.75">
      <c r="E591" s="218"/>
    </row>
    <row r="592" ht="12.75">
      <c r="E592" s="218"/>
    </row>
    <row r="593" ht="12.75">
      <c r="E593" s="218"/>
    </row>
    <row r="594" ht="12.75">
      <c r="E594" s="218"/>
    </row>
    <row r="595" ht="12.75">
      <c r="E595" s="218"/>
    </row>
    <row r="596" ht="12.75">
      <c r="E596" s="218"/>
    </row>
    <row r="597" spans="1:7" ht="12.75">
      <c r="A597" s="262"/>
      <c r="B597" s="262"/>
      <c r="C597" s="262"/>
      <c r="D597" s="262"/>
      <c r="E597" s="262"/>
      <c r="F597" s="262"/>
      <c r="G597" s="262"/>
    </row>
    <row r="598" spans="1:7" ht="12.75">
      <c r="A598" s="262"/>
      <c r="B598" s="262"/>
      <c r="C598" s="262"/>
      <c r="D598" s="262"/>
      <c r="E598" s="262"/>
      <c r="F598" s="262"/>
      <c r="G598" s="262"/>
    </row>
    <row r="599" spans="1:7" ht="12.75">
      <c r="A599" s="262"/>
      <c r="B599" s="262"/>
      <c r="C599" s="262"/>
      <c r="D599" s="262"/>
      <c r="E599" s="262"/>
      <c r="F599" s="262"/>
      <c r="G599" s="262"/>
    </row>
    <row r="600" spans="1:7" ht="12.75">
      <c r="A600" s="262"/>
      <c r="B600" s="262"/>
      <c r="C600" s="262"/>
      <c r="D600" s="262"/>
      <c r="E600" s="262"/>
      <c r="F600" s="262"/>
      <c r="G600" s="262"/>
    </row>
    <row r="601" ht="12.75">
      <c r="E601" s="218"/>
    </row>
    <row r="602" ht="12.75">
      <c r="E602" s="218"/>
    </row>
    <row r="603" ht="12.75">
      <c r="E603" s="218"/>
    </row>
    <row r="604" ht="12.75">
      <c r="E604" s="218"/>
    </row>
    <row r="605" ht="12.75">
      <c r="E605" s="218"/>
    </row>
    <row r="606" ht="12.75">
      <c r="E606" s="218"/>
    </row>
    <row r="607" ht="12.75">
      <c r="E607" s="218"/>
    </row>
    <row r="608" ht="12.75">
      <c r="E608" s="218"/>
    </row>
    <row r="609" ht="12.75">
      <c r="E609" s="218"/>
    </row>
    <row r="610" ht="12.75">
      <c r="E610" s="218"/>
    </row>
    <row r="611" ht="12.75">
      <c r="E611" s="218"/>
    </row>
    <row r="612" ht="12.75">
      <c r="E612" s="218"/>
    </row>
    <row r="613" ht="12.75">
      <c r="E613" s="218"/>
    </row>
    <row r="614" ht="12.75">
      <c r="E614" s="218"/>
    </row>
    <row r="615" ht="12.75">
      <c r="E615" s="218"/>
    </row>
    <row r="616" ht="12.75">
      <c r="E616" s="218"/>
    </row>
    <row r="617" ht="12.75">
      <c r="E617" s="218"/>
    </row>
    <row r="618" ht="12.75">
      <c r="E618" s="218"/>
    </row>
    <row r="619" ht="12.75">
      <c r="E619" s="218"/>
    </row>
    <row r="620" ht="12.75">
      <c r="E620" s="218"/>
    </row>
    <row r="621" ht="12.75">
      <c r="E621" s="218"/>
    </row>
    <row r="622" ht="12.75">
      <c r="E622" s="218"/>
    </row>
    <row r="623" ht="12.75">
      <c r="E623" s="218"/>
    </row>
    <row r="624" ht="12.75">
      <c r="E624" s="218"/>
    </row>
    <row r="625" ht="12.75">
      <c r="E625" s="218"/>
    </row>
    <row r="626" ht="12.75">
      <c r="E626" s="218"/>
    </row>
    <row r="627" ht="12.75">
      <c r="E627" s="218"/>
    </row>
    <row r="628" ht="12.75">
      <c r="E628" s="218"/>
    </row>
    <row r="629" ht="12.75">
      <c r="E629" s="218"/>
    </row>
    <row r="630" ht="12.75">
      <c r="E630" s="218"/>
    </row>
    <row r="631" ht="12.75">
      <c r="E631" s="218"/>
    </row>
    <row r="632" spans="1:2" ht="12.75">
      <c r="A632" s="273"/>
      <c r="B632" s="273"/>
    </row>
    <row r="633" spans="1:7" ht="12.75">
      <c r="A633" s="262"/>
      <c r="B633" s="262"/>
      <c r="C633" s="274"/>
      <c r="D633" s="274"/>
      <c r="E633" s="275"/>
      <c r="F633" s="274"/>
      <c r="G633" s="276"/>
    </row>
    <row r="634" spans="1:7" ht="12.75">
      <c r="A634" s="277"/>
      <c r="B634" s="277"/>
      <c r="C634" s="262"/>
      <c r="D634" s="262"/>
      <c r="E634" s="278"/>
      <c r="F634" s="262"/>
      <c r="G634" s="262"/>
    </row>
    <row r="635" spans="1:7" ht="12.75">
      <c r="A635" s="262"/>
      <c r="B635" s="262"/>
      <c r="C635" s="262"/>
      <c r="D635" s="262"/>
      <c r="E635" s="278"/>
      <c r="F635" s="262"/>
      <c r="G635" s="262"/>
    </row>
    <row r="636" spans="1:7" ht="12.75">
      <c r="A636" s="262"/>
      <c r="B636" s="262"/>
      <c r="C636" s="262"/>
      <c r="D636" s="262"/>
      <c r="E636" s="278"/>
      <c r="F636" s="262"/>
      <c r="G636" s="262"/>
    </row>
    <row r="637" spans="1:7" ht="12.75">
      <c r="A637" s="262"/>
      <c r="B637" s="262"/>
      <c r="C637" s="262"/>
      <c r="D637" s="262"/>
      <c r="E637" s="278"/>
      <c r="F637" s="262"/>
      <c r="G637" s="262"/>
    </row>
    <row r="638" spans="1:7" ht="12.75">
      <c r="A638" s="262"/>
      <c r="B638" s="262"/>
      <c r="C638" s="262"/>
      <c r="D638" s="262"/>
      <c r="E638" s="278"/>
      <c r="F638" s="262"/>
      <c r="G638" s="262"/>
    </row>
    <row r="639" spans="1:7" ht="12.75">
      <c r="A639" s="262"/>
      <c r="B639" s="262"/>
      <c r="C639" s="262"/>
      <c r="D639" s="262"/>
      <c r="E639" s="278"/>
      <c r="F639" s="262"/>
      <c r="G639" s="262"/>
    </row>
    <row r="640" spans="1:7" ht="12.75">
      <c r="A640" s="262"/>
      <c r="B640" s="262"/>
      <c r="C640" s="262"/>
      <c r="D640" s="262"/>
      <c r="E640" s="278"/>
      <c r="F640" s="262"/>
      <c r="G640" s="262"/>
    </row>
    <row r="641" spans="1:7" ht="12.75">
      <c r="A641" s="262"/>
      <c r="B641" s="262"/>
      <c r="C641" s="262"/>
      <c r="D641" s="262"/>
      <c r="E641" s="278"/>
      <c r="F641" s="262"/>
      <c r="G641" s="262"/>
    </row>
    <row r="642" spans="1:7" ht="12.75">
      <c r="A642" s="262"/>
      <c r="B642" s="262"/>
      <c r="C642" s="262"/>
      <c r="D642" s="262"/>
      <c r="E642" s="278"/>
      <c r="F642" s="262"/>
      <c r="G642" s="262"/>
    </row>
    <row r="643" spans="1:7" ht="12.75">
      <c r="A643" s="262"/>
      <c r="B643" s="262"/>
      <c r="C643" s="262"/>
      <c r="D643" s="262"/>
      <c r="E643" s="278"/>
      <c r="F643" s="262"/>
      <c r="G643" s="262"/>
    </row>
    <row r="644" spans="1:7" ht="12.75">
      <c r="A644" s="262"/>
      <c r="B644" s="262"/>
      <c r="C644" s="262"/>
      <c r="D644" s="262"/>
      <c r="E644" s="278"/>
      <c r="F644" s="262"/>
      <c r="G644" s="262"/>
    </row>
    <row r="645" spans="1:7" ht="12.75">
      <c r="A645" s="262"/>
      <c r="B645" s="262"/>
      <c r="C645" s="262"/>
      <c r="D645" s="262"/>
      <c r="E645" s="278"/>
      <c r="F645" s="262"/>
      <c r="G645" s="262"/>
    </row>
    <row r="646" spans="1:7" ht="12.75">
      <c r="A646" s="262"/>
      <c r="B646" s="262"/>
      <c r="C646" s="262"/>
      <c r="D646" s="262"/>
      <c r="E646" s="278"/>
      <c r="F646" s="262"/>
      <c r="G646" s="262"/>
    </row>
  </sheetData>
  <mergeCells count="430">
    <mergeCell ref="C557:D557"/>
    <mergeCell ref="C558:D558"/>
    <mergeCell ref="C553:D553"/>
    <mergeCell ref="C559:D559"/>
    <mergeCell ref="C560:D560"/>
    <mergeCell ref="C561:D561"/>
    <mergeCell ref="C562:D562"/>
    <mergeCell ref="C547:D547"/>
    <mergeCell ref="C548:D548"/>
    <mergeCell ref="C549:D549"/>
    <mergeCell ref="C550:D550"/>
    <mergeCell ref="C551:D551"/>
    <mergeCell ref="C552:D552"/>
    <mergeCell ref="C546:D546"/>
    <mergeCell ref="C555:D555"/>
    <mergeCell ref="C556:D556"/>
    <mergeCell ref="C541:D541"/>
    <mergeCell ref="C542:D542"/>
    <mergeCell ref="C543:D543"/>
    <mergeCell ref="C544:D544"/>
    <mergeCell ref="C536:D536"/>
    <mergeCell ref="C537:D537"/>
    <mergeCell ref="C538:D538"/>
    <mergeCell ref="C539:D539"/>
    <mergeCell ref="C540:D540"/>
    <mergeCell ref="C526:D526"/>
    <mergeCell ref="C520:D520"/>
    <mergeCell ref="C531:D531"/>
    <mergeCell ref="C532:D532"/>
    <mergeCell ref="C533:D533"/>
    <mergeCell ref="C534:D534"/>
    <mergeCell ref="C527:D527"/>
    <mergeCell ref="C529:D529"/>
    <mergeCell ref="C530:D530"/>
    <mergeCell ref="C519:D519"/>
    <mergeCell ref="C510:D510"/>
    <mergeCell ref="C511:D511"/>
    <mergeCell ref="C512:D512"/>
    <mergeCell ref="C513:D513"/>
    <mergeCell ref="C522:D522"/>
    <mergeCell ref="C523:D523"/>
    <mergeCell ref="C524:D524"/>
    <mergeCell ref="C525:D525"/>
    <mergeCell ref="C509:D509"/>
    <mergeCell ref="C503:D503"/>
    <mergeCell ref="C504:D504"/>
    <mergeCell ref="C505:D505"/>
    <mergeCell ref="C506:D506"/>
    <mergeCell ref="C515:D515"/>
    <mergeCell ref="C516:D516"/>
    <mergeCell ref="C517:D517"/>
    <mergeCell ref="C518:D518"/>
    <mergeCell ref="C499:D499"/>
    <mergeCell ref="C501:D501"/>
    <mergeCell ref="C502:D502"/>
    <mergeCell ref="C494:D494"/>
    <mergeCell ref="C495:D495"/>
    <mergeCell ref="C496:D496"/>
    <mergeCell ref="C497:D497"/>
    <mergeCell ref="C498:D498"/>
    <mergeCell ref="C508:D508"/>
    <mergeCell ref="C481:D481"/>
    <mergeCell ref="C482:D482"/>
    <mergeCell ref="C483:D483"/>
    <mergeCell ref="C485:D485"/>
    <mergeCell ref="C487:D487"/>
    <mergeCell ref="C475:D475"/>
    <mergeCell ref="C476:D476"/>
    <mergeCell ref="C478:D478"/>
    <mergeCell ref="C479:D479"/>
    <mergeCell ref="C469:D469"/>
    <mergeCell ref="C470:D470"/>
    <mergeCell ref="C471:D471"/>
    <mergeCell ref="C473:D473"/>
    <mergeCell ref="C474:D474"/>
    <mergeCell ref="C460:D460"/>
    <mergeCell ref="C461:D461"/>
    <mergeCell ref="C463:D463"/>
    <mergeCell ref="C464:D464"/>
    <mergeCell ref="C466:D466"/>
    <mergeCell ref="C467:D467"/>
    <mergeCell ref="C441:D441"/>
    <mergeCell ref="C445:D445"/>
    <mergeCell ref="C456:D456"/>
    <mergeCell ref="C457:D457"/>
    <mergeCell ref="C459:D459"/>
    <mergeCell ref="C449:D449"/>
    <mergeCell ref="C450:D450"/>
    <mergeCell ref="C452:D452"/>
    <mergeCell ref="C454:D454"/>
    <mergeCell ref="C436:D436"/>
    <mergeCell ref="C437:D437"/>
    <mergeCell ref="C438:D438"/>
    <mergeCell ref="C439:D439"/>
    <mergeCell ref="C440:D440"/>
    <mergeCell ref="C428:D428"/>
    <mergeCell ref="C430:D430"/>
    <mergeCell ref="C431:D431"/>
    <mergeCell ref="C432:D432"/>
    <mergeCell ref="C433:D433"/>
    <mergeCell ref="C434:D434"/>
    <mergeCell ref="C420:D420"/>
    <mergeCell ref="C422:D422"/>
    <mergeCell ref="C424:D424"/>
    <mergeCell ref="C425:D425"/>
    <mergeCell ref="C426:D426"/>
    <mergeCell ref="C427:D427"/>
    <mergeCell ref="C407:D407"/>
    <mergeCell ref="C410:D410"/>
    <mergeCell ref="C412:D412"/>
    <mergeCell ref="C414:D414"/>
    <mergeCell ref="C416:D416"/>
    <mergeCell ref="C418:D418"/>
    <mergeCell ref="C392:D392"/>
    <mergeCell ref="C393:D393"/>
    <mergeCell ref="C394:D394"/>
    <mergeCell ref="C395:D395"/>
    <mergeCell ref="C404:D404"/>
    <mergeCell ref="C405:D405"/>
    <mergeCell ref="C406:D406"/>
    <mergeCell ref="C397:D397"/>
    <mergeCell ref="C398:D398"/>
    <mergeCell ref="C399:D399"/>
    <mergeCell ref="C400:D400"/>
    <mergeCell ref="C376:D376"/>
    <mergeCell ref="C373:D373"/>
    <mergeCell ref="C389:D389"/>
    <mergeCell ref="C390:D390"/>
    <mergeCell ref="C369:D369"/>
    <mergeCell ref="C372:D372"/>
    <mergeCell ref="C375:D375"/>
    <mergeCell ref="C380:D380"/>
    <mergeCell ref="C384:D384"/>
    <mergeCell ref="C385:D385"/>
    <mergeCell ref="C386:D386"/>
    <mergeCell ref="C387:D387"/>
    <mergeCell ref="C358:D358"/>
    <mergeCell ref="C359:D359"/>
    <mergeCell ref="C354:D354"/>
    <mergeCell ref="C355:D355"/>
    <mergeCell ref="C356:D356"/>
    <mergeCell ref="C357:D357"/>
    <mergeCell ref="C367:D367"/>
    <mergeCell ref="C370:D370"/>
    <mergeCell ref="C363:D363"/>
    <mergeCell ref="C364:D364"/>
    <mergeCell ref="C366:D366"/>
    <mergeCell ref="C349:D349"/>
    <mergeCell ref="C350:D350"/>
    <mergeCell ref="C351:D351"/>
    <mergeCell ref="C352:D352"/>
    <mergeCell ref="C343:D343"/>
    <mergeCell ref="C344:D344"/>
    <mergeCell ref="C345:D345"/>
    <mergeCell ref="C346:D346"/>
    <mergeCell ref="C347:D347"/>
    <mergeCell ref="C348:D348"/>
    <mergeCell ref="C338:D338"/>
    <mergeCell ref="C339:D339"/>
    <mergeCell ref="C342:D342"/>
    <mergeCell ref="C328:D328"/>
    <mergeCell ref="C329:D329"/>
    <mergeCell ref="C330:D330"/>
    <mergeCell ref="C331:D331"/>
    <mergeCell ref="C332:D332"/>
    <mergeCell ref="C334:D334"/>
    <mergeCell ref="C323:D323"/>
    <mergeCell ref="C324:D324"/>
    <mergeCell ref="C325:D325"/>
    <mergeCell ref="C327:D327"/>
    <mergeCell ref="C321:D321"/>
    <mergeCell ref="C322:D322"/>
    <mergeCell ref="C335:D335"/>
    <mergeCell ref="C336:D336"/>
    <mergeCell ref="C337:D337"/>
    <mergeCell ref="C310:D310"/>
    <mergeCell ref="C303:D303"/>
    <mergeCell ref="C304:D304"/>
    <mergeCell ref="C305:D305"/>
    <mergeCell ref="C306:D306"/>
    <mergeCell ref="C307:D307"/>
    <mergeCell ref="C316:D316"/>
    <mergeCell ref="C317:D317"/>
    <mergeCell ref="C319:D319"/>
    <mergeCell ref="C311:D311"/>
    <mergeCell ref="C312:D312"/>
    <mergeCell ref="C314:D314"/>
    <mergeCell ref="C315:D315"/>
    <mergeCell ref="C298:D298"/>
    <mergeCell ref="C299:D299"/>
    <mergeCell ref="C300:D300"/>
    <mergeCell ref="C301:D301"/>
    <mergeCell ref="C292:D292"/>
    <mergeCell ref="C293:D293"/>
    <mergeCell ref="C294:D294"/>
    <mergeCell ref="C295:D295"/>
    <mergeCell ref="C309:D309"/>
    <mergeCell ref="C278:D278"/>
    <mergeCell ref="C279:D279"/>
    <mergeCell ref="C280:D280"/>
    <mergeCell ref="C287:D287"/>
    <mergeCell ref="C288:D288"/>
    <mergeCell ref="C289:D289"/>
    <mergeCell ref="C290:D290"/>
    <mergeCell ref="C282:D282"/>
    <mergeCell ref="C283:D283"/>
    <mergeCell ref="C284:D284"/>
    <mergeCell ref="C285:D285"/>
    <mergeCell ref="C267:D267"/>
    <mergeCell ref="C269:D269"/>
    <mergeCell ref="C263:D263"/>
    <mergeCell ref="C264:D264"/>
    <mergeCell ref="C265:D265"/>
    <mergeCell ref="C266:D266"/>
    <mergeCell ref="C275:D275"/>
    <mergeCell ref="C276:D276"/>
    <mergeCell ref="C277:D277"/>
    <mergeCell ref="C270:D270"/>
    <mergeCell ref="C271:D271"/>
    <mergeCell ref="C272:D272"/>
    <mergeCell ref="C273:D273"/>
    <mergeCell ref="C254:D254"/>
    <mergeCell ref="C244:D244"/>
    <mergeCell ref="C245:D245"/>
    <mergeCell ref="C249:D249"/>
    <mergeCell ref="C250:D250"/>
    <mergeCell ref="C251:D251"/>
    <mergeCell ref="C252:D252"/>
    <mergeCell ref="C261:D261"/>
    <mergeCell ref="C255:D255"/>
    <mergeCell ref="C256:D256"/>
    <mergeCell ref="C257:D257"/>
    <mergeCell ref="C258:D258"/>
    <mergeCell ref="C259:D259"/>
    <mergeCell ref="C260:D260"/>
    <mergeCell ref="C237:D237"/>
    <mergeCell ref="C238:D238"/>
    <mergeCell ref="C240:D240"/>
    <mergeCell ref="C241:D241"/>
    <mergeCell ref="C242:D242"/>
    <mergeCell ref="C243:D243"/>
    <mergeCell ref="C230:D230"/>
    <mergeCell ref="C231:D231"/>
    <mergeCell ref="C232:D232"/>
    <mergeCell ref="C233:D233"/>
    <mergeCell ref="C235:D235"/>
    <mergeCell ref="C236:D236"/>
    <mergeCell ref="C223:D223"/>
    <mergeCell ref="C224:D224"/>
    <mergeCell ref="C225:D225"/>
    <mergeCell ref="C226:D226"/>
    <mergeCell ref="C227:D227"/>
    <mergeCell ref="C229:D229"/>
    <mergeCell ref="C213:D213"/>
    <mergeCell ref="C215:D215"/>
    <mergeCell ref="C216:D216"/>
    <mergeCell ref="C218:D218"/>
    <mergeCell ref="C219:D219"/>
    <mergeCell ref="C222:D222"/>
    <mergeCell ref="C205:D205"/>
    <mergeCell ref="C206:D206"/>
    <mergeCell ref="C208:D208"/>
    <mergeCell ref="C209:D209"/>
    <mergeCell ref="C210:D210"/>
    <mergeCell ref="C212:D212"/>
    <mergeCell ref="C192:D192"/>
    <mergeCell ref="C193:D193"/>
    <mergeCell ref="C197:D197"/>
    <mergeCell ref="C198:D198"/>
    <mergeCell ref="C199:D199"/>
    <mergeCell ref="C201:D201"/>
    <mergeCell ref="C202:D202"/>
    <mergeCell ref="C204:D204"/>
    <mergeCell ref="C185:D185"/>
    <mergeCell ref="C186:D186"/>
    <mergeCell ref="C187:D187"/>
    <mergeCell ref="C188:D188"/>
    <mergeCell ref="C190:D190"/>
    <mergeCell ref="C191:D191"/>
    <mergeCell ref="C177:D177"/>
    <mergeCell ref="C178:D178"/>
    <mergeCell ref="C179:D179"/>
    <mergeCell ref="C180:D180"/>
    <mergeCell ref="C181:D181"/>
    <mergeCell ref="C184:D184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54:D154"/>
    <mergeCell ref="C155:D155"/>
    <mergeCell ref="C156:D156"/>
    <mergeCell ref="C157:D157"/>
    <mergeCell ref="C145:D145"/>
    <mergeCell ref="C146:D146"/>
    <mergeCell ref="C135:D135"/>
    <mergeCell ref="C136:D136"/>
    <mergeCell ref="C137:D137"/>
    <mergeCell ref="C138:D138"/>
    <mergeCell ref="C147:D147"/>
    <mergeCell ref="C148:D148"/>
    <mergeCell ref="C149:D149"/>
    <mergeCell ref="C141:D141"/>
    <mergeCell ref="C142:D142"/>
    <mergeCell ref="C143:D143"/>
    <mergeCell ref="C144:D144"/>
    <mergeCell ref="C129:D129"/>
    <mergeCell ref="C130:D130"/>
    <mergeCell ref="C131:D131"/>
    <mergeCell ref="C132:D132"/>
    <mergeCell ref="C133:D133"/>
    <mergeCell ref="C134:D134"/>
    <mergeCell ref="C122:D122"/>
    <mergeCell ref="C123:D123"/>
    <mergeCell ref="C124:D124"/>
    <mergeCell ref="C125:D125"/>
    <mergeCell ref="C126:D126"/>
    <mergeCell ref="C127:D127"/>
    <mergeCell ref="C117:D117"/>
    <mergeCell ref="C118:D118"/>
    <mergeCell ref="C119:D119"/>
    <mergeCell ref="C120:D120"/>
    <mergeCell ref="C121:D121"/>
    <mergeCell ref="C109:D109"/>
    <mergeCell ref="C110:D110"/>
    <mergeCell ref="C111:D111"/>
    <mergeCell ref="C112:D112"/>
    <mergeCell ref="C113:D113"/>
    <mergeCell ref="C114:D114"/>
    <mergeCell ref="C104:D104"/>
    <mergeCell ref="C105:D105"/>
    <mergeCell ref="C106:D106"/>
    <mergeCell ref="C107:D107"/>
    <mergeCell ref="C108:D108"/>
    <mergeCell ref="C99:D99"/>
    <mergeCell ref="C100:D100"/>
    <mergeCell ref="C101:D101"/>
    <mergeCell ref="C116:D116"/>
    <mergeCell ref="C96:D96"/>
    <mergeCell ref="C97:D97"/>
    <mergeCell ref="C98:D98"/>
    <mergeCell ref="C90:D90"/>
    <mergeCell ref="C91:D91"/>
    <mergeCell ref="C92:D92"/>
    <mergeCell ref="C93:D93"/>
    <mergeCell ref="C94:D94"/>
    <mergeCell ref="C103:D103"/>
    <mergeCell ref="C83:D83"/>
    <mergeCell ref="C84:D84"/>
    <mergeCell ref="C85:D85"/>
    <mergeCell ref="C88:D88"/>
    <mergeCell ref="C89:D89"/>
    <mergeCell ref="C72:D72"/>
    <mergeCell ref="C73:D73"/>
    <mergeCell ref="C74:D74"/>
    <mergeCell ref="C75:D75"/>
    <mergeCell ref="C78:D78"/>
    <mergeCell ref="C79:D79"/>
    <mergeCell ref="C68:D68"/>
    <mergeCell ref="C69:D69"/>
    <mergeCell ref="C71:D71"/>
    <mergeCell ref="C61:D61"/>
    <mergeCell ref="C62:D62"/>
    <mergeCell ref="C63:D63"/>
    <mergeCell ref="C64:D64"/>
    <mergeCell ref="C65:D65"/>
    <mergeCell ref="C80:D80"/>
    <mergeCell ref="C59:D59"/>
    <mergeCell ref="C50:D50"/>
    <mergeCell ref="C53:D53"/>
    <mergeCell ref="C54:D54"/>
    <mergeCell ref="C55:D55"/>
    <mergeCell ref="C56:D56"/>
    <mergeCell ref="C57:D57"/>
    <mergeCell ref="C66:D66"/>
    <mergeCell ref="C67:D67"/>
    <mergeCell ref="A1:G1"/>
    <mergeCell ref="A3:B3"/>
    <mergeCell ref="A4:B4"/>
    <mergeCell ref="E4:G4"/>
    <mergeCell ref="C9:D9"/>
    <mergeCell ref="C10:D10"/>
    <mergeCell ref="C11:D11"/>
    <mergeCell ref="C13:D13"/>
    <mergeCell ref="C35:D35"/>
    <mergeCell ref="C31:D31"/>
    <mergeCell ref="C32:D32"/>
    <mergeCell ref="C25:D25"/>
    <mergeCell ref="C26:D26"/>
    <mergeCell ref="C27:D27"/>
    <mergeCell ref="C29:D29"/>
    <mergeCell ref="C30:D30"/>
    <mergeCell ref="C152:D152"/>
    <mergeCell ref="C151:D151"/>
    <mergeCell ref="C150:D150"/>
    <mergeCell ref="C23:D23"/>
    <mergeCell ref="C14:D14"/>
    <mergeCell ref="C16:D16"/>
    <mergeCell ref="C17:D17"/>
    <mergeCell ref="C19:D19"/>
    <mergeCell ref="C20:D20"/>
    <mergeCell ref="C22:D22"/>
    <mergeCell ref="C36:D36"/>
    <mergeCell ref="C37:D37"/>
    <mergeCell ref="C38:D38"/>
    <mergeCell ref="C45:D45"/>
    <mergeCell ref="C46:D46"/>
    <mergeCell ref="C47:D47"/>
    <mergeCell ref="C48:D48"/>
    <mergeCell ref="C49:D49"/>
    <mergeCell ref="C39:D39"/>
    <mergeCell ref="C42:D42"/>
    <mergeCell ref="C43:D43"/>
    <mergeCell ref="C44:D44"/>
    <mergeCell ref="C60:D60"/>
    <mergeCell ref="C58:D5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Pěnčík Dalibor</cp:lastModifiedBy>
  <cp:lastPrinted>2018-06-15T08:37:30Z</cp:lastPrinted>
  <dcterms:created xsi:type="dcterms:W3CDTF">2016-01-24T15:51:52Z</dcterms:created>
  <dcterms:modified xsi:type="dcterms:W3CDTF">2020-11-19T13:59:48Z</dcterms:modified>
  <cp:category/>
  <cp:version/>
  <cp:contentType/>
  <cp:contentStatus/>
</cp:coreProperties>
</file>