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Jihomoravský\Břeclav\Mikulov\Pavlovská\DUSP\Projekt\SO 102 Vyvýšený přechod\Rozpočet SO 102+SO 401, 15.4.2020\VV\Excel\"/>
    </mc:Choice>
  </mc:AlternateContent>
  <bookViews>
    <workbookView xWindow="0" yWindow="0" windowWidth="0" windowHeight="0"/>
  </bookViews>
  <sheets>
    <sheet name="Rekapitulace stavby" sheetId="1" r:id="rId1"/>
    <sheet name="SO 102 - Vyvýšený přechod" sheetId="2" r:id="rId2"/>
    <sheet name="SO 401 - Nasvětlení přech...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102 - Vyvýšený přechod'!$C$91:$K$352</definedName>
    <definedName name="_xlnm.Print_Area" localSheetId="1">'SO 102 - Vyvýšený přechod'!$C$4:$J$41,'SO 102 - Vyvýšený přechod'!$C$47:$J$71,'SO 102 - Vyvýšený přechod'!$C$77:$K$352</definedName>
    <definedName name="_xlnm.Print_Titles" localSheetId="1">'SO 102 - Vyvýšený přechod'!$91:$91</definedName>
    <definedName name="_xlnm._FilterDatabase" localSheetId="2" hidden="1">'SO 401 - Nasvětlení přech...'!$C$86:$K$90</definedName>
    <definedName name="_xlnm.Print_Area" localSheetId="2">'SO 401 - Nasvětlení přech...'!$C$4:$J$41,'SO 401 - Nasvětlení přech...'!$C$47:$J$66,'SO 401 - Nasvětlení přech...'!$C$72:$K$90</definedName>
    <definedName name="_xlnm.Print_Titles" localSheetId="2">'SO 401 - Nasvětlení přech...'!$86:$86</definedName>
    <definedName name="_xlnm._FilterDatabase" localSheetId="3" hidden="1">'VRN - Vedlejší rozpočtové...'!$C$88:$K$109</definedName>
    <definedName name="_xlnm.Print_Area" localSheetId="3">'VRN - Vedlejší rozpočtové...'!$C$4:$J$41,'VRN - Vedlejší rozpočtové...'!$C$47:$J$68,'VRN - Vedlejší rozpočtové...'!$C$74:$K$109</definedName>
    <definedName name="_xlnm.Print_Titles" localSheetId="3">'VRN - Vedlejší rozpočtové...'!$88:$88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l="1" r="J39"/>
  <c r="J38"/>
  <c i="1" r="AY60"/>
  <c i="4" r="J37"/>
  <c i="1" r="AX60"/>
  <c i="4" r="BI108"/>
  <c r="BH108"/>
  <c r="BG108"/>
  <c r="BF108"/>
  <c r="T108"/>
  <c r="T107"/>
  <c r="R108"/>
  <c r="R107"/>
  <c r="P108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5"/>
  <c r="F85"/>
  <c r="F83"/>
  <c r="E81"/>
  <c r="J58"/>
  <c r="F58"/>
  <c r="F56"/>
  <c r="E54"/>
  <c r="J26"/>
  <c r="E26"/>
  <c r="J86"/>
  <c r="J25"/>
  <c r="J20"/>
  <c r="E20"/>
  <c r="F59"/>
  <c r="J19"/>
  <c r="J14"/>
  <c r="J83"/>
  <c r="E7"/>
  <c r="E77"/>
  <c i="3" r="J39"/>
  <c r="J38"/>
  <c i="1" r="AY58"/>
  <c i="3" r="J37"/>
  <c i="1" r="AX58"/>
  <c i="3" r="BI90"/>
  <c r="BH90"/>
  <c r="BG90"/>
  <c r="BF90"/>
  <c r="T90"/>
  <c r="T89"/>
  <c r="T88"/>
  <c r="T87"/>
  <c r="R90"/>
  <c r="R89"/>
  <c r="R88"/>
  <c r="R87"/>
  <c r="P90"/>
  <c r="P89"/>
  <c r="P88"/>
  <c r="P87"/>
  <c i="1" r="AU58"/>
  <c i="3" r="J83"/>
  <c r="F83"/>
  <c r="F81"/>
  <c r="E79"/>
  <c r="J58"/>
  <c r="F58"/>
  <c r="F56"/>
  <c r="E54"/>
  <c r="J26"/>
  <c r="E26"/>
  <c r="J84"/>
  <c r="J25"/>
  <c r="J20"/>
  <c r="E20"/>
  <c r="F59"/>
  <c r="J19"/>
  <c r="J14"/>
  <c r="J81"/>
  <c r="E7"/>
  <c r="E50"/>
  <c i="2" r="J39"/>
  <c r="J38"/>
  <c i="1" r="AY56"/>
  <c i="2" r="J37"/>
  <c i="1" r="AX56"/>
  <c i="2" r="BI351"/>
  <c r="BH351"/>
  <c r="BG351"/>
  <c r="BF351"/>
  <c r="T351"/>
  <c r="T350"/>
  <c r="R351"/>
  <c r="R350"/>
  <c r="P351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0"/>
  <c r="BH170"/>
  <c r="BG170"/>
  <c r="BF170"/>
  <c r="T170"/>
  <c r="R170"/>
  <c r="P170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8"/>
  <c r="BH108"/>
  <c r="BG108"/>
  <c r="BF108"/>
  <c r="T108"/>
  <c r="R108"/>
  <c r="P108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59"/>
  <c r="J19"/>
  <c r="J14"/>
  <c r="J86"/>
  <c r="E7"/>
  <c r="E80"/>
  <c i="1" r="L50"/>
  <c r="AM50"/>
  <c r="AM49"/>
  <c r="L49"/>
  <c r="AM47"/>
  <c r="L47"/>
  <c r="L45"/>
  <c r="L44"/>
  <c i="4" r="J101"/>
  <c r="J98"/>
  <c r="J96"/>
  <c r="BK94"/>
  <c r="BK92"/>
  <c i="3" r="J90"/>
  <c i="2" r="J351"/>
  <c r="BK347"/>
  <c r="BK344"/>
  <c r="J341"/>
  <c r="BK338"/>
  <c r="BK318"/>
  <c r="BK314"/>
  <c r="BK310"/>
  <c r="J308"/>
  <c r="BK306"/>
  <c r="BK303"/>
  <c r="J300"/>
  <c r="BK298"/>
  <c r="J295"/>
  <c r="J293"/>
  <c r="BK290"/>
  <c r="BK287"/>
  <c r="BK284"/>
  <c r="J282"/>
  <c r="J280"/>
  <c r="BK278"/>
  <c r="BK276"/>
  <c r="BK273"/>
  <c r="BK269"/>
  <c r="J264"/>
  <c r="J261"/>
  <c r="BK258"/>
  <c r="J255"/>
  <c r="BK253"/>
  <c r="J250"/>
  <c r="J247"/>
  <c r="J244"/>
  <c r="BK242"/>
  <c r="BK239"/>
  <c r="BK235"/>
  <c r="J233"/>
  <c r="J231"/>
  <c r="BK228"/>
  <c r="J226"/>
  <c r="BK224"/>
  <c r="BK219"/>
  <c r="BK216"/>
  <c r="BK214"/>
  <c r="J212"/>
  <c r="BK209"/>
  <c r="BK206"/>
  <c r="BK203"/>
  <c r="BK200"/>
  <c r="BK197"/>
  <c r="BK193"/>
  <c r="J191"/>
  <c r="J187"/>
  <c r="BK185"/>
  <c r="BK182"/>
  <c r="J179"/>
  <c r="J177"/>
  <c r="J175"/>
  <c r="BK170"/>
  <c r="J161"/>
  <c r="BK158"/>
  <c r="BK155"/>
  <c r="J152"/>
  <c r="BK147"/>
  <c r="J144"/>
  <c r="BK141"/>
  <c r="J136"/>
  <c r="J131"/>
  <c r="BK128"/>
  <c r="J125"/>
  <c r="J122"/>
  <c r="J119"/>
  <c r="J116"/>
  <c r="BK113"/>
  <c r="J108"/>
  <c r="J105"/>
  <c r="J100"/>
  <c r="BK95"/>
  <c i="1" r="AS59"/>
  <c r="AS55"/>
  <c i="4" r="BK108"/>
  <c r="J108"/>
  <c r="BK105"/>
  <c r="J105"/>
  <c r="BK103"/>
  <c r="J103"/>
  <c r="BK101"/>
  <c r="BK98"/>
  <c r="BK96"/>
  <c r="J94"/>
  <c r="J92"/>
  <c i="3" r="BK90"/>
  <c i="2" r="BK351"/>
  <c r="J347"/>
  <c r="J344"/>
  <c r="BK341"/>
  <c r="J338"/>
  <c r="J318"/>
  <c r="J314"/>
  <c r="J310"/>
  <c r="BK308"/>
  <c r="J306"/>
  <c r="J303"/>
  <c r="BK300"/>
  <c r="J298"/>
  <c r="BK295"/>
  <c r="BK293"/>
  <c r="J290"/>
  <c r="J287"/>
  <c r="J284"/>
  <c r="BK282"/>
  <c r="BK280"/>
  <c r="J278"/>
  <c r="J276"/>
  <c r="J273"/>
  <c r="J269"/>
  <c r="BK264"/>
  <c r="BK261"/>
  <c r="J258"/>
  <c r="BK255"/>
  <c r="J253"/>
  <c r="BK250"/>
  <c r="BK247"/>
  <c r="BK244"/>
  <c r="J242"/>
  <c r="J239"/>
  <c r="J235"/>
  <c r="BK233"/>
  <c r="BK231"/>
  <c r="J228"/>
  <c r="BK226"/>
  <c r="J224"/>
  <c r="J219"/>
  <c r="J216"/>
  <c r="J214"/>
  <c r="BK212"/>
  <c r="J209"/>
  <c r="J206"/>
  <c r="J203"/>
  <c r="J200"/>
  <c r="J197"/>
  <c r="J193"/>
  <c r="BK191"/>
  <c r="BK187"/>
  <c r="J185"/>
  <c r="J182"/>
  <c r="BK179"/>
  <c r="BK177"/>
  <c r="BK175"/>
  <c r="J170"/>
  <c r="BK161"/>
  <c r="J158"/>
  <c r="J155"/>
  <c r="BK152"/>
  <c r="J147"/>
  <c r="BK144"/>
  <c r="J141"/>
  <c r="BK136"/>
  <c r="BK131"/>
  <c r="J128"/>
  <c r="BK125"/>
  <c r="BK122"/>
  <c r="BK119"/>
  <c r="BK116"/>
  <c r="J113"/>
  <c r="BK108"/>
  <c r="BK105"/>
  <c r="BK100"/>
  <c r="J95"/>
  <c i="1" r="AS57"/>
  <c i="3" r="F39"/>
  <c i="1" r="BD58"/>
  <c r="BD57"/>
  <c i="3" r="F38"/>
  <c i="1" r="BC58"/>
  <c r="BC57"/>
  <c r="AY57"/>
  <c i="3" r="F37"/>
  <c i="1" r="BB58"/>
  <c r="BB57"/>
  <c r="AX57"/>
  <c i="3" r="F36"/>
  <c i="1" r="BA58"/>
  <c r="BA57"/>
  <c r="AW57"/>
  <c r="AU57"/>
  <c i="2" l="1" r="R190"/>
  <c r="BK238"/>
  <c r="J238"/>
  <c r="J67"/>
  <c r="R238"/>
  <c r="BK263"/>
  <c r="J263"/>
  <c r="J68"/>
  <c r="T263"/>
  <c r="P317"/>
  <c r="T317"/>
  <c i="4" r="BK91"/>
  <c r="J91"/>
  <c r="J65"/>
  <c r="P91"/>
  <c r="R91"/>
  <c r="T91"/>
  <c r="BK100"/>
  <c r="J100"/>
  <c r="J66"/>
  <c r="P100"/>
  <c r="R100"/>
  <c r="T100"/>
  <c i="2" r="BK94"/>
  <c r="J94"/>
  <c r="J65"/>
  <c r="P94"/>
  <c r="R94"/>
  <c r="T94"/>
  <c r="BK190"/>
  <c r="J190"/>
  <c r="J66"/>
  <c r="P190"/>
  <c r="T190"/>
  <c r="P238"/>
  <c r="T238"/>
  <c r="P263"/>
  <c r="R263"/>
  <c r="BK317"/>
  <c r="J317"/>
  <c r="J69"/>
  <c r="R317"/>
  <c r="E50"/>
  <c r="J59"/>
  <c r="F89"/>
  <c r="BE95"/>
  <c r="BE105"/>
  <c r="BE113"/>
  <c r="BE116"/>
  <c r="BE119"/>
  <c r="BE122"/>
  <c r="BE131"/>
  <c r="BE141"/>
  <c r="BE147"/>
  <c r="BE158"/>
  <c r="BE175"/>
  <c r="BE177"/>
  <c r="BE185"/>
  <c r="BE193"/>
  <c r="BE209"/>
  <c r="BE212"/>
  <c r="BE224"/>
  <c r="BE228"/>
  <c r="BE231"/>
  <c r="BE235"/>
  <c r="BE242"/>
  <c r="BE244"/>
  <c r="BE253"/>
  <c r="BE261"/>
  <c r="BE264"/>
  <c r="BE269"/>
  <c r="BE278"/>
  <c r="BE290"/>
  <c r="BE293"/>
  <c r="BE298"/>
  <c r="BE306"/>
  <c r="BE314"/>
  <c r="BE318"/>
  <c r="BE341"/>
  <c r="BE344"/>
  <c i="3" r="J56"/>
  <c r="E75"/>
  <c r="F84"/>
  <c r="BE90"/>
  <c i="4" r="E50"/>
  <c r="J59"/>
  <c r="F86"/>
  <c r="BE92"/>
  <c r="BE96"/>
  <c r="BE101"/>
  <c r="BE103"/>
  <c r="BE105"/>
  <c r="BE108"/>
  <c r="BK107"/>
  <c r="J107"/>
  <c r="J67"/>
  <c i="2" r="J56"/>
  <c r="BE100"/>
  <c r="BE108"/>
  <c r="BE125"/>
  <c r="BE128"/>
  <c r="BE136"/>
  <c r="BE144"/>
  <c r="BE152"/>
  <c r="BE155"/>
  <c r="BE161"/>
  <c r="BE170"/>
  <c r="BE179"/>
  <c r="BE182"/>
  <c r="BE187"/>
  <c r="BE191"/>
  <c r="BE197"/>
  <c r="BE200"/>
  <c r="BE203"/>
  <c r="BE206"/>
  <c r="BE214"/>
  <c r="BE216"/>
  <c r="BE219"/>
  <c r="BE226"/>
  <c r="BE233"/>
  <c r="BE239"/>
  <c r="BE247"/>
  <c r="BE250"/>
  <c r="BE255"/>
  <c r="BE258"/>
  <c r="BE273"/>
  <c r="BE276"/>
  <c r="BE280"/>
  <c r="BE282"/>
  <c r="BE284"/>
  <c r="BE287"/>
  <c r="BE295"/>
  <c r="BE300"/>
  <c r="BE303"/>
  <c r="BE308"/>
  <c r="BE310"/>
  <c r="BE338"/>
  <c r="BE347"/>
  <c r="BE351"/>
  <c r="BK350"/>
  <c r="J350"/>
  <c r="J70"/>
  <c i="3" r="J59"/>
  <c r="BK89"/>
  <c r="J89"/>
  <c r="J65"/>
  <c i="4" r="J56"/>
  <c r="BE94"/>
  <c r="BE98"/>
  <c r="J36"/>
  <c i="1" r="AW60"/>
  <c i="4" r="F38"/>
  <c i="1" r="BC60"/>
  <c r="BC59"/>
  <c r="AY59"/>
  <c i="2" r="J36"/>
  <c i="1" r="AW56"/>
  <c i="2" r="F38"/>
  <c i="1" r="BC56"/>
  <c r="BC55"/>
  <c r="BC54"/>
  <c r="AY54"/>
  <c i="3" r="J36"/>
  <c i="1" r="AW58"/>
  <c r="AS54"/>
  <c i="4" r="F36"/>
  <c i="1" r="BA60"/>
  <c r="BA59"/>
  <c r="AW59"/>
  <c i="4" r="F37"/>
  <c i="1" r="BB60"/>
  <c r="BB59"/>
  <c r="AX59"/>
  <c i="4" r="F39"/>
  <c i="1" r="BD60"/>
  <c r="BD59"/>
  <c i="2" r="F36"/>
  <c i="1" r="BA56"/>
  <c r="BA55"/>
  <c r="BA54"/>
  <c r="W30"/>
  <c i="2" r="F37"/>
  <c i="1" r="BB56"/>
  <c r="BB55"/>
  <c r="AX55"/>
  <c i="2" r="F39"/>
  <c i="1" r="BD56"/>
  <c r="BD55"/>
  <c r="BD54"/>
  <c r="W33"/>
  <c i="3" r="F35"/>
  <c i="1" r="AZ58"/>
  <c r="AZ57"/>
  <c r="AV57"/>
  <c r="AT57"/>
  <c i="2" l="1" r="R93"/>
  <c r="R92"/>
  <c i="4" r="R90"/>
  <c r="R89"/>
  <c i="2" r="T93"/>
  <c r="T92"/>
  <c r="P93"/>
  <c r="P92"/>
  <c i="1" r="AU56"/>
  <c i="4" r="T90"/>
  <c r="T89"/>
  <c r="P90"/>
  <c r="P89"/>
  <c i="1" r="AU60"/>
  <c i="3" r="BK88"/>
  <c r="J88"/>
  <c r="J64"/>
  <c i="4" r="BK90"/>
  <c r="J90"/>
  <c r="J64"/>
  <c i="2" r="BK93"/>
  <c r="J93"/>
  <c r="J64"/>
  <c i="1" r="AU55"/>
  <c r="AU59"/>
  <c r="BB54"/>
  <c r="W31"/>
  <c r="AW55"/>
  <c r="AY55"/>
  <c r="W32"/>
  <c i="3" r="J35"/>
  <c i="1" r="AV58"/>
  <c r="AT58"/>
  <c r="AW54"/>
  <c r="AK30"/>
  <c i="2" r="J35"/>
  <c i="1" r="AV56"/>
  <c r="AT56"/>
  <c i="4" r="F35"/>
  <c i="1" r="AZ60"/>
  <c r="AZ59"/>
  <c r="AV59"/>
  <c r="AT59"/>
  <c i="4" r="J35"/>
  <c i="1" r="AV60"/>
  <c r="AT60"/>
  <c i="2" r="F35"/>
  <c i="1" r="AZ56"/>
  <c r="AZ55"/>
  <c r="AV55"/>
  <c i="4" l="1" r="BK89"/>
  <c r="J89"/>
  <c r="J63"/>
  <c i="2" r="BK92"/>
  <c r="J92"/>
  <c r="J63"/>
  <c i="3" r="BK87"/>
  <c r="J87"/>
  <c r="J63"/>
  <c i="1" r="AU54"/>
  <c r="AT55"/>
  <c r="AX54"/>
  <c r="AZ54"/>
  <c r="W29"/>
  <c l="1" r="AV54"/>
  <c r="AK29"/>
  <c i="3" r="J32"/>
  <c i="1" r="AG58"/>
  <c r="AG57"/>
  <c r="AN57"/>
  <c i="4" r="J32"/>
  <c i="1" r="AG60"/>
  <c r="AG59"/>
  <c r="AN59"/>
  <c i="2" r="J32"/>
  <c i="1" r="AG56"/>
  <c r="AG55"/>
  <c r="AG54"/>
  <c r="AK26"/>
  <c l="1" r="AK35"/>
  <c r="AN56"/>
  <c r="AN60"/>
  <c i="3" r="J41"/>
  <c i="1" r="AN55"/>
  <c r="AN58"/>
  <c i="2" r="J41"/>
  <c i="4" r="J41"/>
  <c i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<sst xmlns="http://schemas.openxmlformats.org/spreadsheetml/2006/main">
  <si>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</si>
  <si>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</si>
  <si>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</si>
  <si>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</si>
  <si>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</si>
  <si>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{f6b52301-8404-4541-8534-09b2595ef9e4}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</si>
  <si>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</si>
  <si>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</si>
  <si>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</si>
  <si>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</si>
  <si>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</si>
  <si>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</si>
  <si>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</si>
  <si>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</si>
  <si>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VD16117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</si>
  <si>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</si>
  <si>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</si>
  <si>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Mikulov - parkování na ulici Pavlovská</t>
  </si>
  <si>
    <t>KSO:</t>
  </si>
  <si>
    <t/>
  </si>
  <si>
    <t>CC-CZ:</t>
  </si>
  <si>
    <t>Místo:</t>
  </si>
  <si>
    <t>Mikulov</t>
  </si>
  <si>
    <t>Datum:</t>
  </si>
  <si>
    <t>6. 4. 2020</t>
  </si>
  <si>
    <t>Zadavatel:</t>
  </si>
  <si>
    <t>IČ:</t>
  </si>
  <si>
    <t>město Mikulov</t>
  </si>
  <si>
    <t>DIČ:</t>
  </si>
  <si>
    <t>Uchazeč:</t>
  </si>
  <si>
    <t>Vyplň údaj</t>
  </si>
  <si>
    <t>Projektant:</t>
  </si>
  <si>
    <t>ViaDesigne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</si>
  <si>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</si>
  <si>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</si>
  <si>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</si>
  <si>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</si>
  <si>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</si>
  <si>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</si>
  <si>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</si>
  <si>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</si>
  <si>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</si>
  <si>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</si>
  <si>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</si>
  <si>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</si>
  <si>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</si>
  <si>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</si>
  <si>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</si>
  <si>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</si>
  <si>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</si>
  <si>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</si>
  <si>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</si>
  <si>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</si>
  <si>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</si>
  <si>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</si>
  <si>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</si>
  <si>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</si>
  <si>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</si>
  <si>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</si>
  <si>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</si>
  <si>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</si>
  <si>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</si>
  <si>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</si>
  <si>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</si>
  <si>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</si>
  <si>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</si>
  <si>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</si>
  <si>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</si>
  <si>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</si>
  <si>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</si>
  <si>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</si>
  <si>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</si>
  <si>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</si>
  <si>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</si>
  <si>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</si>
  <si>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</si>
  <si>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102</t>
  </si>
  <si>
    <t>Vyvýšený přechod</t>
  </si>
  <si>
    <t>STA</t>
  </si>
  <si>
    <t>1</t>
  </si>
  <si>
    <t>{948340fb-cd8d-42e6-8746-a2faf4356050}</t>
  </si>
  <si>
    <t>2</t>
  </si>
  <si>
    <t>/</t>
  </si>
  <si>
    <t>Soupis</t>
  </si>
  <si>
    <t>{fb1cb235-5fe4-44f5-8016-f0c8675c5de1}</t>
  </si>
  <si>
    <t>SO 401</t>
  </si>
  <si>
    <t>Nasvětlení přechodu pro chodce</t>
  </si>
  <si>
    <t>{873b4ac0-fb24-4602-94a1-46294097b38f}</t>
  </si>
  <si>
    <t>{aa3182e0-4b31-49a0-afcf-f2add0d636fd}</t>
  </si>
  <si>
    <t>VRN</t>
  </si>
  <si>
    <t>Vedlejší rozpočtové náklady</t>
  </si>
  <si>
    <t>{ec8d33d0-8a3d-4423-830c-e2973ac21acd}</t>
  </si>
  <si>
    <t>{035b7c32-51e2-43a9-b49a-88e1944ff4fc}</t>
  </si>
  <si>
    <t>KRYCÍ LIST SOUPISU PRACÍ</t>
  </si>
  <si>
    <t>Objekt:</t>
  </si>
  <si>
    <t>SO 102 - Vyvýšený přechod</t>
  </si>
  <si>
    <t>Soupis: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</si>
  <si>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</si>
  <si>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</si>
  <si>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</si>
  <si>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</si>
  <si>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</si>
  <si>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</si>
  <si>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</si>
  <si>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</si>
  <si>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</si>
  <si>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</si>
  <si>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</si>
  <si>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</si>
  <si>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</si>
  <si>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</si>
  <si>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</si>
  <si>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</si>
  <si>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</si>
  <si>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</si>
  <si>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</si>
  <si>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</si>
  <si>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</si>
  <si>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</si>
  <si>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</si>
  <si>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</si>
  <si>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</si>
  <si>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</si>
  <si>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</si>
  <si>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</si>
  <si>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</si>
  <si>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</si>
  <si>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</si>
  <si>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</si>
  <si>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2020 01</t>
  </si>
  <si>
    <t>4</t>
  </si>
  <si>
    <t>625385341</t>
  </si>
  <si>
    <t>PSC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</si>
  <si>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</si>
  <si>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VV</t>
  </si>
  <si>
    <t>"předláždění" 4,5</t>
  </si>
  <si>
    <t>"stávající dl.60mm" 8,5+26,5</t>
  </si>
  <si>
    <t>Součet</t>
  </si>
  <si>
    <t>113107143</t>
  </si>
  <si>
    <t>Odstranění podkladů nebo krytů ručně s přemístěním hmot na skládku na vzdálenost do 3 m nebo s naložením na dopravní prostředek živičných, o tl. vrstvy přes 100 do 150 mm</t>
  </si>
  <si>
    <t>2065517587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</si>
  <si>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</si>
  <si>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"stávající asf. tl.150mm" 56</t>
  </si>
  <si>
    <t>"stávající asf. tl. 150mm kce přípojky" 9</t>
  </si>
  <si>
    <t>3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</si>
  <si>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</si>
  <si>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</si>
  <si>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-1438537460</t>
  </si>
  <si>
    <t>"odkop kce ŠD tl.290mm" 9</t>
  </si>
  <si>
    <t>113107164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</si>
  <si>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</si>
  <si>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-897405340</t>
  </si>
  <si>
    <t>"odkop kce ŠD tl.330mm" 21</t>
  </si>
  <si>
    <t>"odkop kce ŠD tl.370mm" 35</t>
  </si>
  <si>
    <t>5</t>
  </si>
  <si>
    <t>113107321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</si>
  <si>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</si>
  <si>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-727571622</t>
  </si>
  <si>
    <t>"odkop ŠD tl.40mm" 8</t>
  </si>
  <si>
    <t>6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</si>
  <si>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</si>
  <si>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</si>
  <si>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793585007</t>
  </si>
  <si>
    <t>"odkop kce ŠD tl.180mm" 17+8,3</t>
  </si>
  <si>
    <t>7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</si>
  <si>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</si>
  <si>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</si>
  <si>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</si>
  <si>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-1032970381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</si>
  <si>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</si>
  <si>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8</t>
  </si>
  <si>
    <t>113202111</t>
  </si>
  <si>
    <t>Vytrhání obrub s vybouráním lože, s přemístěním hmot na skládku na vzdálenost do 3 m nebo s naložením na dopravní prostředek z krajníků nebo obrubníků stojatých</t>
  </si>
  <si>
    <t>-1908390551</t>
  </si>
  <si>
    <t>14</t>
  </si>
  <si>
    <t>9</t>
  </si>
  <si>
    <t>113203111</t>
  </si>
  <si>
    <t>Vytrhání obrub s vybouráním lože, s přemístěním hmot na skládku na vzdálenost do 3 m nebo s naložením na dopravní prostředek z dlažebních kostek</t>
  </si>
  <si>
    <t>-960073827</t>
  </si>
  <si>
    <t>"dvouřádek" 2*17</t>
  </si>
  <si>
    <t>10</t>
  </si>
  <si>
    <t>113204111</t>
  </si>
  <si>
    <t>Vytrhání obrub s vybouráním lože, s přemístěním hmot na skládku na vzdálenost do 3 m nebo s naložením na dopravní prostředek záhonových</t>
  </si>
  <si>
    <t>1338895438</t>
  </si>
  <si>
    <t>5+3+2+10</t>
  </si>
  <si>
    <t>11</t>
  </si>
  <si>
    <t>122251101</t>
  </si>
  <si>
    <t>Odkopávky a prokopávky nezapažené strojně v hornině třídy těžitelnosti I skupiny 3 do 20 m3</t>
  </si>
  <si>
    <t>m3</t>
  </si>
  <si>
    <t>1137408964</t>
  </si>
  <si>
    <t xml:space="preserve">Poznámka k souboru cen:_x000d_
1. V cenách jsou započteny i náklady na přehození výkopku na vzdálenost do 3 m nebo naložení na dopravní prostředek._x000d_
</t>
  </si>
  <si>
    <t>"odkop tl.240mm" 0,24*(3+3,5+3)</t>
  </si>
  <si>
    <t>"odkop tl.100mm" 0,1*(6,5+14,5)</t>
  </si>
  <si>
    <t>12</t>
  </si>
  <si>
    <t>131251100</t>
  </si>
  <si>
    <t>Hloubení nezapažených jam a zářezů strojně s urovnáním dna do předepsaného profilu a spádu v hornině třídy těžitelnosti I skupiny 3 do 20 m3</t>
  </si>
  <si>
    <t>-1225478459</t>
  </si>
  <si>
    <t xml:space="preserve">Poznámka k souboru cen:_x000d_
1. Hloubení nezapažených jam hloubky přes 16 m se oceňuje individuálně._x000d_
2. V cenách jsou započteny i náklady na případné nutné přemístění výkopku ve výkopišti a na přehození výkopku na přilehlém terénu na vzdálenost do 3 m od okraje jámy nebo naložení na dopravní prostředek._x000d_
</t>
  </si>
  <si>
    <t>"pro DV" 2*(1,5*1,5*1,5)</t>
  </si>
  <si>
    <t>"zrušení DV" (1,5*1,5*1,5)-(1,5*0,93)</t>
  </si>
  <si>
    <t>13</t>
  </si>
  <si>
    <t>132251251</t>
  </si>
  <si>
    <t>Hloubení nezapažených rýh šířky přes 800 do 2 000 mm strojně s urovnáním dna do předepsaného profilu a spádu v hornině třídy těžitelnosti I skupiny 3 do 20 m3</t>
  </si>
  <si>
    <t>1186108905</t>
  </si>
  <si>
    <t xml:space="preserve">Poznámka k souboru cen:_x000d_
1. V cenách jsou započteny i náklady na případné nutné přemístění výkopku ve výkopišti na vzdálenost do 3 m a na přehození výkopku na přilehlém terénu na vzdálenost do 3 m od osy rýhy nebo naložení na dopravní prostředek._x000d_
</t>
  </si>
  <si>
    <t>"rýha pro přípojku" (7*1*1,3)+(0,85*1*1,74)</t>
  </si>
  <si>
    <t>132254101</t>
  </si>
  <si>
    <t>Hloubení zapažených rýh šířky do 800 mm strojně s urovnáním dna do předepsaného profilu a spádu v hornině třídy těžitelnosti I skupiny 3 do 20 m3</t>
  </si>
  <si>
    <t>182700280</t>
  </si>
  <si>
    <t xml:space="preserve">Poznámka k souboru cen:_x000d_
1. V cenách jsou započteny i náklady na přehození výkopku na přilehlém terénu na vzdálenost do 3 m od podélné osy rýhy nebo naložení na dopravní prostředek._x000d_
</t>
  </si>
  <si>
    <t>"pro žlab" 5,2*0,15*0,3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</si>
  <si>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</si>
  <si>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</si>
  <si>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-1916572126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</si>
  <si>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</si>
  <si>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"odkop" 4,38+8,73+0,234+10,579</t>
  </si>
  <si>
    <t>"zásyp zem. zpětně kce přípojky DV" -0,85*1*0,44</t>
  </si>
  <si>
    <t>16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</si>
  <si>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</si>
  <si>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</si>
  <si>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2058720214</t>
  </si>
  <si>
    <t>14*23,549</t>
  </si>
  <si>
    <t>17</t>
  </si>
  <si>
    <t>171201201</t>
  </si>
  <si>
    <t>Uložení sypaniny na skládky nebo meziskládky bez hutnění s upravením uložené sypaniny do předepsaného tvaru</t>
  </si>
  <si>
    <t>1323556742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</si>
  <si>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</si>
  <si>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23,549</t>
  </si>
  <si>
    <t>18</t>
  </si>
  <si>
    <t>171201221</t>
  </si>
  <si>
    <t>Poplatek za uložení stavebního odpadu na skládce (skládkovné) zeminy a kamení zatříděného do Katalogu odpadů pod kódem 17 05 04</t>
  </si>
  <si>
    <t>t</t>
  </si>
  <si>
    <t>1584702232</t>
  </si>
  <si>
    <t xml:space="preserve">Poznámka k souboru cen:_x000d_
1. Ceny uvedené v souboru cen je doporučeno opravit podle aktuálních cen místně příslušné skládky._x000d_
2. V cenách je započítán poplatek za ukládání odpadu dle zákona 185/2001 Sb._x000d_
</t>
  </si>
  <si>
    <t>23,549*1,8</t>
  </si>
  <si>
    <t>19</t>
  </si>
  <si>
    <t>174101101</t>
  </si>
  <si>
    <t>Zásyp sypaninou z jakékoliv horniny strojně s uložením výkopku ve vrstvách se zhutněním jam, šachet, rýh nebo kolem objektů v těchto vykopávkách</t>
  </si>
  <si>
    <t>-268064722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</si>
  <si>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</si>
  <si>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P</t>
  </si>
  <si>
    <t>Poznámka k položce:_x000d_
Dosyp ŠD hutněno po vrstvách tl.200mm</t>
  </si>
  <si>
    <t>"jamy DV" 2*((1,5*1,5*1,5)-(1,5*0,93))</t>
  </si>
  <si>
    <t>"zrušení DV" 1,5*1,5*1,5</t>
  </si>
  <si>
    <t>"rýhy přípojek DV" 0,7*7,85</t>
  </si>
  <si>
    <t>"zásyp zem. zpětně kce přípojky DV" 0,85*1*0,44</t>
  </si>
  <si>
    <t>"ŠP obsyp přípojky dv fr. 0/16" (7,85*0,45)-0,155</t>
  </si>
  <si>
    <t>20</t>
  </si>
  <si>
    <t>M</t>
  </si>
  <si>
    <t>58344197</t>
  </si>
  <si>
    <t>štěrkodrť frakce 0/63</t>
  </si>
  <si>
    <t>-1473114131</t>
  </si>
  <si>
    <t>"jamy DV" 2*((1,5*1,5*1,5)-(1,5*0,93))*2</t>
  </si>
  <si>
    <t>"zrušení DV" 1,5*1,5*1,5*2</t>
  </si>
  <si>
    <t>"rýhy přípojek DV" 0,7*7,85*2</t>
  </si>
  <si>
    <t>58337302</t>
  </si>
  <si>
    <t>štěrkopísek frakce 0/16</t>
  </si>
  <si>
    <t>1892345459</t>
  </si>
  <si>
    <t>"ŠP obsyp přípojky dv fr. 0/16" ((7,85*0,45)-0,155)*2</t>
  </si>
  <si>
    <t>22</t>
  </si>
  <si>
    <t>10311100</t>
  </si>
  <si>
    <t xml:space="preserve">rašelina zahradnická   VL</t>
  </si>
  <si>
    <t>304715051</t>
  </si>
  <si>
    <t>"ohumusování tl.100mm" 0,1*14,5</t>
  </si>
  <si>
    <t>23</t>
  </si>
  <si>
    <t>181351003</t>
  </si>
  <si>
    <t>Rozprostření a urovnání ornice v rovině nebo ve svahu sklonu do 1:5 strojně při souvislé ploše do 100 m2, tl. vrstvy do 200 mm</t>
  </si>
  <si>
    <t>1931239823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</si>
  <si>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</si>
  <si>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"ohumusování" 17,5</t>
  </si>
  <si>
    <t>24</t>
  </si>
  <si>
    <t>181411131</t>
  </si>
  <si>
    <t>Založení trávníku na půdě předem připravené plochy do 1000 m2 výsevem včetně utažení parkového v rovině nebo na svahu do 1:5</t>
  </si>
  <si>
    <t>1684630314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</si>
  <si>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</si>
  <si>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"zatravnění" 17,5</t>
  </si>
  <si>
    <t>25</t>
  </si>
  <si>
    <t>00572410</t>
  </si>
  <si>
    <t>osivo směs travní parková</t>
  </si>
  <si>
    <t>kg</t>
  </si>
  <si>
    <t>-105591940</t>
  </si>
  <si>
    <t>0,04*17,5</t>
  </si>
  <si>
    <t>26</t>
  </si>
  <si>
    <t>181951112</t>
  </si>
  <si>
    <t>Úprava pláně vyrovnáním výškových rozdílů strojně v hornině třídy těžitelnosti I, skupiny 1 až 3 se zhutněním</t>
  </si>
  <si>
    <t>1357013223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</si>
  <si>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</si>
  <si>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90+(14*0,1)+(20*0,15)+7,85</t>
  </si>
  <si>
    <t>Komunikace pozemní</t>
  </si>
  <si>
    <t>27</t>
  </si>
  <si>
    <t>564851111</t>
  </si>
  <si>
    <t>Podklad ze štěrkodrti ŠD s rozprostřením a zhutněním, po zhutnění tl. 150 mm</t>
  </si>
  <si>
    <t>-1902041067</t>
  </si>
  <si>
    <t>"nová kce ŠDa 0-32" 34</t>
  </si>
  <si>
    <t>28</t>
  </si>
  <si>
    <t>564861111</t>
  </si>
  <si>
    <t>Podklad ze štěrkodrti ŠD s rozprostřením a zhutněním, po zhutnění tl. 200 mm</t>
  </si>
  <si>
    <t>610029510</t>
  </si>
  <si>
    <t xml:space="preserve">"nová kce  ŠDa 0-63" 56</t>
  </si>
  <si>
    <t>"kce přípojky DV ŠD 0-63" 9</t>
  </si>
  <si>
    <t>29</t>
  </si>
  <si>
    <t>565165101</t>
  </si>
  <si>
    <t>Asfaltový beton vrstva podkladní ACP 16 (obalované kamenivo střednězrnné - OKS) s rozprostřením a zhutněním v pruhu šířky do 1,5 m, po zhutnění tl. 80 mm</t>
  </si>
  <si>
    <t>1642872504</t>
  </si>
  <si>
    <t xml:space="preserve">Poznámka k souboru cen:_x000d_
1. Cenami 565 1.-510 lze oceňovat např. chodníky, úzké cesty a vjezdy v pruhu šířky do 1,5 m jakékoliv délky a jednotlivé plochy velikosti do 10 m2._x000d_
2. ČSN EN 13108-1 připouští pro ACP 16 pouze tl. 50 až 80 mm._x000d_
</t>
  </si>
  <si>
    <t>"kce přípojky DV" 9</t>
  </si>
  <si>
    <t>30</t>
  </si>
  <si>
    <t>566901121</t>
  </si>
  <si>
    <t>Vyspravení podkladu po překopech inženýrských sítí plochy do 15 m2 s rozprostřením a zhutněním štěrkopískem tl. 100 mm</t>
  </si>
  <si>
    <t>-1165791291</t>
  </si>
  <si>
    <t xml:space="preserve">Poznámka k souboru cen:_x000d_
1. Ceny jsou určeny pro vyspravení podkladů po překopech pro inženýrské sítětrvalé i dočasné (předepíše-li je projekt)._x000d_
2. Ceny jsou určeny pouze pro případy havárií, přeložek nebo běžných oprav inženýrských sítí._x000d_
3. Ceny nelze použít v rámci výstavby nových inženýrských sítí._x000d_
4. V cenách nejsou započteny náklady na příp. nutný spojovací postřik, který se oceňuje cenami souboru cen 573 2.-11 Postřik živičný spojovací části A01 tohoto katalogu._x000d_
</t>
  </si>
  <si>
    <t>"Šp lože pod přípojku DV" 9</t>
  </si>
  <si>
    <t>31</t>
  </si>
  <si>
    <t>567122111</t>
  </si>
  <si>
    <t>Podklad ze směsi stmelené cementem SC bez dilatačních spár, s rozprostřením a zhutněním SC C 8/10 (KSC I), po zhutnění tl. 120 mm</t>
  </si>
  <si>
    <t>-851242897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</si>
  <si>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</si>
  <si>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32</t>
  </si>
  <si>
    <t>567132111</t>
  </si>
  <si>
    <t>Podklad ze směsi stmelené cementem SC bez dilatačních spár, s rozprostřením a zhutněním SC C 8/10 (KSC I), po zhutnění tl. 160 mm</t>
  </si>
  <si>
    <t>131828457</t>
  </si>
  <si>
    <t>"nová kce" 21</t>
  </si>
  <si>
    <t>33</t>
  </si>
  <si>
    <t>567132115</t>
  </si>
  <si>
    <t>Podklad ze směsi stmelené cementem SC bez dilatačních spár, s rozprostřením a zhutněním SC C 8/10 (KSC I), po zhutnění tl. 200 mm</t>
  </si>
  <si>
    <t>-2145130844</t>
  </si>
  <si>
    <t>"nová kce" 35</t>
  </si>
  <si>
    <t>34</t>
  </si>
  <si>
    <t>573231106</t>
  </si>
  <si>
    <t>Postřik spojovací PS bez posypu kamenivem ze silniční emulze, v množství 0,30 kg/m2</t>
  </si>
  <si>
    <t>-3265573</t>
  </si>
  <si>
    <t>35</t>
  </si>
  <si>
    <t>573231108</t>
  </si>
  <si>
    <t>Postřik spojovací PS bez posypu kamenivem ze silniční emulze, v množství 0,50 kg/m2</t>
  </si>
  <si>
    <t>-2005943537</t>
  </si>
  <si>
    <t>36</t>
  </si>
  <si>
    <t>577134111</t>
  </si>
  <si>
    <t>Asfaltový beton vrstva obrusná ACO 11 (ABS) s rozprostřením a se zhutněním z nemodifikovaného asfaltu v pruhu šířky do 3 m tř. I, po zhutnění tl. 40 mm</t>
  </si>
  <si>
    <t>495504687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</si>
  <si>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</si>
  <si>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37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</si>
  <si>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</si>
  <si>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</si>
  <si>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-1499414562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</si>
  <si>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</si>
  <si>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"předláždění mat. zpětně" 4,5</t>
  </si>
  <si>
    <t>"nová kce" 34</t>
  </si>
  <si>
    <t>38</t>
  </si>
  <si>
    <t>59245018</t>
  </si>
  <si>
    <t>dlažba tvar obdélník betonová 200x100x60mm přírodní</t>
  </si>
  <si>
    <t>-299994817</t>
  </si>
  <si>
    <t>"+2%" 22,5</t>
  </si>
  <si>
    <t>39</t>
  </si>
  <si>
    <t>59245006</t>
  </si>
  <si>
    <t>dlažba tvar obdélník betonová pro nevidomé 200x100x60mm barevná</t>
  </si>
  <si>
    <t>1799306683</t>
  </si>
  <si>
    <t>"+2%" 12,3</t>
  </si>
  <si>
    <t>40</t>
  </si>
  <si>
    <t>596211211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</si>
  <si>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50 do 100 m2</t>
  </si>
  <si>
    <t>1646186499</t>
  </si>
  <si>
    <t>"nová kce" 35+21</t>
  </si>
  <si>
    <t>41</t>
  </si>
  <si>
    <t>59245020</t>
  </si>
  <si>
    <t>dlažba tvar obdélník betonová 200x100x80mm přírodní</t>
  </si>
  <si>
    <t>1780581303</t>
  </si>
  <si>
    <t>"+2%" 35,7</t>
  </si>
  <si>
    <t>42</t>
  </si>
  <si>
    <t>59245226</t>
  </si>
  <si>
    <t>dlažba tvar obdélník betonová pro nevidomé 200x100x80mm barevná</t>
  </si>
  <si>
    <t>-845172018</t>
  </si>
  <si>
    <t>"+2%" 21,5</t>
  </si>
  <si>
    <t>43</t>
  </si>
  <si>
    <t>599141111</t>
  </si>
  <si>
    <t>Vyplnění spár mezi silničními dílci jakékoliv tloušťky živičnou zálivkou</t>
  </si>
  <si>
    <t>1014922647</t>
  </si>
  <si>
    <t xml:space="preserve">Poznámka k souboru cen:_x000d_
1. Ceny lze použít i pro vyplnění spár podkladu z betonu prostého, který se oceňuje cenami souboru cen 567 1 . - . . Podklad z prostého betonu._x000d_
2. V ceně 14-1111 jsou započteny i náklady na vyčištění spár._x000d_
</t>
  </si>
  <si>
    <t>14+7</t>
  </si>
  <si>
    <t>Trubní vedení</t>
  </si>
  <si>
    <t>44</t>
  </si>
  <si>
    <t>871315221</t>
  </si>
  <si>
    <t>Kanalizační potrubí z tvrdého PVC v otevřeném výkopu ve sklonu do 20 %, hladkého plnostěnného jednovrstvého, tuhost třídy SN 8 DN 160</t>
  </si>
  <si>
    <t>-527296651</t>
  </si>
  <si>
    <t xml:space="preserve">Poznámka k souboru cen:_x000d_
1. V cenách jsou započteny i náklady na dodání trub včetně gumového těsnění._x000d_
2. Použití trub dle tuhostí:_x000d_
a) třída SN 4: kanalizační sítě, přípojky, odvodňování pozemků s výškou krytí až 4 m_x000d_
b) třída SN 8: kanalizační sítě v nestandartních podmínkách uložení, vysoké teplotní a mechanické zatížení s výškou krytí do 8 m_x000d_
c) SN 10: kanalizační sítě, přípojky, odvodňování pozemků s výškou krytí &amp;gt; 8 m_x000d_
d) třída SN 12: kanalizační sítě s vysokým statickým zatížením a dynamickými rázy, při rychlosti média až 15 m/s a výškou krytí 0,7-10 m_x000d_
e) třída SN 16: kanalizační sítě s vysokým statickým zatížením a dynamickými rázy avýškou krytí 0,5-12 m._x000d_
</t>
  </si>
  <si>
    <t>"připojení DV" 8,8</t>
  </si>
  <si>
    <t>45</t>
  </si>
  <si>
    <t>8766.R</t>
  </si>
  <si>
    <t>Navrtávací pas DN300</t>
  </si>
  <si>
    <t>kus</t>
  </si>
  <si>
    <t>-427405231</t>
  </si>
  <si>
    <t>46</t>
  </si>
  <si>
    <t>8959.R</t>
  </si>
  <si>
    <t>Zrušení dešťové vpusti.</t>
  </si>
  <si>
    <t>95077705</t>
  </si>
  <si>
    <t>Poznámka k položce:_x000d_
Vybourání bet. dílců stávající vpusti s naložením na dopravní prostředek.</t>
  </si>
  <si>
    <t>"stávající DV" 1</t>
  </si>
  <si>
    <t>47</t>
  </si>
  <si>
    <t>895941111.R</t>
  </si>
  <si>
    <t>Zřízení vpusti kanalizační včetně dodání bet. dílců</t>
  </si>
  <si>
    <t>1356972590</t>
  </si>
  <si>
    <t>Poznámka k položce:_x000d_
Zřízení vpusti kanalizační uliční normální; včetně dodání bet. dílců.</t>
  </si>
  <si>
    <t>"nové DV" 2</t>
  </si>
  <si>
    <t>48</t>
  </si>
  <si>
    <t>899203112</t>
  </si>
  <si>
    <t>Osazení mříží litinových včetně rámů a košů na bahno pro třídu zatížení B125, C250</t>
  </si>
  <si>
    <t>90732612</t>
  </si>
  <si>
    <t xml:space="preserve">Poznámka k souboru cen:_x000d_
1. V cenách nejsou započteny náklady na dodání mříží, rámů a košů na bahno; tyto náklady se oceňují ve specifikaci._x000d_
</t>
  </si>
  <si>
    <t>49</t>
  </si>
  <si>
    <t>28661938</t>
  </si>
  <si>
    <t>mříž litinová 600/40T, 420X620 D400</t>
  </si>
  <si>
    <t>-578051349</t>
  </si>
  <si>
    <t>50</t>
  </si>
  <si>
    <t>899203211</t>
  </si>
  <si>
    <t>Demontáž mříží litinových včetně rámů, hmotnosti jednotlivě přes 100 do 150 Kg</t>
  </si>
  <si>
    <t>457625349</t>
  </si>
  <si>
    <t>Poznámka k položce:_x000d_
včetně likvidace</t>
  </si>
  <si>
    <t>"zrušení DV" 1</t>
  </si>
  <si>
    <t>51</t>
  </si>
  <si>
    <t>899431111</t>
  </si>
  <si>
    <t>Výšková úprava uličního vstupu nebo vpusti do 200 mm zvýšením krycího hrnce, šoupěte nebo hydrantu bez úpravy armatur</t>
  </si>
  <si>
    <t>1155368812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</si>
  <si>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</si>
  <si>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52</t>
  </si>
  <si>
    <t>899722114</t>
  </si>
  <si>
    <t>Krytí potrubí z plastů výstražnou fólií z PVC šířky 40 cm</t>
  </si>
  <si>
    <t>-123573426</t>
  </si>
  <si>
    <t>8,8</t>
  </si>
  <si>
    <t>Ostatní konstrukce a práce, bourání</t>
  </si>
  <si>
    <t>53</t>
  </si>
  <si>
    <t>914111111</t>
  </si>
  <si>
    <t>Montáž svislé dopravní značky základní velikosti do 1 m2 objímkami na sloupky nebo konzoly</t>
  </si>
  <si>
    <t>-1771276703</t>
  </si>
  <si>
    <t xml:space="preserve">Poznámka k souboru cen:_x000d_
1. V cenách jsou započteny i náklady na montáž značek včetně upevňovacího materiálu na předem připravenou nosnou konstrukci (sloupek, konzolu, sloup)._x000d_
2. V cenách nejsou započteny náklady na:_x000d_
a) dodání značek, tyto se oceňují ve specifikaci,_x000d_
b) na montáž a dodávku ocelových nosných konstrukcí – sloupků, konzol, tyto se oceňují cenami souboru cen 914 51 Montáž sloupku a 914 53 Montáž konzol a nástavců,_x000d_
c) nátěry, tyto se oceňují jako práce PSV příslušnými cenami katalogu 800-783 Nátěry,_x000d_
d) naložení a odklizení výkopku, tyto se oceňují cenami části A 01 katalogu 800-1 Zemní práce._x000d_
3. Ceny nelze použít pro osazení a montáž svislých dopravních značek:_x000d_
a) světelných, tyto se oceňují cenami katalogu 800-741 Elektroinstalace - silnoproud,_x000d_
b) upevněných na lanech nebo speciálních konstrukcích nesoucích více značek, tyto se oceňují individuálně._x000d_
</t>
  </si>
  <si>
    <t>"IP6" 2</t>
  </si>
  <si>
    <t>"IP2" 2</t>
  </si>
  <si>
    <t>54</t>
  </si>
  <si>
    <t>40445621</t>
  </si>
  <si>
    <t>informativní značky provozní IP1-IP3, IP4b-IP7, IP10a, b 500x500mm</t>
  </si>
  <si>
    <t>948292517</t>
  </si>
  <si>
    <t>55</t>
  </si>
  <si>
    <t>914511112</t>
  </si>
  <si>
    <t>Montáž sloupku dopravních značek délky do 3,5 m do hliníkové patky</t>
  </si>
  <si>
    <t>-475516019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</si>
  <si>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</si>
  <si>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56</t>
  </si>
  <si>
    <t>40445225</t>
  </si>
  <si>
    <t>sloupek pro dopravní značku Zn D 60mm v 3,5m</t>
  </si>
  <si>
    <t>-170002506</t>
  </si>
  <si>
    <t>57</t>
  </si>
  <si>
    <t>40445240</t>
  </si>
  <si>
    <t>patka pro sloupek Al D 60mm</t>
  </si>
  <si>
    <t>-959782682</t>
  </si>
  <si>
    <t>58</t>
  </si>
  <si>
    <t>40445256</t>
  </si>
  <si>
    <t>svorka upínací na sloupek dopravní značky D 60mm</t>
  </si>
  <si>
    <t>682450704</t>
  </si>
  <si>
    <t>59</t>
  </si>
  <si>
    <t>40445253</t>
  </si>
  <si>
    <t>víčko plastové na sloupek D 60mm</t>
  </si>
  <si>
    <t>-732433531</t>
  </si>
  <si>
    <t>78</t>
  </si>
  <si>
    <t>915131112</t>
  </si>
  <si>
    <t>Vodorovné dopravní značení stříkané barvou přechody pro chodce, šipky, symboly bílé retroreflexní</t>
  </si>
  <si>
    <t>-771970992</t>
  </si>
  <si>
    <t xml:space="preserve">Poznámka k souboru cen:_x000d_
1. Ceny jsou určeny pro dělící čáry bílé souvislé č. V1a, bílé přerušované č. V2a, žluté souvislé č. V12b, žluté přerušované č. V12c a vodící čáry bílé č. V4._x000d_
2. V cenách nejsou započteny náklady na:_x000d_
a) předznačení, tyto se oceňují cenami souboru cen 915 6.-11 Předznačení pro vodorovné značení,_x000d_
b) očištění vozovky, tyto se oceňují cenami souboru cen 938 90-9 . Odstranění bláta, prachu nebo hlinitého nánosu s povrchu podkladu nebo krytu části C 01 tohoto katalogu._x000d_
3. Množství měrných jednotek se určuje:_x000d_
a) u cen 915 11 a 915 12 v m délky dělící nebo vodící čáry (včetně mezer),_x000d_
b) u ceny 915 13 v m2 stříkané plochy bez mezer._x000d_
</t>
  </si>
  <si>
    <t>"V7a" 14+1,9</t>
  </si>
  <si>
    <t>61</t>
  </si>
  <si>
    <t>915621111</t>
  </si>
  <si>
    <t>Předznačení pro vodorovné značení stříkané barvou nebo prováděné z nátěrových hmot plošné šipky, symboly, nápisy</t>
  </si>
  <si>
    <t>-370522314</t>
  </si>
  <si>
    <t xml:space="preserve">Poznámka k souboru cen:_x000d_
1. Množství měrných jednotek se určuje:_x000d_
a) pro cenu -1111 v m délky dělicí čáry nebo vodícího proužku (včetně mezer),_x000d_
b) pro cenu -1112 v m2 natírané nebo stříkané plochy._x000d_
</t>
  </si>
  <si>
    <t>62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</si>
  <si>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</si>
  <si>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</si>
  <si>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1266372757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</si>
  <si>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</si>
  <si>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"nová obruba" 20</t>
  </si>
  <si>
    <t>63</t>
  </si>
  <si>
    <t>59217031</t>
  </si>
  <si>
    <t>obrubník betonový silniční 1000x150x250mm</t>
  </si>
  <si>
    <t>302667414</t>
  </si>
  <si>
    <t>"+2%" 21</t>
  </si>
  <si>
    <t>64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</si>
  <si>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</si>
  <si>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</si>
  <si>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-86430482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</si>
  <si>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</si>
  <si>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"nová obruba" 14</t>
  </si>
  <si>
    <t>65</t>
  </si>
  <si>
    <t>59217017</t>
  </si>
  <si>
    <t>obrubník betonový chodníkový 1000x100x250mm</t>
  </si>
  <si>
    <t>2004462235</t>
  </si>
  <si>
    <t>"+2%" 15</t>
  </si>
  <si>
    <t>66</t>
  </si>
  <si>
    <t>919735113</t>
  </si>
  <si>
    <t>Řezání stávajícího živičného krytu nebo podkladu hloubky přes 100 do 150 mm</t>
  </si>
  <si>
    <t>-1463875236</t>
  </si>
  <si>
    <t xml:space="preserve">Poznámka k souboru cen:_x000d_
1. V cenách jsou započteny i náklady na spotřebu vody._x000d_
</t>
  </si>
  <si>
    <t>67</t>
  </si>
  <si>
    <t>935113111</t>
  </si>
  <si>
    <t>Osazení odvodňovacího žlabu s krycím roštem polymerbetonového šířky do 200 mm</t>
  </si>
  <si>
    <t>-600408613</t>
  </si>
  <si>
    <t xml:space="preserve">Poznámka k souboru cen:_x000d_
1. V cenách jsou započteny i náklady na předepsané obetonování a lože z betonu._x000d_
2. V cenách nejsou započteny náklady na odvodňovací žlab s příslušenstvím; tyto náklady se oceňují ve specifikaci._x000d_
</t>
  </si>
  <si>
    <t>5,2</t>
  </si>
  <si>
    <t>68</t>
  </si>
  <si>
    <t>59227006</t>
  </si>
  <si>
    <t>žlab odvodňovací polymerbetonový se spádem dna 0,5% 1000x130x155/160mm</t>
  </si>
  <si>
    <t>-147540180</t>
  </si>
  <si>
    <t>69</t>
  </si>
  <si>
    <t>56241010</t>
  </si>
  <si>
    <t>rošt mřížkový B125 Pz dl 1m oka 30/10 pro žlab PE š 100mm</t>
  </si>
  <si>
    <t>-687878409</t>
  </si>
  <si>
    <t>70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</si>
  <si>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</si>
  <si>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</si>
  <si>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-1246631201</t>
  </si>
  <si>
    <t xml:space="preserve">Poznámka k souboru cen:_x000d_
1. Ceny jsou určeny pro odstranění značek z jakéhokoliv materiálu._x000d_
2. V cenách -6131 a -6132 nejsou započteny náklady na demontáž tabulí (značek) od sloupků, tyto se oceňují cenou 966 00-6211 Odstranění svislých dopravních značek._x000d_
3. Přemístění vybouraných značek na vzdálenost přes 20 m se oceňuje cenami souboru cen 997 22-1 Vodorovná doprava vybouraných hmot._x000d_
</t>
  </si>
  <si>
    <t>Poznámka k položce:_x000d_
odvoz a likvidace v režii zhotovitele</t>
  </si>
  <si>
    <t>71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</si>
  <si>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</si>
  <si>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</si>
  <si>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83019341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</si>
  <si>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</si>
  <si>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997</t>
  </si>
  <si>
    <t>Přesun sutě</t>
  </si>
  <si>
    <t>72</t>
  </si>
  <si>
    <t>997211511</t>
  </si>
  <si>
    <t>Vodorovná doprava suti nebo vybouraných hmot suti se složením a hrubým urovnáním, na vzdálenost do 1 km</t>
  </si>
  <si>
    <t>526627160</t>
  </si>
  <si>
    <t xml:space="preserve">Poznámka k souboru cen:_x000d_
1. Ceny nelze použít pro vodorovnou dopravu po železnici, po vodě nebo neobvyklými dopravními prostředky._x000d_
2. Je-li na dopravní dráze pro vodorovnou dopravu překážka, pro kterou je nutné překládat suť nebo vybourané hmoty z jednoho obvyklého dopravního prostředku na jiný, oceňuje se tato lomená doprava v každém úseku samostatně._x000d_
</t>
  </si>
  <si>
    <t>"beton"</t>
  </si>
  <si>
    <t>"stávající dl.60mm" (8,5+26,5)*0,06*2,2</t>
  </si>
  <si>
    <t>"obruba" 17*0,205</t>
  </si>
  <si>
    <t>"zahon. obruba" 20*0,04</t>
  </si>
  <si>
    <t>"kostka" 2*17*0,115</t>
  </si>
  <si>
    <t>"DV" 1,5</t>
  </si>
  <si>
    <t>Mezisoučet</t>
  </si>
  <si>
    <t xml:space="preserve">"kamenivo" </t>
  </si>
  <si>
    <t>"odkop kce ŠD tl.330mm" 21*0,33*2</t>
  </si>
  <si>
    <t>"odkop kce ŠD tl.370mm" 35*0,37*2</t>
  </si>
  <si>
    <t>"odkop kce ŠD tl.290mm" 9*0,29*2</t>
  </si>
  <si>
    <t>"odkop ŠD tl.40mm" 8*0,04*2</t>
  </si>
  <si>
    <t>"odkop kce ŠD tl.180mm" (17+8,3)*0,18*2</t>
  </si>
  <si>
    <t>"živice"</t>
  </si>
  <si>
    <t>"stávající asf. tl.150mm" (56+9)*0,15*2,4</t>
  </si>
  <si>
    <t>73</t>
  </si>
  <si>
    <t>997211519</t>
  </si>
  <si>
    <t>Vodorovná doprava suti nebo vybouraných hmot suti se složením a hrubým urovnáním, na vzdálenost Příplatek k ceně za každý další i započatý 1 km přes 1 km</t>
  </si>
  <si>
    <t>2117064655</t>
  </si>
  <si>
    <t>23*92,443</t>
  </si>
  <si>
    <t>74</t>
  </si>
  <si>
    <t>997221615</t>
  </si>
  <si>
    <t>Poplatek za uložení stavebního odpadu na skládce (skládkovné) z prostého betonu zatříděného do Katalogu odpadů pod kódem 17 01 01</t>
  </si>
  <si>
    <t>1270782087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</si>
  <si>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</si>
  <si>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14,315</t>
  </si>
  <si>
    <t>75</t>
  </si>
  <si>
    <t>997221645</t>
  </si>
  <si>
    <t>Poplatek za uložení stavebního odpadu na skládce (skládkovné) asfaltového bez obsahu dehtu zatříděného do Katalogu odpadů pod kódem 17 03 02</t>
  </si>
  <si>
    <t>2079825903</t>
  </si>
  <si>
    <t>23,4</t>
  </si>
  <si>
    <t>76</t>
  </si>
  <si>
    <t>997221655</t>
  </si>
  <si>
    <t>887066162</t>
  </si>
  <si>
    <t>54,728</t>
  </si>
  <si>
    <t>998</t>
  </si>
  <si>
    <t>Přesun hmot</t>
  </si>
  <si>
    <t>77</t>
  </si>
  <si>
    <t>998225111</t>
  </si>
  <si>
    <t>Přesun hmot pro komunikace s krytem z kameniva, monolitickým betonovým nebo živičným dopravní vzdálenost do 200 m jakékoliv délky objektu</t>
  </si>
  <si>
    <t>-1153118579</t>
  </si>
  <si>
    <t xml:space="preserve">Poznámka k souboru cen:_x000d_
1. Ceny lze použít i pro plochy letišť s krytem monolitickým betonovým nebo živičným._x000d_
</t>
  </si>
  <si>
    <t>SO 401 - Nasvětlení přechodu pro chodce</t>
  </si>
  <si>
    <t>M - Práce a dodávky M</t>
  </si>
  <si>
    <t xml:space="preserve">    21-M - Elektromontáže</t>
  </si>
  <si>
    <t>Práce a dodávky M</t>
  </si>
  <si>
    <t>21-M</t>
  </si>
  <si>
    <t>Elektromontáže</t>
  </si>
  <si>
    <t>2102.R</t>
  </si>
  <si>
    <t>soubor</t>
  </si>
  <si>
    <t>999382094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</si>
  <si>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</si>
  <si>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</si>
  <si>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</si>
  <si>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</si>
  <si>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</si>
  <si>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</si>
  <si>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</si>
  <si>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 výskytu odpadu</t>
  </si>
  <si>
    <t>kpl</t>
  </si>
  <si>
    <t>1024</t>
  </si>
  <si>
    <t>513913469</t>
  </si>
  <si>
    <t>012103000</t>
  </si>
  <si>
    <t>Geodetické práce před výstavbou</t>
  </si>
  <si>
    <t>23693271</t>
  </si>
  <si>
    <t>012303000</t>
  </si>
  <si>
    <t>Geodetické práce po výstavbě</t>
  </si>
  <si>
    <t>1243550164</t>
  </si>
  <si>
    <t>013254000</t>
  </si>
  <si>
    <t>Dokumentace skutečného provedení stavby</t>
  </si>
  <si>
    <t>1384260181</t>
  </si>
  <si>
    <t>VRN3</t>
  </si>
  <si>
    <t>Zařízení staveniště</t>
  </si>
  <si>
    <t>032002000</t>
  </si>
  <si>
    <t>Vybavení staveniště</t>
  </si>
  <si>
    <t>506029232</t>
  </si>
  <si>
    <t>034303000</t>
  </si>
  <si>
    <t>Dopravní značení na staveništi</t>
  </si>
  <si>
    <t>-1408473614</t>
  </si>
  <si>
    <t>039002000</t>
  </si>
  <si>
    <t>Zrušení zařízení staveniště</t>
  </si>
  <si>
    <t>-2011802326</t>
  </si>
  <si>
    <t>VRN4</t>
  </si>
  <si>
    <t>Inženýrská činnost</t>
  </si>
  <si>
    <t>043194000</t>
  </si>
  <si>
    <t>Ostatní zkoušky</t>
  </si>
  <si>
    <t>-265253038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</si>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</sst>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5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VD16117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Mikulov - parkování na ulici Pavlovská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Mikulov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6. 4. 2020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Mikulov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ViaDesigne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ROUND(AG55+AG57+AG59,2)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ROUND(AS55+AS57+AS59,2)</f>
        <v>0</v>
      </c>
      <c r="AT54" s="108">
        <f>ROUND(SUM(AV54:AW54),2)</f>
        <v>0</v>
      </c>
      <c r="AU54" s="109">
        <f>ROUND(AU55+AU57+AU59,5)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ROUND(AZ55+AZ57+AZ59,2)</f>
        <v>0</v>
      </c>
      <c r="BA54" s="108">
        <f>ROUND(BA55+BA57+BA59,2)</f>
        <v>0</v>
      </c>
      <c r="BB54" s="108">
        <f>ROUND(BB55+BB57+BB59,2)</f>
        <v>0</v>
      </c>
      <c r="BC54" s="108">
        <f>ROUND(BC55+BC57+BC59,2)</f>
        <v>0</v>
      </c>
      <c r="BD54" s="110">
        <f>ROUND(BD55+BD57+BD59,2)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7"/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78</v>
      </c>
      <c r="AR55" s="120"/>
      <c r="AS55" s="121">
        <f>ROUND(AS56,2)</f>
        <v>0</v>
      </c>
      <c r="AT55" s="122">
        <f>ROUND(SUM(AV55:AW55),2)</f>
        <v>0</v>
      </c>
      <c r="AU55" s="123">
        <f>ROUND(AU56,5)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ROUND(AZ56,2)</f>
        <v>0</v>
      </c>
      <c r="BA55" s="122">
        <f>ROUND(BA56,2)</f>
        <v>0</v>
      </c>
      <c r="BB55" s="122">
        <f>ROUND(BB56,2)</f>
        <v>0</v>
      </c>
      <c r="BC55" s="122">
        <f>ROUND(BC56,2)</f>
        <v>0</v>
      </c>
      <c r="BD55" s="124">
        <f>ROUND(BD56,2)</f>
        <v>0</v>
      </c>
      <c r="BE55" s="7"/>
      <c r="BS55" s="125" t="s">
        <v>71</v>
      </c>
      <c r="BT55" s="125" t="s">
        <v>79</v>
      </c>
      <c r="BU55" s="125" t="s">
        <v>73</v>
      </c>
      <c r="BV55" s="125" t="s">
        <v>74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4" customFormat="1" ht="16.5" customHeight="1">
      <c r="A56" s="126" t="s">
        <v>82</v>
      </c>
      <c r="B56" s="65"/>
      <c r="C56" s="127"/>
      <c r="D56" s="127"/>
      <c r="E56" s="128" t="s">
        <v>76</v>
      </c>
      <c r="F56" s="128"/>
      <c r="G56" s="128"/>
      <c r="H56" s="128"/>
      <c r="I56" s="128"/>
      <c r="J56" s="127"/>
      <c r="K56" s="128" t="s">
        <v>77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102 - Vyvýšený přechod'!J32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83</v>
      </c>
      <c r="AR56" s="67"/>
      <c r="AS56" s="131">
        <v>0</v>
      </c>
      <c r="AT56" s="132">
        <f>ROUND(SUM(AV56:AW56),2)</f>
        <v>0</v>
      </c>
      <c r="AU56" s="133">
        <f>'SO 102 - Vyvýšený přechod'!P92</f>
        <v>0</v>
      </c>
      <c r="AV56" s="132">
        <f>'SO 102 - Vyvýšený přechod'!J35</f>
        <v>0</v>
      </c>
      <c r="AW56" s="132">
        <f>'SO 102 - Vyvýšený přechod'!J36</f>
        <v>0</v>
      </c>
      <c r="AX56" s="132">
        <f>'SO 102 - Vyvýšený přechod'!J37</f>
        <v>0</v>
      </c>
      <c r="AY56" s="132">
        <f>'SO 102 - Vyvýšený přechod'!J38</f>
        <v>0</v>
      </c>
      <c r="AZ56" s="132">
        <f>'SO 102 - Vyvýšený přechod'!F35</f>
        <v>0</v>
      </c>
      <c r="BA56" s="132">
        <f>'SO 102 - Vyvýšený přechod'!F36</f>
        <v>0</v>
      </c>
      <c r="BB56" s="132">
        <f>'SO 102 - Vyvýšený přechod'!F37</f>
        <v>0</v>
      </c>
      <c r="BC56" s="132">
        <f>'SO 102 - Vyvýšený přechod'!F38</f>
        <v>0</v>
      </c>
      <c r="BD56" s="134">
        <f>'SO 102 - Vyvýšený přechod'!F39</f>
        <v>0</v>
      </c>
      <c r="BE56" s="4"/>
      <c r="BT56" s="135" t="s">
        <v>81</v>
      </c>
      <c r="BV56" s="135" t="s">
        <v>74</v>
      </c>
      <c r="BW56" s="135" t="s">
        <v>84</v>
      </c>
      <c r="BX56" s="135" t="s">
        <v>80</v>
      </c>
      <c r="CL56" s="135" t="s">
        <v>19</v>
      </c>
    </row>
    <row r="57" s="7" customFormat="1" ht="16.5" customHeight="1">
      <c r="A57" s="7"/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ROUND(AG58,2)</f>
        <v>0</v>
      </c>
      <c r="AH57" s="116"/>
      <c r="AI57" s="116"/>
      <c r="AJ57" s="116"/>
      <c r="AK57" s="116"/>
      <c r="AL57" s="116"/>
      <c r="AM57" s="116"/>
      <c r="AN57" s="118">
        <f>SUM(AG57,AT57)</f>
        <v>0</v>
      </c>
      <c r="AO57" s="116"/>
      <c r="AP57" s="116"/>
      <c r="AQ57" s="119" t="s">
        <v>78</v>
      </c>
      <c r="AR57" s="120"/>
      <c r="AS57" s="121">
        <f>ROUND(AS58,2)</f>
        <v>0</v>
      </c>
      <c r="AT57" s="122">
        <f>ROUND(SUM(AV57:AW57),2)</f>
        <v>0</v>
      </c>
      <c r="AU57" s="123">
        <f>ROUND(AU58,5)</f>
        <v>0</v>
      </c>
      <c r="AV57" s="122">
        <f>ROUND(AZ57*L29,2)</f>
        <v>0</v>
      </c>
      <c r="AW57" s="122">
        <f>ROUND(BA57*L30,2)</f>
        <v>0</v>
      </c>
      <c r="AX57" s="122">
        <f>ROUND(BB57*L29,2)</f>
        <v>0</v>
      </c>
      <c r="AY57" s="122">
        <f>ROUND(BC57*L30,2)</f>
        <v>0</v>
      </c>
      <c r="AZ57" s="122">
        <f>ROUND(AZ58,2)</f>
        <v>0</v>
      </c>
      <c r="BA57" s="122">
        <f>ROUND(BA58,2)</f>
        <v>0</v>
      </c>
      <c r="BB57" s="122">
        <f>ROUND(BB58,2)</f>
        <v>0</v>
      </c>
      <c r="BC57" s="122">
        <f>ROUND(BC58,2)</f>
        <v>0</v>
      </c>
      <c r="BD57" s="124">
        <f>ROUND(BD58,2)</f>
        <v>0</v>
      </c>
      <c r="BE57" s="7"/>
      <c r="BS57" s="125" t="s">
        <v>71</v>
      </c>
      <c r="BT57" s="125" t="s">
        <v>79</v>
      </c>
      <c r="BU57" s="125" t="s">
        <v>73</v>
      </c>
      <c r="BV57" s="125" t="s">
        <v>74</v>
      </c>
      <c r="BW57" s="125" t="s">
        <v>87</v>
      </c>
      <c r="BX57" s="125" t="s">
        <v>5</v>
      </c>
      <c r="CL57" s="125" t="s">
        <v>19</v>
      </c>
      <c r="CM57" s="125" t="s">
        <v>81</v>
      </c>
    </row>
    <row r="58" s="4" customFormat="1" ht="16.5" customHeight="1">
      <c r="A58" s="126" t="s">
        <v>82</v>
      </c>
      <c r="B58" s="65"/>
      <c r="C58" s="127"/>
      <c r="D58" s="127"/>
      <c r="E58" s="128" t="s">
        <v>85</v>
      </c>
      <c r="F58" s="128"/>
      <c r="G58" s="128"/>
      <c r="H58" s="128"/>
      <c r="I58" s="128"/>
      <c r="J58" s="127"/>
      <c r="K58" s="128" t="s">
        <v>86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'SO 401 - Nasvětlení přech...'!J32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83</v>
      </c>
      <c r="AR58" s="67"/>
      <c r="AS58" s="131">
        <v>0</v>
      </c>
      <c r="AT58" s="132">
        <f>ROUND(SUM(AV58:AW58),2)</f>
        <v>0</v>
      </c>
      <c r="AU58" s="133">
        <f>'SO 401 - Nasvětlení přech...'!P87</f>
        <v>0</v>
      </c>
      <c r="AV58" s="132">
        <f>'SO 401 - Nasvětlení přech...'!J35</f>
        <v>0</v>
      </c>
      <c r="AW58" s="132">
        <f>'SO 401 - Nasvětlení přech...'!J36</f>
        <v>0</v>
      </c>
      <c r="AX58" s="132">
        <f>'SO 401 - Nasvětlení přech...'!J37</f>
        <v>0</v>
      </c>
      <c r="AY58" s="132">
        <f>'SO 401 - Nasvětlení přech...'!J38</f>
        <v>0</v>
      </c>
      <c r="AZ58" s="132">
        <f>'SO 401 - Nasvětlení přech...'!F35</f>
        <v>0</v>
      </c>
      <c r="BA58" s="132">
        <f>'SO 401 - Nasvětlení přech...'!F36</f>
        <v>0</v>
      </c>
      <c r="BB58" s="132">
        <f>'SO 401 - Nasvětlení přech...'!F37</f>
        <v>0</v>
      </c>
      <c r="BC58" s="132">
        <f>'SO 401 - Nasvětlení přech...'!F38</f>
        <v>0</v>
      </c>
      <c r="BD58" s="134">
        <f>'SO 401 - Nasvětlení přech...'!F39</f>
        <v>0</v>
      </c>
      <c r="BE58" s="4"/>
      <c r="BT58" s="135" t="s">
        <v>81</v>
      </c>
      <c r="BV58" s="135" t="s">
        <v>74</v>
      </c>
      <c r="BW58" s="135" t="s">
        <v>88</v>
      </c>
      <c r="BX58" s="135" t="s">
        <v>87</v>
      </c>
      <c r="CL58" s="135" t="s">
        <v>19</v>
      </c>
    </row>
    <row r="59" s="7" customFormat="1" ht="16.5" customHeight="1">
      <c r="A59" s="7"/>
      <c r="B59" s="113"/>
      <c r="C59" s="114"/>
      <c r="D59" s="115" t="s">
        <v>89</v>
      </c>
      <c r="E59" s="115"/>
      <c r="F59" s="115"/>
      <c r="G59" s="115"/>
      <c r="H59" s="115"/>
      <c r="I59" s="116"/>
      <c r="J59" s="115" t="s">
        <v>90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ROUND(AG60,2)</f>
        <v>0</v>
      </c>
      <c r="AH59" s="116"/>
      <c r="AI59" s="116"/>
      <c r="AJ59" s="116"/>
      <c r="AK59" s="116"/>
      <c r="AL59" s="116"/>
      <c r="AM59" s="116"/>
      <c r="AN59" s="118">
        <f>SUM(AG59,AT59)</f>
        <v>0</v>
      </c>
      <c r="AO59" s="116"/>
      <c r="AP59" s="116"/>
      <c r="AQ59" s="119" t="s">
        <v>78</v>
      </c>
      <c r="AR59" s="120"/>
      <c r="AS59" s="121">
        <f>ROUND(AS60,2)</f>
        <v>0</v>
      </c>
      <c r="AT59" s="122">
        <f>ROUND(SUM(AV59:AW59),2)</f>
        <v>0</v>
      </c>
      <c r="AU59" s="123">
        <f>ROUND(AU60,5)</f>
        <v>0</v>
      </c>
      <c r="AV59" s="122">
        <f>ROUND(AZ59*L29,2)</f>
        <v>0</v>
      </c>
      <c r="AW59" s="122">
        <f>ROUND(BA59*L30,2)</f>
        <v>0</v>
      </c>
      <c r="AX59" s="122">
        <f>ROUND(BB59*L29,2)</f>
        <v>0</v>
      </c>
      <c r="AY59" s="122">
        <f>ROUND(BC59*L30,2)</f>
        <v>0</v>
      </c>
      <c r="AZ59" s="122">
        <f>ROUND(AZ60,2)</f>
        <v>0</v>
      </c>
      <c r="BA59" s="122">
        <f>ROUND(BA60,2)</f>
        <v>0</v>
      </c>
      <c r="BB59" s="122">
        <f>ROUND(BB60,2)</f>
        <v>0</v>
      </c>
      <c r="BC59" s="122">
        <f>ROUND(BC60,2)</f>
        <v>0</v>
      </c>
      <c r="BD59" s="124">
        <f>ROUND(BD60,2)</f>
        <v>0</v>
      </c>
      <c r="BE59" s="7"/>
      <c r="BS59" s="125" t="s">
        <v>71</v>
      </c>
      <c r="BT59" s="125" t="s">
        <v>79</v>
      </c>
      <c r="BU59" s="125" t="s">
        <v>73</v>
      </c>
      <c r="BV59" s="125" t="s">
        <v>74</v>
      </c>
      <c r="BW59" s="125" t="s">
        <v>91</v>
      </c>
      <c r="BX59" s="125" t="s">
        <v>5</v>
      </c>
      <c r="CL59" s="125" t="s">
        <v>19</v>
      </c>
      <c r="CM59" s="125" t="s">
        <v>81</v>
      </c>
    </row>
    <row r="60" s="4" customFormat="1" ht="16.5" customHeight="1">
      <c r="A60" s="126" t="s">
        <v>82</v>
      </c>
      <c r="B60" s="65"/>
      <c r="C60" s="127"/>
      <c r="D60" s="127"/>
      <c r="E60" s="128" t="s">
        <v>89</v>
      </c>
      <c r="F60" s="128"/>
      <c r="G60" s="128"/>
      <c r="H60" s="128"/>
      <c r="I60" s="128"/>
      <c r="J60" s="127"/>
      <c r="K60" s="128" t="s">
        <v>90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'VRN - Vedlejší rozpočtové...'!J32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83</v>
      </c>
      <c r="AR60" s="67"/>
      <c r="AS60" s="136">
        <v>0</v>
      </c>
      <c r="AT60" s="137">
        <f>ROUND(SUM(AV60:AW60),2)</f>
        <v>0</v>
      </c>
      <c r="AU60" s="138">
        <f>'VRN - Vedlejší rozpočtové...'!P89</f>
        <v>0</v>
      </c>
      <c r="AV60" s="137">
        <f>'VRN - Vedlejší rozpočtové...'!J35</f>
        <v>0</v>
      </c>
      <c r="AW60" s="137">
        <f>'VRN - Vedlejší rozpočtové...'!J36</f>
        <v>0</v>
      </c>
      <c r="AX60" s="137">
        <f>'VRN - Vedlejší rozpočtové...'!J37</f>
        <v>0</v>
      </c>
      <c r="AY60" s="137">
        <f>'VRN - Vedlejší rozpočtové...'!J38</f>
        <v>0</v>
      </c>
      <c r="AZ60" s="137">
        <f>'VRN - Vedlejší rozpočtové...'!F35</f>
        <v>0</v>
      </c>
      <c r="BA60" s="137">
        <f>'VRN - Vedlejší rozpočtové...'!F36</f>
        <v>0</v>
      </c>
      <c r="BB60" s="137">
        <f>'VRN - Vedlejší rozpočtové...'!F37</f>
        <v>0</v>
      </c>
      <c r="BC60" s="137">
        <f>'VRN - Vedlejší rozpočtové...'!F38</f>
        <v>0</v>
      </c>
      <c r="BD60" s="139">
        <f>'VRN - Vedlejší rozpočtové...'!F39</f>
        <v>0</v>
      </c>
      <c r="BE60" s="4"/>
      <c r="BT60" s="135" t="s">
        <v>81</v>
      </c>
      <c r="BV60" s="135" t="s">
        <v>74</v>
      </c>
      <c r="BW60" s="135" t="s">
        <v>92</v>
      </c>
      <c r="BX60" s="135" t="s">
        <v>91</v>
      </c>
      <c r="CL60" s="135" t="s">
        <v>19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lDcqDxVOq+Vf2S+f5P1cm6wbIdV2b8NqV+Q1g1dkT9rC0d9lJ1SaDtdI7hLAlw99RDdBIjQFPlVcf7GOQPtgBA==" hashValue="N52+tmpVvbU+A7cVlgRcW/71yuNB/PjKZxUoEO5Z1tEhIXCY+s0iK/NqS9eR6+tYDGRUohleIr860mDgs1UOi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SO 102 - Vyvýšený přechod'!C2" display="/"/>
    <hyperlink ref="A58" location="'SO 401 - Nasvětlení přech...'!C2" display="/"/>
    <hyperlink ref="A60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81</v>
      </c>
    </row>
    <row r="4" s="1" customFormat="1" ht="24.96" customHeight="1">
      <c r="B4" s="22"/>
      <c r="D4" s="144" t="s">
        <v>93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6.5" customHeight="1">
      <c r="B7" s="22"/>
      <c r="E7" s="147" t="str">
        <f>'Rekapitulace stavby'!K6</f>
        <v>Mikulov - parkování na ulici Pavlovská</v>
      </c>
      <c r="F7" s="146"/>
      <c r="G7" s="146"/>
      <c r="H7" s="146"/>
      <c r="I7" s="140"/>
      <c r="L7" s="22"/>
    </row>
    <row r="8" s="1" customFormat="1" ht="12" customHeight="1">
      <c r="B8" s="22"/>
      <c r="D8" s="146" t="s">
        <v>94</v>
      </c>
      <c r="I8" s="140"/>
      <c r="L8" s="22"/>
    </row>
    <row r="9" s="2" customFormat="1" ht="16.5" customHeight="1">
      <c r="A9" s="40"/>
      <c r="B9" s="46"/>
      <c r="C9" s="40"/>
      <c r="D9" s="40"/>
      <c r="E9" s="147" t="s">
        <v>95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96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95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19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51" t="s">
        <v>23</v>
      </c>
      <c r="J14" s="152" t="str">
        <f>'Rekapitulace stavby'!AN8</f>
        <v>6. 4. 2020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8"/>
      <c r="J15" s="40"/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51" t="s">
        <v>26</v>
      </c>
      <c r="J16" s="135" t="s">
        <v>19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51" t="s">
        <v>28</v>
      </c>
      <c r="J17" s="135" t="s">
        <v>19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29</v>
      </c>
      <c r="E19" s="40"/>
      <c r="F19" s="40"/>
      <c r="G19" s="40"/>
      <c r="H19" s="40"/>
      <c r="I19" s="151" t="s">
        <v>26</v>
      </c>
      <c r="J19" s="35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51" t="s">
        <v>28</v>
      </c>
      <c r="J20" s="35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31</v>
      </c>
      <c r="E22" s="40"/>
      <c r="F22" s="40"/>
      <c r="G22" s="40"/>
      <c r="H22" s="40"/>
      <c r="I22" s="151" t="s">
        <v>26</v>
      </c>
      <c r="J22" s="135" t="s">
        <v>19</v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51" t="s">
        <v>28</v>
      </c>
      <c r="J23" s="135" t="s">
        <v>19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34</v>
      </c>
      <c r="E25" s="40"/>
      <c r="F25" s="40"/>
      <c r="G25" s="40"/>
      <c r="H25" s="40"/>
      <c r="I25" s="151" t="s">
        <v>26</v>
      </c>
      <c r="J25" s="135" t="str">
        <f>IF('Rekapitulace stavby'!AN19="","",'Rekapitulace stavby'!AN19)</f>
        <v/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51" t="s">
        <v>28</v>
      </c>
      <c r="J26" s="135" t="str">
        <f>IF('Rekapitulace stavby'!AN20="","",'Rekapitulace stavby'!AN20)</f>
        <v/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36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3"/>
      <c r="B29" s="154"/>
      <c r="C29" s="153"/>
      <c r="D29" s="153"/>
      <c r="E29" s="155" t="s">
        <v>19</v>
      </c>
      <c r="F29" s="155"/>
      <c r="G29" s="155"/>
      <c r="H29" s="155"/>
      <c r="I29" s="156"/>
      <c r="J29" s="153"/>
      <c r="K29" s="153"/>
      <c r="L29" s="157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0" t="s">
        <v>38</v>
      </c>
      <c r="E32" s="40"/>
      <c r="F32" s="40"/>
      <c r="G32" s="40"/>
      <c r="H32" s="40"/>
      <c r="I32" s="148"/>
      <c r="J32" s="161">
        <f>ROUND(J92,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8"/>
      <c r="E33" s="158"/>
      <c r="F33" s="158"/>
      <c r="G33" s="158"/>
      <c r="H33" s="158"/>
      <c r="I33" s="159"/>
      <c r="J33" s="158"/>
      <c r="K33" s="158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2" t="s">
        <v>40</v>
      </c>
      <c r="G34" s="40"/>
      <c r="H34" s="40"/>
      <c r="I34" s="163" t="s">
        <v>39</v>
      </c>
      <c r="J34" s="162" t="s">
        <v>41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42</v>
      </c>
      <c r="E35" s="146" t="s">
        <v>43</v>
      </c>
      <c r="F35" s="165">
        <f>ROUND((SUM(BE92:BE352)),  2)</f>
        <v>0</v>
      </c>
      <c r="G35" s="40"/>
      <c r="H35" s="40"/>
      <c r="I35" s="166">
        <v>0.20999999999999999</v>
      </c>
      <c r="J35" s="165">
        <f>ROUND(((SUM(BE92:BE352))*I35),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44</v>
      </c>
      <c r="F36" s="165">
        <f>ROUND((SUM(BF92:BF352)),  2)</f>
        <v>0</v>
      </c>
      <c r="G36" s="40"/>
      <c r="H36" s="40"/>
      <c r="I36" s="166">
        <v>0.14999999999999999</v>
      </c>
      <c r="J36" s="165">
        <f>ROUND(((SUM(BF92:BF352))*I36),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45</v>
      </c>
      <c r="F37" s="165">
        <f>ROUND((SUM(BG92:BG352)),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46</v>
      </c>
      <c r="F38" s="165">
        <f>ROUND((SUM(BH92:BH352)),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47</v>
      </c>
      <c r="F39" s="165">
        <f>ROUND((SUM(BI92:BI352)),  2)</f>
        <v>0</v>
      </c>
      <c r="G39" s="40"/>
      <c r="H39" s="40"/>
      <c r="I39" s="166">
        <v>0</v>
      </c>
      <c r="J39" s="165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48</v>
      </c>
      <c r="E41" s="169"/>
      <c r="F41" s="169"/>
      <c r="G41" s="170" t="s">
        <v>49</v>
      </c>
      <c r="H41" s="171" t="s">
        <v>50</v>
      </c>
      <c r="I41" s="172"/>
      <c r="J41" s="173">
        <f>SUM(J32:J39)</f>
        <v>0</v>
      </c>
      <c r="K41" s="174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5"/>
      <c r="C42" s="176"/>
      <c r="D42" s="176"/>
      <c r="E42" s="176"/>
      <c r="F42" s="176"/>
      <c r="G42" s="176"/>
      <c r="H42" s="176"/>
      <c r="I42" s="177"/>
      <c r="J42" s="176"/>
      <c r="K42" s="176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8"/>
      <c r="C46" s="179"/>
      <c r="D46" s="179"/>
      <c r="E46" s="179"/>
      <c r="F46" s="179"/>
      <c r="G46" s="179"/>
      <c r="H46" s="179"/>
      <c r="I46" s="180"/>
      <c r="J46" s="179"/>
      <c r="K46" s="179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97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1" t="str">
        <f>E7</f>
        <v>Mikulov - parkování na ulici Pavlovská</v>
      </c>
      <c r="F50" s="34"/>
      <c r="G50" s="34"/>
      <c r="H50" s="34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94</v>
      </c>
      <c r="D51" s="24"/>
      <c r="E51" s="24"/>
      <c r="F51" s="24"/>
      <c r="G51" s="24"/>
      <c r="H51" s="24"/>
      <c r="I51" s="140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81" t="s">
        <v>95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96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102 - Vyvýšený přechod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Mikulov</v>
      </c>
      <c r="G56" s="42"/>
      <c r="H56" s="42"/>
      <c r="I56" s="151" t="s">
        <v>23</v>
      </c>
      <c r="J56" s="74" t="str">
        <f>IF(J14="","",J14)</f>
        <v>6. 4. 2020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Mikulov</v>
      </c>
      <c r="G58" s="42"/>
      <c r="H58" s="42"/>
      <c r="I58" s="151" t="s">
        <v>31</v>
      </c>
      <c r="J58" s="38" t="str">
        <f>E23</f>
        <v>ViaDesigne s.r.o.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151" t="s">
        <v>34</v>
      </c>
      <c r="J59" s="38" t="str">
        <f>E26</f>
        <v xml:space="preserve"> 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2" t="s">
        <v>98</v>
      </c>
      <c r="D61" s="183"/>
      <c r="E61" s="183"/>
      <c r="F61" s="183"/>
      <c r="G61" s="183"/>
      <c r="H61" s="183"/>
      <c r="I61" s="184"/>
      <c r="J61" s="185" t="s">
        <v>99</v>
      </c>
      <c r="K61" s="183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6" t="s">
        <v>70</v>
      </c>
      <c r="D63" s="42"/>
      <c r="E63" s="42"/>
      <c r="F63" s="42"/>
      <c r="G63" s="42"/>
      <c r="H63" s="42"/>
      <c r="I63" s="148"/>
      <c r="J63" s="104">
        <f>J92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100</v>
      </c>
    </row>
    <row r="64" s="9" customFormat="1" ht="24.96" customHeight="1">
      <c r="A64" s="9"/>
      <c r="B64" s="187"/>
      <c r="C64" s="188"/>
      <c r="D64" s="189" t="s">
        <v>101</v>
      </c>
      <c r="E64" s="190"/>
      <c r="F64" s="190"/>
      <c r="G64" s="190"/>
      <c r="H64" s="190"/>
      <c r="I64" s="191"/>
      <c r="J64" s="192">
        <f>J93</f>
        <v>0</v>
      </c>
      <c r="K64" s="188"/>
      <c r="L64" s="19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4"/>
      <c r="C65" s="127"/>
      <c r="D65" s="195" t="s">
        <v>102</v>
      </c>
      <c r="E65" s="196"/>
      <c r="F65" s="196"/>
      <c r="G65" s="196"/>
      <c r="H65" s="196"/>
      <c r="I65" s="197"/>
      <c r="J65" s="198">
        <f>J94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4"/>
      <c r="C66" s="127"/>
      <c r="D66" s="195" t="s">
        <v>103</v>
      </c>
      <c r="E66" s="196"/>
      <c r="F66" s="196"/>
      <c r="G66" s="196"/>
      <c r="H66" s="196"/>
      <c r="I66" s="197"/>
      <c r="J66" s="198">
        <f>J190</f>
        <v>0</v>
      </c>
      <c r="K66" s="127"/>
      <c r="L66" s="19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4"/>
      <c r="C67" s="127"/>
      <c r="D67" s="195" t="s">
        <v>104</v>
      </c>
      <c r="E67" s="196"/>
      <c r="F67" s="196"/>
      <c r="G67" s="196"/>
      <c r="H67" s="196"/>
      <c r="I67" s="197"/>
      <c r="J67" s="198">
        <f>J238</f>
        <v>0</v>
      </c>
      <c r="K67" s="127"/>
      <c r="L67" s="19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4"/>
      <c r="C68" s="127"/>
      <c r="D68" s="195" t="s">
        <v>105</v>
      </c>
      <c r="E68" s="196"/>
      <c r="F68" s="196"/>
      <c r="G68" s="196"/>
      <c r="H68" s="196"/>
      <c r="I68" s="197"/>
      <c r="J68" s="198">
        <f>J263</f>
        <v>0</v>
      </c>
      <c r="K68" s="127"/>
      <c r="L68" s="19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4"/>
      <c r="C69" s="127"/>
      <c r="D69" s="195" t="s">
        <v>106</v>
      </c>
      <c r="E69" s="196"/>
      <c r="F69" s="196"/>
      <c r="G69" s="196"/>
      <c r="H69" s="196"/>
      <c r="I69" s="197"/>
      <c r="J69" s="198">
        <f>J317</f>
        <v>0</v>
      </c>
      <c r="K69" s="127"/>
      <c r="L69" s="19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4"/>
      <c r="C70" s="127"/>
      <c r="D70" s="195" t="s">
        <v>107</v>
      </c>
      <c r="E70" s="196"/>
      <c r="F70" s="196"/>
      <c r="G70" s="196"/>
      <c r="H70" s="196"/>
      <c r="I70" s="197"/>
      <c r="J70" s="198">
        <f>J350</f>
        <v>0</v>
      </c>
      <c r="K70" s="127"/>
      <c r="L70" s="19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148"/>
      <c r="J71" s="42"/>
      <c r="K71" s="42"/>
      <c r="L71" s="14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177"/>
      <c r="J72" s="62"/>
      <c r="K72" s="6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180"/>
      <c r="J76" s="64"/>
      <c r="K76" s="64"/>
      <c r="L76" s="14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108</v>
      </c>
      <c r="D77" s="42"/>
      <c r="E77" s="42"/>
      <c r="F77" s="42"/>
      <c r="G77" s="42"/>
      <c r="H77" s="42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81" t="str">
        <f>E7</f>
        <v>Mikulov - parkování na ulici Pavlovská</v>
      </c>
      <c r="F80" s="34"/>
      <c r="G80" s="34"/>
      <c r="H80" s="34"/>
      <c r="I80" s="148"/>
      <c r="J80" s="42"/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94</v>
      </c>
      <c r="D81" s="24"/>
      <c r="E81" s="24"/>
      <c r="F81" s="24"/>
      <c r="G81" s="24"/>
      <c r="H81" s="24"/>
      <c r="I81" s="140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81" t="s">
        <v>95</v>
      </c>
      <c r="F82" s="42"/>
      <c r="G82" s="42"/>
      <c r="H82" s="42"/>
      <c r="I82" s="148"/>
      <c r="J82" s="42"/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96</v>
      </c>
      <c r="D83" s="42"/>
      <c r="E83" s="42"/>
      <c r="F83" s="42"/>
      <c r="G83" s="42"/>
      <c r="H83" s="42"/>
      <c r="I83" s="148"/>
      <c r="J83" s="42"/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SO 102 - Vyvýšený přechod</v>
      </c>
      <c r="F84" s="42"/>
      <c r="G84" s="42"/>
      <c r="H84" s="42"/>
      <c r="I84" s="148"/>
      <c r="J84" s="42"/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148"/>
      <c r="J85" s="42"/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F14</f>
        <v>Mikulov</v>
      </c>
      <c r="G86" s="42"/>
      <c r="H86" s="42"/>
      <c r="I86" s="151" t="s">
        <v>23</v>
      </c>
      <c r="J86" s="74" t="str">
        <f>IF(J14="","",J14)</f>
        <v>6. 4. 2020</v>
      </c>
      <c r="K86" s="42"/>
      <c r="L86" s="14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148"/>
      <c r="J87" s="42"/>
      <c r="K87" s="42"/>
      <c r="L87" s="14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E17</f>
        <v>město Mikulov</v>
      </c>
      <c r="G88" s="42"/>
      <c r="H88" s="42"/>
      <c r="I88" s="151" t="s">
        <v>31</v>
      </c>
      <c r="J88" s="38" t="str">
        <f>E23</f>
        <v>ViaDesigne s.r.o.</v>
      </c>
      <c r="K88" s="42"/>
      <c r="L88" s="14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IF(E20="","",E20)</f>
        <v>Vyplň údaj</v>
      </c>
      <c r="G89" s="42"/>
      <c r="H89" s="42"/>
      <c r="I89" s="151" t="s">
        <v>34</v>
      </c>
      <c r="J89" s="38" t="str">
        <f>E26</f>
        <v xml:space="preserve"> </v>
      </c>
      <c r="K89" s="42"/>
      <c r="L89" s="14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148"/>
      <c r="J90" s="42"/>
      <c r="K90" s="42"/>
      <c r="L90" s="14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200"/>
      <c r="B91" s="201"/>
      <c r="C91" s="202" t="s">
        <v>109</v>
      </c>
      <c r="D91" s="203" t="s">
        <v>57</v>
      </c>
      <c r="E91" s="203" t="s">
        <v>53</v>
      </c>
      <c r="F91" s="203" t="s">
        <v>54</v>
      </c>
      <c r="G91" s="203" t="s">
        <v>110</v>
      </c>
      <c r="H91" s="203" t="s">
        <v>111</v>
      </c>
      <c r="I91" s="204" t="s">
        <v>112</v>
      </c>
      <c r="J91" s="203" t="s">
        <v>99</v>
      </c>
      <c r="K91" s="205" t="s">
        <v>113</v>
      </c>
      <c r="L91" s="206"/>
      <c r="M91" s="94" t="s">
        <v>19</v>
      </c>
      <c r="N91" s="95" t="s">
        <v>42</v>
      </c>
      <c r="O91" s="95" t="s">
        <v>114</v>
      </c>
      <c r="P91" s="95" t="s">
        <v>115</v>
      </c>
      <c r="Q91" s="95" t="s">
        <v>116</v>
      </c>
      <c r="R91" s="95" t="s">
        <v>117</v>
      </c>
      <c r="S91" s="95" t="s">
        <v>118</v>
      </c>
      <c r="T91" s="96" t="s">
        <v>119</v>
      </c>
      <c r="U91" s="200"/>
      <c r="V91" s="200"/>
      <c r="W91" s="200"/>
      <c r="X91" s="200"/>
      <c r="Y91" s="200"/>
      <c r="Z91" s="200"/>
      <c r="AA91" s="200"/>
      <c r="AB91" s="200"/>
      <c r="AC91" s="200"/>
      <c r="AD91" s="200"/>
      <c r="AE91" s="200"/>
    </row>
    <row r="92" s="2" customFormat="1" ht="22.8" customHeight="1">
      <c r="A92" s="40"/>
      <c r="B92" s="41"/>
      <c r="C92" s="101" t="s">
        <v>120</v>
      </c>
      <c r="D92" s="42"/>
      <c r="E92" s="42"/>
      <c r="F92" s="42"/>
      <c r="G92" s="42"/>
      <c r="H92" s="42"/>
      <c r="I92" s="148"/>
      <c r="J92" s="207">
        <f>BK92</f>
        <v>0</v>
      </c>
      <c r="K92" s="42"/>
      <c r="L92" s="46"/>
      <c r="M92" s="97"/>
      <c r="N92" s="208"/>
      <c r="O92" s="98"/>
      <c r="P92" s="209">
        <f>P93</f>
        <v>0</v>
      </c>
      <c r="Q92" s="98"/>
      <c r="R92" s="209">
        <f>R93</f>
        <v>110.06160299999999</v>
      </c>
      <c r="S92" s="98"/>
      <c r="T92" s="210">
        <f>T93</f>
        <v>84.710999999999999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71</v>
      </c>
      <c r="AU92" s="19" t="s">
        <v>100</v>
      </c>
      <c r="BK92" s="211">
        <f>BK93</f>
        <v>0</v>
      </c>
    </row>
    <row r="93" s="12" customFormat="1" ht="25.92" customHeight="1">
      <c r="A93" s="12"/>
      <c r="B93" s="212"/>
      <c r="C93" s="213"/>
      <c r="D93" s="214" t="s">
        <v>71</v>
      </c>
      <c r="E93" s="215" t="s">
        <v>121</v>
      </c>
      <c r="F93" s="215" t="s">
        <v>122</v>
      </c>
      <c r="G93" s="213"/>
      <c r="H93" s="213"/>
      <c r="I93" s="216"/>
      <c r="J93" s="217">
        <f>BK93</f>
        <v>0</v>
      </c>
      <c r="K93" s="213"/>
      <c r="L93" s="218"/>
      <c r="M93" s="219"/>
      <c r="N93" s="220"/>
      <c r="O93" s="220"/>
      <c r="P93" s="221">
        <f>P94+P190+P238+P263+P317+P350</f>
        <v>0</v>
      </c>
      <c r="Q93" s="220"/>
      <c r="R93" s="221">
        <f>R94+R190+R238+R263+R317+R350</f>
        <v>110.06160299999999</v>
      </c>
      <c r="S93" s="220"/>
      <c r="T93" s="222">
        <f>T94+T190+T238+T263+T317+T350</f>
        <v>84.710999999999999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23" t="s">
        <v>79</v>
      </c>
      <c r="AT93" s="224" t="s">
        <v>71</v>
      </c>
      <c r="AU93" s="224" t="s">
        <v>72</v>
      </c>
      <c r="AY93" s="223" t="s">
        <v>123</v>
      </c>
      <c r="BK93" s="225">
        <f>BK94+BK190+BK238+BK263+BK317+BK350</f>
        <v>0</v>
      </c>
    </row>
    <row r="94" s="12" customFormat="1" ht="22.8" customHeight="1">
      <c r="A94" s="12"/>
      <c r="B94" s="212"/>
      <c r="C94" s="213"/>
      <c r="D94" s="214" t="s">
        <v>71</v>
      </c>
      <c r="E94" s="226" t="s">
        <v>79</v>
      </c>
      <c r="F94" s="226" t="s">
        <v>124</v>
      </c>
      <c r="G94" s="213"/>
      <c r="H94" s="213"/>
      <c r="I94" s="216"/>
      <c r="J94" s="227">
        <f>BK94</f>
        <v>0</v>
      </c>
      <c r="K94" s="213"/>
      <c r="L94" s="218"/>
      <c r="M94" s="219"/>
      <c r="N94" s="220"/>
      <c r="O94" s="220"/>
      <c r="P94" s="221">
        <f>SUM(P95:P189)</f>
        <v>0</v>
      </c>
      <c r="Q94" s="220"/>
      <c r="R94" s="221">
        <f>SUM(R95:R189)</f>
        <v>32.720199999999998</v>
      </c>
      <c r="S94" s="220"/>
      <c r="T94" s="222">
        <f>SUM(T95:T189)</f>
        <v>84.396999999999991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23" t="s">
        <v>79</v>
      </c>
      <c r="AT94" s="224" t="s">
        <v>71</v>
      </c>
      <c r="AU94" s="224" t="s">
        <v>79</v>
      </c>
      <c r="AY94" s="223" t="s">
        <v>123</v>
      </c>
      <c r="BK94" s="225">
        <f>SUM(BK95:BK189)</f>
        <v>0</v>
      </c>
    </row>
    <row r="95" s="2" customFormat="1" ht="33" customHeight="1">
      <c r="A95" s="40"/>
      <c r="B95" s="41"/>
      <c r="C95" s="228" t="s">
        <v>79</v>
      </c>
      <c r="D95" s="228" t="s">
        <v>125</v>
      </c>
      <c r="E95" s="229" t="s">
        <v>126</v>
      </c>
      <c r="F95" s="230" t="s">
        <v>127</v>
      </c>
      <c r="G95" s="231" t="s">
        <v>128</v>
      </c>
      <c r="H95" s="232">
        <v>39.5</v>
      </c>
      <c r="I95" s="233"/>
      <c r="J95" s="234">
        <f>ROUND(I95*H95,2)</f>
        <v>0</v>
      </c>
      <c r="K95" s="230" t="s">
        <v>129</v>
      </c>
      <c r="L95" s="46"/>
      <c r="M95" s="235" t="s">
        <v>19</v>
      </c>
      <c r="N95" s="236" t="s">
        <v>43</v>
      </c>
      <c r="O95" s="86"/>
      <c r="P95" s="237">
        <f>O95*H95</f>
        <v>0</v>
      </c>
      <c r="Q95" s="237">
        <v>0</v>
      </c>
      <c r="R95" s="237">
        <f>Q95*H95</f>
        <v>0</v>
      </c>
      <c r="S95" s="237">
        <v>0.26000000000000001</v>
      </c>
      <c r="T95" s="238">
        <f>S95*H95</f>
        <v>10.27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9" t="s">
        <v>130</v>
      </c>
      <c r="AT95" s="239" t="s">
        <v>125</v>
      </c>
      <c r="AU95" s="239" t="s">
        <v>81</v>
      </c>
      <c r="AY95" s="19" t="s">
        <v>123</v>
      </c>
      <c r="BE95" s="240">
        <f>IF(N95="základní",J95,0)</f>
        <v>0</v>
      </c>
      <c r="BF95" s="240">
        <f>IF(N95="snížená",J95,0)</f>
        <v>0</v>
      </c>
      <c r="BG95" s="240">
        <f>IF(N95="zákl. přenesená",J95,0)</f>
        <v>0</v>
      </c>
      <c r="BH95" s="240">
        <f>IF(N95="sníž. přenesená",J95,0)</f>
        <v>0</v>
      </c>
      <c r="BI95" s="240">
        <f>IF(N95="nulová",J95,0)</f>
        <v>0</v>
      </c>
      <c r="BJ95" s="19" t="s">
        <v>79</v>
      </c>
      <c r="BK95" s="240">
        <f>ROUND(I95*H95,2)</f>
        <v>0</v>
      </c>
      <c r="BL95" s="19" t="s">
        <v>130</v>
      </c>
      <c r="BM95" s="239" t="s">
        <v>131</v>
      </c>
    </row>
    <row r="96" s="2" customFormat="1">
      <c r="A96" s="40"/>
      <c r="B96" s="41"/>
      <c r="C96" s="42"/>
      <c r="D96" s="241" t="s">
        <v>132</v>
      </c>
      <c r="E96" s="42"/>
      <c r="F96" s="242" t="s">
        <v>133</v>
      </c>
      <c r="G96" s="42"/>
      <c r="H96" s="42"/>
      <c r="I96" s="148"/>
      <c r="J96" s="42"/>
      <c r="K96" s="42"/>
      <c r="L96" s="46"/>
      <c r="M96" s="243"/>
      <c r="N96" s="24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132</v>
      </c>
      <c r="AU96" s="19" t="s">
        <v>81</v>
      </c>
    </row>
    <row r="97" s="13" customFormat="1">
      <c r="A97" s="13"/>
      <c r="B97" s="245"/>
      <c r="C97" s="246"/>
      <c r="D97" s="241" t="s">
        <v>134</v>
      </c>
      <c r="E97" s="247" t="s">
        <v>19</v>
      </c>
      <c r="F97" s="248" t="s">
        <v>135</v>
      </c>
      <c r="G97" s="246"/>
      <c r="H97" s="249">
        <v>4.5</v>
      </c>
      <c r="I97" s="250"/>
      <c r="J97" s="246"/>
      <c r="K97" s="246"/>
      <c r="L97" s="251"/>
      <c r="M97" s="252"/>
      <c r="N97" s="253"/>
      <c r="O97" s="253"/>
      <c r="P97" s="253"/>
      <c r="Q97" s="253"/>
      <c r="R97" s="253"/>
      <c r="S97" s="253"/>
      <c r="T97" s="25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55" t="s">
        <v>134</v>
      </c>
      <c r="AU97" s="255" t="s">
        <v>81</v>
      </c>
      <c r="AV97" s="13" t="s">
        <v>81</v>
      </c>
      <c r="AW97" s="13" t="s">
        <v>33</v>
      </c>
      <c r="AX97" s="13" t="s">
        <v>72</v>
      </c>
      <c r="AY97" s="255" t="s">
        <v>123</v>
      </c>
    </row>
    <row r="98" s="13" customFormat="1">
      <c r="A98" s="13"/>
      <c r="B98" s="245"/>
      <c r="C98" s="246"/>
      <c r="D98" s="241" t="s">
        <v>134</v>
      </c>
      <c r="E98" s="247" t="s">
        <v>19</v>
      </c>
      <c r="F98" s="248" t="s">
        <v>136</v>
      </c>
      <c r="G98" s="246"/>
      <c r="H98" s="249">
        <v>35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5" t="s">
        <v>134</v>
      </c>
      <c r="AU98" s="255" t="s">
        <v>81</v>
      </c>
      <c r="AV98" s="13" t="s">
        <v>81</v>
      </c>
      <c r="AW98" s="13" t="s">
        <v>33</v>
      </c>
      <c r="AX98" s="13" t="s">
        <v>72</v>
      </c>
      <c r="AY98" s="255" t="s">
        <v>123</v>
      </c>
    </row>
    <row r="99" s="14" customFormat="1">
      <c r="A99" s="14"/>
      <c r="B99" s="256"/>
      <c r="C99" s="257"/>
      <c r="D99" s="241" t="s">
        <v>134</v>
      </c>
      <c r="E99" s="258" t="s">
        <v>19</v>
      </c>
      <c r="F99" s="259" t="s">
        <v>137</v>
      </c>
      <c r="G99" s="257"/>
      <c r="H99" s="260">
        <v>39.5</v>
      </c>
      <c r="I99" s="261"/>
      <c r="J99" s="257"/>
      <c r="K99" s="257"/>
      <c r="L99" s="262"/>
      <c r="M99" s="263"/>
      <c r="N99" s="264"/>
      <c r="O99" s="264"/>
      <c r="P99" s="264"/>
      <c r="Q99" s="264"/>
      <c r="R99" s="264"/>
      <c r="S99" s="264"/>
      <c r="T99" s="26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6" t="s">
        <v>134</v>
      </c>
      <c r="AU99" s="266" t="s">
        <v>81</v>
      </c>
      <c r="AV99" s="14" t="s">
        <v>130</v>
      </c>
      <c r="AW99" s="14" t="s">
        <v>33</v>
      </c>
      <c r="AX99" s="14" t="s">
        <v>79</v>
      </c>
      <c r="AY99" s="266" t="s">
        <v>123</v>
      </c>
    </row>
    <row r="100" s="2" customFormat="1" ht="21.75" customHeight="1">
      <c r="A100" s="40"/>
      <c r="B100" s="41"/>
      <c r="C100" s="228" t="s">
        <v>81</v>
      </c>
      <c r="D100" s="228" t="s">
        <v>125</v>
      </c>
      <c r="E100" s="229" t="s">
        <v>138</v>
      </c>
      <c r="F100" s="230" t="s">
        <v>139</v>
      </c>
      <c r="G100" s="231" t="s">
        <v>128</v>
      </c>
      <c r="H100" s="232">
        <v>65</v>
      </c>
      <c r="I100" s="233"/>
      <c r="J100" s="234">
        <f>ROUND(I100*H100,2)</f>
        <v>0</v>
      </c>
      <c r="K100" s="230" t="s">
        <v>129</v>
      </c>
      <c r="L100" s="46"/>
      <c r="M100" s="235" t="s">
        <v>19</v>
      </c>
      <c r="N100" s="236" t="s">
        <v>43</v>
      </c>
      <c r="O100" s="86"/>
      <c r="P100" s="237">
        <f>O100*H100</f>
        <v>0</v>
      </c>
      <c r="Q100" s="237">
        <v>0</v>
      </c>
      <c r="R100" s="237">
        <f>Q100*H100</f>
        <v>0</v>
      </c>
      <c r="S100" s="237">
        <v>0.316</v>
      </c>
      <c r="T100" s="238">
        <f>S100*H100</f>
        <v>20.539999999999999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9" t="s">
        <v>130</v>
      </c>
      <c r="AT100" s="239" t="s">
        <v>125</v>
      </c>
      <c r="AU100" s="239" t="s">
        <v>81</v>
      </c>
      <c r="AY100" s="19" t="s">
        <v>123</v>
      </c>
      <c r="BE100" s="240">
        <f>IF(N100="základní",J100,0)</f>
        <v>0</v>
      </c>
      <c r="BF100" s="240">
        <f>IF(N100="snížená",J100,0)</f>
        <v>0</v>
      </c>
      <c r="BG100" s="240">
        <f>IF(N100="zákl. přenesená",J100,0)</f>
        <v>0</v>
      </c>
      <c r="BH100" s="240">
        <f>IF(N100="sníž. přenesená",J100,0)</f>
        <v>0</v>
      </c>
      <c r="BI100" s="240">
        <f>IF(N100="nulová",J100,0)</f>
        <v>0</v>
      </c>
      <c r="BJ100" s="19" t="s">
        <v>79</v>
      </c>
      <c r="BK100" s="240">
        <f>ROUND(I100*H100,2)</f>
        <v>0</v>
      </c>
      <c r="BL100" s="19" t="s">
        <v>130</v>
      </c>
      <c r="BM100" s="239" t="s">
        <v>140</v>
      </c>
    </row>
    <row r="101" s="2" customFormat="1">
      <c r="A101" s="40"/>
      <c r="B101" s="41"/>
      <c r="C101" s="42"/>
      <c r="D101" s="241" t="s">
        <v>132</v>
      </c>
      <c r="E101" s="42"/>
      <c r="F101" s="242" t="s">
        <v>141</v>
      </c>
      <c r="G101" s="42"/>
      <c r="H101" s="42"/>
      <c r="I101" s="148"/>
      <c r="J101" s="42"/>
      <c r="K101" s="42"/>
      <c r="L101" s="46"/>
      <c r="M101" s="243"/>
      <c r="N101" s="24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132</v>
      </c>
      <c r="AU101" s="19" t="s">
        <v>81</v>
      </c>
    </row>
    <row r="102" s="13" customFormat="1">
      <c r="A102" s="13"/>
      <c r="B102" s="245"/>
      <c r="C102" s="246"/>
      <c r="D102" s="241" t="s">
        <v>134</v>
      </c>
      <c r="E102" s="247" t="s">
        <v>19</v>
      </c>
      <c r="F102" s="248" t="s">
        <v>142</v>
      </c>
      <c r="G102" s="246"/>
      <c r="H102" s="249">
        <v>56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55" t="s">
        <v>134</v>
      </c>
      <c r="AU102" s="255" t="s">
        <v>81</v>
      </c>
      <c r="AV102" s="13" t="s">
        <v>81</v>
      </c>
      <c r="AW102" s="13" t="s">
        <v>33</v>
      </c>
      <c r="AX102" s="13" t="s">
        <v>72</v>
      </c>
      <c r="AY102" s="255" t="s">
        <v>123</v>
      </c>
    </row>
    <row r="103" s="13" customFormat="1">
      <c r="A103" s="13"/>
      <c r="B103" s="245"/>
      <c r="C103" s="246"/>
      <c r="D103" s="241" t="s">
        <v>134</v>
      </c>
      <c r="E103" s="247" t="s">
        <v>19</v>
      </c>
      <c r="F103" s="248" t="s">
        <v>143</v>
      </c>
      <c r="G103" s="246"/>
      <c r="H103" s="249">
        <v>9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5" t="s">
        <v>134</v>
      </c>
      <c r="AU103" s="255" t="s">
        <v>81</v>
      </c>
      <c r="AV103" s="13" t="s">
        <v>81</v>
      </c>
      <c r="AW103" s="13" t="s">
        <v>33</v>
      </c>
      <c r="AX103" s="13" t="s">
        <v>72</v>
      </c>
      <c r="AY103" s="255" t="s">
        <v>123</v>
      </c>
    </row>
    <row r="104" s="14" customFormat="1">
      <c r="A104" s="14"/>
      <c r="B104" s="256"/>
      <c r="C104" s="257"/>
      <c r="D104" s="241" t="s">
        <v>134</v>
      </c>
      <c r="E104" s="258" t="s">
        <v>19</v>
      </c>
      <c r="F104" s="259" t="s">
        <v>137</v>
      </c>
      <c r="G104" s="257"/>
      <c r="H104" s="260">
        <v>65</v>
      </c>
      <c r="I104" s="261"/>
      <c r="J104" s="257"/>
      <c r="K104" s="257"/>
      <c r="L104" s="262"/>
      <c r="M104" s="263"/>
      <c r="N104" s="264"/>
      <c r="O104" s="264"/>
      <c r="P104" s="264"/>
      <c r="Q104" s="264"/>
      <c r="R104" s="264"/>
      <c r="S104" s="264"/>
      <c r="T104" s="26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6" t="s">
        <v>134</v>
      </c>
      <c r="AU104" s="266" t="s">
        <v>81</v>
      </c>
      <c r="AV104" s="14" t="s">
        <v>130</v>
      </c>
      <c r="AW104" s="14" t="s">
        <v>33</v>
      </c>
      <c r="AX104" s="14" t="s">
        <v>79</v>
      </c>
      <c r="AY104" s="266" t="s">
        <v>123</v>
      </c>
    </row>
    <row r="105" s="2" customFormat="1" ht="33" customHeight="1">
      <c r="A105" s="40"/>
      <c r="B105" s="41"/>
      <c r="C105" s="228" t="s">
        <v>144</v>
      </c>
      <c r="D105" s="228" t="s">
        <v>125</v>
      </c>
      <c r="E105" s="229" t="s">
        <v>145</v>
      </c>
      <c r="F105" s="230" t="s">
        <v>146</v>
      </c>
      <c r="G105" s="231" t="s">
        <v>128</v>
      </c>
      <c r="H105" s="232">
        <v>9</v>
      </c>
      <c r="I105" s="233"/>
      <c r="J105" s="234">
        <f>ROUND(I105*H105,2)</f>
        <v>0</v>
      </c>
      <c r="K105" s="230" t="s">
        <v>129</v>
      </c>
      <c r="L105" s="46"/>
      <c r="M105" s="235" t="s">
        <v>19</v>
      </c>
      <c r="N105" s="236" t="s">
        <v>43</v>
      </c>
      <c r="O105" s="86"/>
      <c r="P105" s="237">
        <f>O105*H105</f>
        <v>0</v>
      </c>
      <c r="Q105" s="237">
        <v>0</v>
      </c>
      <c r="R105" s="237">
        <f>Q105*H105</f>
        <v>0</v>
      </c>
      <c r="S105" s="237">
        <v>0.44</v>
      </c>
      <c r="T105" s="238">
        <f>S105*H105</f>
        <v>3.96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9" t="s">
        <v>130</v>
      </c>
      <c r="AT105" s="239" t="s">
        <v>125</v>
      </c>
      <c r="AU105" s="239" t="s">
        <v>81</v>
      </c>
      <c r="AY105" s="19" t="s">
        <v>123</v>
      </c>
      <c r="BE105" s="240">
        <f>IF(N105="základní",J105,0)</f>
        <v>0</v>
      </c>
      <c r="BF105" s="240">
        <f>IF(N105="snížená",J105,0)</f>
        <v>0</v>
      </c>
      <c r="BG105" s="240">
        <f>IF(N105="zákl. přenesená",J105,0)</f>
        <v>0</v>
      </c>
      <c r="BH105" s="240">
        <f>IF(N105="sníž. přenesená",J105,0)</f>
        <v>0</v>
      </c>
      <c r="BI105" s="240">
        <f>IF(N105="nulová",J105,0)</f>
        <v>0</v>
      </c>
      <c r="BJ105" s="19" t="s">
        <v>79</v>
      </c>
      <c r="BK105" s="240">
        <f>ROUND(I105*H105,2)</f>
        <v>0</v>
      </c>
      <c r="BL105" s="19" t="s">
        <v>130</v>
      </c>
      <c r="BM105" s="239" t="s">
        <v>147</v>
      </c>
    </row>
    <row r="106" s="2" customFormat="1">
      <c r="A106" s="40"/>
      <c r="B106" s="41"/>
      <c r="C106" s="42"/>
      <c r="D106" s="241" t="s">
        <v>132</v>
      </c>
      <c r="E106" s="42"/>
      <c r="F106" s="242" t="s">
        <v>141</v>
      </c>
      <c r="G106" s="42"/>
      <c r="H106" s="42"/>
      <c r="I106" s="148"/>
      <c r="J106" s="42"/>
      <c r="K106" s="42"/>
      <c r="L106" s="46"/>
      <c r="M106" s="243"/>
      <c r="N106" s="24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132</v>
      </c>
      <c r="AU106" s="19" t="s">
        <v>81</v>
      </c>
    </row>
    <row r="107" s="13" customFormat="1">
      <c r="A107" s="13"/>
      <c r="B107" s="245"/>
      <c r="C107" s="246"/>
      <c r="D107" s="241" t="s">
        <v>134</v>
      </c>
      <c r="E107" s="247" t="s">
        <v>19</v>
      </c>
      <c r="F107" s="248" t="s">
        <v>148</v>
      </c>
      <c r="G107" s="246"/>
      <c r="H107" s="249">
        <v>9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5" t="s">
        <v>134</v>
      </c>
      <c r="AU107" s="255" t="s">
        <v>81</v>
      </c>
      <c r="AV107" s="13" t="s">
        <v>81</v>
      </c>
      <c r="AW107" s="13" t="s">
        <v>33</v>
      </c>
      <c r="AX107" s="13" t="s">
        <v>79</v>
      </c>
      <c r="AY107" s="255" t="s">
        <v>123</v>
      </c>
    </row>
    <row r="108" s="2" customFormat="1" ht="33" customHeight="1">
      <c r="A108" s="40"/>
      <c r="B108" s="41"/>
      <c r="C108" s="228" t="s">
        <v>130</v>
      </c>
      <c r="D108" s="228" t="s">
        <v>125</v>
      </c>
      <c r="E108" s="229" t="s">
        <v>149</v>
      </c>
      <c r="F108" s="230" t="s">
        <v>150</v>
      </c>
      <c r="G108" s="231" t="s">
        <v>128</v>
      </c>
      <c r="H108" s="232">
        <v>56</v>
      </c>
      <c r="I108" s="233"/>
      <c r="J108" s="234">
        <f>ROUND(I108*H108,2)</f>
        <v>0</v>
      </c>
      <c r="K108" s="230" t="s">
        <v>129</v>
      </c>
      <c r="L108" s="46"/>
      <c r="M108" s="235" t="s">
        <v>19</v>
      </c>
      <c r="N108" s="236" t="s">
        <v>43</v>
      </c>
      <c r="O108" s="86"/>
      <c r="P108" s="237">
        <f>O108*H108</f>
        <v>0</v>
      </c>
      <c r="Q108" s="237">
        <v>0</v>
      </c>
      <c r="R108" s="237">
        <f>Q108*H108</f>
        <v>0</v>
      </c>
      <c r="S108" s="237">
        <v>0.57999999999999996</v>
      </c>
      <c r="T108" s="238">
        <f>S108*H108</f>
        <v>32.479999999999997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9" t="s">
        <v>130</v>
      </c>
      <c r="AT108" s="239" t="s">
        <v>125</v>
      </c>
      <c r="AU108" s="239" t="s">
        <v>81</v>
      </c>
      <c r="AY108" s="19" t="s">
        <v>123</v>
      </c>
      <c r="BE108" s="240">
        <f>IF(N108="základní",J108,0)</f>
        <v>0</v>
      </c>
      <c r="BF108" s="240">
        <f>IF(N108="snížená",J108,0)</f>
        <v>0</v>
      </c>
      <c r="BG108" s="240">
        <f>IF(N108="zákl. přenesená",J108,0)</f>
        <v>0</v>
      </c>
      <c r="BH108" s="240">
        <f>IF(N108="sníž. přenesená",J108,0)</f>
        <v>0</v>
      </c>
      <c r="BI108" s="240">
        <f>IF(N108="nulová",J108,0)</f>
        <v>0</v>
      </c>
      <c r="BJ108" s="19" t="s">
        <v>79</v>
      </c>
      <c r="BK108" s="240">
        <f>ROUND(I108*H108,2)</f>
        <v>0</v>
      </c>
      <c r="BL108" s="19" t="s">
        <v>130</v>
      </c>
      <c r="BM108" s="239" t="s">
        <v>151</v>
      </c>
    </row>
    <row r="109" s="2" customFormat="1">
      <c r="A109" s="40"/>
      <c r="B109" s="41"/>
      <c r="C109" s="42"/>
      <c r="D109" s="241" t="s">
        <v>132</v>
      </c>
      <c r="E109" s="42"/>
      <c r="F109" s="242" t="s">
        <v>141</v>
      </c>
      <c r="G109" s="42"/>
      <c r="H109" s="42"/>
      <c r="I109" s="148"/>
      <c r="J109" s="42"/>
      <c r="K109" s="42"/>
      <c r="L109" s="46"/>
      <c r="M109" s="243"/>
      <c r="N109" s="24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132</v>
      </c>
      <c r="AU109" s="19" t="s">
        <v>81</v>
      </c>
    </row>
    <row r="110" s="13" customFormat="1">
      <c r="A110" s="13"/>
      <c r="B110" s="245"/>
      <c r="C110" s="246"/>
      <c r="D110" s="241" t="s">
        <v>134</v>
      </c>
      <c r="E110" s="247" t="s">
        <v>19</v>
      </c>
      <c r="F110" s="248" t="s">
        <v>152</v>
      </c>
      <c r="G110" s="246"/>
      <c r="H110" s="249">
        <v>21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5" t="s">
        <v>134</v>
      </c>
      <c r="AU110" s="255" t="s">
        <v>81</v>
      </c>
      <c r="AV110" s="13" t="s">
        <v>81</v>
      </c>
      <c r="AW110" s="13" t="s">
        <v>33</v>
      </c>
      <c r="AX110" s="13" t="s">
        <v>72</v>
      </c>
      <c r="AY110" s="255" t="s">
        <v>123</v>
      </c>
    </row>
    <row r="111" s="13" customFormat="1">
      <c r="A111" s="13"/>
      <c r="B111" s="245"/>
      <c r="C111" s="246"/>
      <c r="D111" s="241" t="s">
        <v>134</v>
      </c>
      <c r="E111" s="247" t="s">
        <v>19</v>
      </c>
      <c r="F111" s="248" t="s">
        <v>153</v>
      </c>
      <c r="G111" s="246"/>
      <c r="H111" s="249">
        <v>35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5" t="s">
        <v>134</v>
      </c>
      <c r="AU111" s="255" t="s">
        <v>81</v>
      </c>
      <c r="AV111" s="13" t="s">
        <v>81</v>
      </c>
      <c r="AW111" s="13" t="s">
        <v>33</v>
      </c>
      <c r="AX111" s="13" t="s">
        <v>72</v>
      </c>
      <c r="AY111" s="255" t="s">
        <v>123</v>
      </c>
    </row>
    <row r="112" s="14" customFormat="1">
      <c r="A112" s="14"/>
      <c r="B112" s="256"/>
      <c r="C112" s="257"/>
      <c r="D112" s="241" t="s">
        <v>134</v>
      </c>
      <c r="E112" s="258" t="s">
        <v>19</v>
      </c>
      <c r="F112" s="259" t="s">
        <v>137</v>
      </c>
      <c r="G112" s="257"/>
      <c r="H112" s="260">
        <v>56</v>
      </c>
      <c r="I112" s="261"/>
      <c r="J112" s="257"/>
      <c r="K112" s="257"/>
      <c r="L112" s="262"/>
      <c r="M112" s="263"/>
      <c r="N112" s="264"/>
      <c r="O112" s="264"/>
      <c r="P112" s="264"/>
      <c r="Q112" s="264"/>
      <c r="R112" s="264"/>
      <c r="S112" s="264"/>
      <c r="T112" s="26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66" t="s">
        <v>134</v>
      </c>
      <c r="AU112" s="266" t="s">
        <v>81</v>
      </c>
      <c r="AV112" s="14" t="s">
        <v>130</v>
      </c>
      <c r="AW112" s="14" t="s">
        <v>33</v>
      </c>
      <c r="AX112" s="14" t="s">
        <v>79</v>
      </c>
      <c r="AY112" s="266" t="s">
        <v>123</v>
      </c>
    </row>
    <row r="113" s="2" customFormat="1" ht="33" customHeight="1">
      <c r="A113" s="40"/>
      <c r="B113" s="41"/>
      <c r="C113" s="228" t="s">
        <v>154</v>
      </c>
      <c r="D113" s="228" t="s">
        <v>125</v>
      </c>
      <c r="E113" s="229" t="s">
        <v>155</v>
      </c>
      <c r="F113" s="230" t="s">
        <v>156</v>
      </c>
      <c r="G113" s="231" t="s">
        <v>128</v>
      </c>
      <c r="H113" s="232">
        <v>8</v>
      </c>
      <c r="I113" s="233"/>
      <c r="J113" s="234">
        <f>ROUND(I113*H113,2)</f>
        <v>0</v>
      </c>
      <c r="K113" s="230" t="s">
        <v>129</v>
      </c>
      <c r="L113" s="46"/>
      <c r="M113" s="235" t="s">
        <v>19</v>
      </c>
      <c r="N113" s="236" t="s">
        <v>43</v>
      </c>
      <c r="O113" s="86"/>
      <c r="P113" s="237">
        <f>O113*H113</f>
        <v>0</v>
      </c>
      <c r="Q113" s="237">
        <v>0</v>
      </c>
      <c r="R113" s="237">
        <f>Q113*H113</f>
        <v>0</v>
      </c>
      <c r="S113" s="237">
        <v>0.17000000000000001</v>
      </c>
      <c r="T113" s="238">
        <f>S113*H113</f>
        <v>1.3600000000000001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39" t="s">
        <v>130</v>
      </c>
      <c r="AT113" s="239" t="s">
        <v>125</v>
      </c>
      <c r="AU113" s="239" t="s">
        <v>81</v>
      </c>
      <c r="AY113" s="19" t="s">
        <v>123</v>
      </c>
      <c r="BE113" s="240">
        <f>IF(N113="základní",J113,0)</f>
        <v>0</v>
      </c>
      <c r="BF113" s="240">
        <f>IF(N113="snížená",J113,0)</f>
        <v>0</v>
      </c>
      <c r="BG113" s="240">
        <f>IF(N113="zákl. přenesená",J113,0)</f>
        <v>0</v>
      </c>
      <c r="BH113" s="240">
        <f>IF(N113="sníž. přenesená",J113,0)</f>
        <v>0</v>
      </c>
      <c r="BI113" s="240">
        <f>IF(N113="nulová",J113,0)</f>
        <v>0</v>
      </c>
      <c r="BJ113" s="19" t="s">
        <v>79</v>
      </c>
      <c r="BK113" s="240">
        <f>ROUND(I113*H113,2)</f>
        <v>0</v>
      </c>
      <c r="BL113" s="19" t="s">
        <v>130</v>
      </c>
      <c r="BM113" s="239" t="s">
        <v>157</v>
      </c>
    </row>
    <row r="114" s="2" customFormat="1">
      <c r="A114" s="40"/>
      <c r="B114" s="41"/>
      <c r="C114" s="42"/>
      <c r="D114" s="241" t="s">
        <v>132</v>
      </c>
      <c r="E114" s="42"/>
      <c r="F114" s="242" t="s">
        <v>141</v>
      </c>
      <c r="G114" s="42"/>
      <c r="H114" s="42"/>
      <c r="I114" s="148"/>
      <c r="J114" s="42"/>
      <c r="K114" s="42"/>
      <c r="L114" s="46"/>
      <c r="M114" s="243"/>
      <c r="N114" s="24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132</v>
      </c>
      <c r="AU114" s="19" t="s">
        <v>81</v>
      </c>
    </row>
    <row r="115" s="13" customFormat="1">
      <c r="A115" s="13"/>
      <c r="B115" s="245"/>
      <c r="C115" s="246"/>
      <c r="D115" s="241" t="s">
        <v>134</v>
      </c>
      <c r="E115" s="247" t="s">
        <v>19</v>
      </c>
      <c r="F115" s="248" t="s">
        <v>158</v>
      </c>
      <c r="G115" s="246"/>
      <c r="H115" s="249">
        <v>8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55" t="s">
        <v>134</v>
      </c>
      <c r="AU115" s="255" t="s">
        <v>81</v>
      </c>
      <c r="AV115" s="13" t="s">
        <v>81</v>
      </c>
      <c r="AW115" s="13" t="s">
        <v>33</v>
      </c>
      <c r="AX115" s="13" t="s">
        <v>79</v>
      </c>
      <c r="AY115" s="255" t="s">
        <v>123</v>
      </c>
    </row>
    <row r="116" s="2" customFormat="1" ht="33" customHeight="1">
      <c r="A116" s="40"/>
      <c r="B116" s="41"/>
      <c r="C116" s="228" t="s">
        <v>159</v>
      </c>
      <c r="D116" s="228" t="s">
        <v>125</v>
      </c>
      <c r="E116" s="229" t="s">
        <v>160</v>
      </c>
      <c r="F116" s="230" t="s">
        <v>161</v>
      </c>
      <c r="G116" s="231" t="s">
        <v>128</v>
      </c>
      <c r="H116" s="232">
        <v>25.300000000000001</v>
      </c>
      <c r="I116" s="233"/>
      <c r="J116" s="234">
        <f>ROUND(I116*H116,2)</f>
        <v>0</v>
      </c>
      <c r="K116" s="230" t="s">
        <v>129</v>
      </c>
      <c r="L116" s="46"/>
      <c r="M116" s="235" t="s">
        <v>19</v>
      </c>
      <c r="N116" s="236" t="s">
        <v>43</v>
      </c>
      <c r="O116" s="86"/>
      <c r="P116" s="237">
        <f>O116*H116</f>
        <v>0</v>
      </c>
      <c r="Q116" s="237">
        <v>0</v>
      </c>
      <c r="R116" s="237">
        <f>Q116*H116</f>
        <v>0</v>
      </c>
      <c r="S116" s="237">
        <v>0.28999999999999998</v>
      </c>
      <c r="T116" s="238">
        <f>S116*H116</f>
        <v>7.3369999999999997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9" t="s">
        <v>130</v>
      </c>
      <c r="AT116" s="239" t="s">
        <v>125</v>
      </c>
      <c r="AU116" s="239" t="s">
        <v>81</v>
      </c>
      <c r="AY116" s="19" t="s">
        <v>123</v>
      </c>
      <c r="BE116" s="240">
        <f>IF(N116="základní",J116,0)</f>
        <v>0</v>
      </c>
      <c r="BF116" s="240">
        <f>IF(N116="snížená",J116,0)</f>
        <v>0</v>
      </c>
      <c r="BG116" s="240">
        <f>IF(N116="zákl. přenesená",J116,0)</f>
        <v>0</v>
      </c>
      <c r="BH116" s="240">
        <f>IF(N116="sníž. přenesená",J116,0)</f>
        <v>0</v>
      </c>
      <c r="BI116" s="240">
        <f>IF(N116="nulová",J116,0)</f>
        <v>0</v>
      </c>
      <c r="BJ116" s="19" t="s">
        <v>79</v>
      </c>
      <c r="BK116" s="240">
        <f>ROUND(I116*H116,2)</f>
        <v>0</v>
      </c>
      <c r="BL116" s="19" t="s">
        <v>130</v>
      </c>
      <c r="BM116" s="239" t="s">
        <v>162</v>
      </c>
    </row>
    <row r="117" s="2" customFormat="1">
      <c r="A117" s="40"/>
      <c r="B117" s="41"/>
      <c r="C117" s="42"/>
      <c r="D117" s="241" t="s">
        <v>132</v>
      </c>
      <c r="E117" s="42"/>
      <c r="F117" s="242" t="s">
        <v>141</v>
      </c>
      <c r="G117" s="42"/>
      <c r="H117" s="42"/>
      <c r="I117" s="148"/>
      <c r="J117" s="42"/>
      <c r="K117" s="42"/>
      <c r="L117" s="46"/>
      <c r="M117" s="243"/>
      <c r="N117" s="244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132</v>
      </c>
      <c r="AU117" s="19" t="s">
        <v>81</v>
      </c>
    </row>
    <row r="118" s="13" customFormat="1">
      <c r="A118" s="13"/>
      <c r="B118" s="245"/>
      <c r="C118" s="246"/>
      <c r="D118" s="241" t="s">
        <v>134</v>
      </c>
      <c r="E118" s="247" t="s">
        <v>19</v>
      </c>
      <c r="F118" s="248" t="s">
        <v>163</v>
      </c>
      <c r="G118" s="246"/>
      <c r="H118" s="249">
        <v>25.300000000000001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5" t="s">
        <v>134</v>
      </c>
      <c r="AU118" s="255" t="s">
        <v>81</v>
      </c>
      <c r="AV118" s="13" t="s">
        <v>81</v>
      </c>
      <c r="AW118" s="13" t="s">
        <v>33</v>
      </c>
      <c r="AX118" s="13" t="s">
        <v>79</v>
      </c>
      <c r="AY118" s="255" t="s">
        <v>123</v>
      </c>
    </row>
    <row r="119" s="2" customFormat="1" ht="21.75" customHeight="1">
      <c r="A119" s="40"/>
      <c r="B119" s="41"/>
      <c r="C119" s="228" t="s">
        <v>164</v>
      </c>
      <c r="D119" s="228" t="s">
        <v>125</v>
      </c>
      <c r="E119" s="229" t="s">
        <v>165</v>
      </c>
      <c r="F119" s="230" t="s">
        <v>166</v>
      </c>
      <c r="G119" s="231" t="s">
        <v>167</v>
      </c>
      <c r="H119" s="232">
        <v>3</v>
      </c>
      <c r="I119" s="233"/>
      <c r="J119" s="234">
        <f>ROUND(I119*H119,2)</f>
        <v>0</v>
      </c>
      <c r="K119" s="230" t="s">
        <v>129</v>
      </c>
      <c r="L119" s="46"/>
      <c r="M119" s="235" t="s">
        <v>19</v>
      </c>
      <c r="N119" s="236" t="s">
        <v>43</v>
      </c>
      <c r="O119" s="86"/>
      <c r="P119" s="237">
        <f>O119*H119</f>
        <v>0</v>
      </c>
      <c r="Q119" s="237">
        <v>0</v>
      </c>
      <c r="R119" s="237">
        <f>Q119*H119</f>
        <v>0</v>
      </c>
      <c r="S119" s="237">
        <v>0.28999999999999998</v>
      </c>
      <c r="T119" s="238">
        <f>S119*H119</f>
        <v>0.86999999999999988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9" t="s">
        <v>130</v>
      </c>
      <c r="AT119" s="239" t="s">
        <v>125</v>
      </c>
      <c r="AU119" s="239" t="s">
        <v>81</v>
      </c>
      <c r="AY119" s="19" t="s">
        <v>123</v>
      </c>
      <c r="BE119" s="240">
        <f>IF(N119="základní",J119,0)</f>
        <v>0</v>
      </c>
      <c r="BF119" s="240">
        <f>IF(N119="snížená",J119,0)</f>
        <v>0</v>
      </c>
      <c r="BG119" s="240">
        <f>IF(N119="zákl. přenesená",J119,0)</f>
        <v>0</v>
      </c>
      <c r="BH119" s="240">
        <f>IF(N119="sníž. přenesená",J119,0)</f>
        <v>0</v>
      </c>
      <c r="BI119" s="240">
        <f>IF(N119="nulová",J119,0)</f>
        <v>0</v>
      </c>
      <c r="BJ119" s="19" t="s">
        <v>79</v>
      </c>
      <c r="BK119" s="240">
        <f>ROUND(I119*H119,2)</f>
        <v>0</v>
      </c>
      <c r="BL119" s="19" t="s">
        <v>130</v>
      </c>
      <c r="BM119" s="239" t="s">
        <v>168</v>
      </c>
    </row>
    <row r="120" s="2" customFormat="1">
      <c r="A120" s="40"/>
      <c r="B120" s="41"/>
      <c r="C120" s="42"/>
      <c r="D120" s="241" t="s">
        <v>132</v>
      </c>
      <c r="E120" s="42"/>
      <c r="F120" s="242" t="s">
        <v>169</v>
      </c>
      <c r="G120" s="42"/>
      <c r="H120" s="42"/>
      <c r="I120" s="148"/>
      <c r="J120" s="42"/>
      <c r="K120" s="42"/>
      <c r="L120" s="46"/>
      <c r="M120" s="243"/>
      <c r="N120" s="244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132</v>
      </c>
      <c r="AU120" s="19" t="s">
        <v>81</v>
      </c>
    </row>
    <row r="121" s="13" customFormat="1">
      <c r="A121" s="13"/>
      <c r="B121" s="245"/>
      <c r="C121" s="246"/>
      <c r="D121" s="241" t="s">
        <v>134</v>
      </c>
      <c r="E121" s="247" t="s">
        <v>19</v>
      </c>
      <c r="F121" s="248" t="s">
        <v>144</v>
      </c>
      <c r="G121" s="246"/>
      <c r="H121" s="249">
        <v>3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5" t="s">
        <v>134</v>
      </c>
      <c r="AU121" s="255" t="s">
        <v>81</v>
      </c>
      <c r="AV121" s="13" t="s">
        <v>81</v>
      </c>
      <c r="AW121" s="13" t="s">
        <v>33</v>
      </c>
      <c r="AX121" s="13" t="s">
        <v>79</v>
      </c>
      <c r="AY121" s="255" t="s">
        <v>123</v>
      </c>
    </row>
    <row r="122" s="2" customFormat="1" ht="21.75" customHeight="1">
      <c r="A122" s="40"/>
      <c r="B122" s="41"/>
      <c r="C122" s="228" t="s">
        <v>170</v>
      </c>
      <c r="D122" s="228" t="s">
        <v>125</v>
      </c>
      <c r="E122" s="229" t="s">
        <v>171</v>
      </c>
      <c r="F122" s="230" t="s">
        <v>172</v>
      </c>
      <c r="G122" s="231" t="s">
        <v>167</v>
      </c>
      <c r="H122" s="232">
        <v>14</v>
      </c>
      <c r="I122" s="233"/>
      <c r="J122" s="234">
        <f>ROUND(I122*H122,2)</f>
        <v>0</v>
      </c>
      <c r="K122" s="230" t="s">
        <v>129</v>
      </c>
      <c r="L122" s="46"/>
      <c r="M122" s="235" t="s">
        <v>19</v>
      </c>
      <c r="N122" s="236" t="s">
        <v>43</v>
      </c>
      <c r="O122" s="86"/>
      <c r="P122" s="237">
        <f>O122*H122</f>
        <v>0</v>
      </c>
      <c r="Q122" s="237">
        <v>0</v>
      </c>
      <c r="R122" s="237">
        <f>Q122*H122</f>
        <v>0</v>
      </c>
      <c r="S122" s="237">
        <v>0.20499999999999999</v>
      </c>
      <c r="T122" s="238">
        <f>S122*H122</f>
        <v>2.8699999999999997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39" t="s">
        <v>130</v>
      </c>
      <c r="AT122" s="239" t="s">
        <v>125</v>
      </c>
      <c r="AU122" s="239" t="s">
        <v>81</v>
      </c>
      <c r="AY122" s="19" t="s">
        <v>123</v>
      </c>
      <c r="BE122" s="240">
        <f>IF(N122="základní",J122,0)</f>
        <v>0</v>
      </c>
      <c r="BF122" s="240">
        <f>IF(N122="snížená",J122,0)</f>
        <v>0</v>
      </c>
      <c r="BG122" s="240">
        <f>IF(N122="zákl. přenesená",J122,0)</f>
        <v>0</v>
      </c>
      <c r="BH122" s="240">
        <f>IF(N122="sníž. přenesená",J122,0)</f>
        <v>0</v>
      </c>
      <c r="BI122" s="240">
        <f>IF(N122="nulová",J122,0)</f>
        <v>0</v>
      </c>
      <c r="BJ122" s="19" t="s">
        <v>79</v>
      </c>
      <c r="BK122" s="240">
        <f>ROUND(I122*H122,2)</f>
        <v>0</v>
      </c>
      <c r="BL122" s="19" t="s">
        <v>130</v>
      </c>
      <c r="BM122" s="239" t="s">
        <v>173</v>
      </c>
    </row>
    <row r="123" s="2" customFormat="1">
      <c r="A123" s="40"/>
      <c r="B123" s="41"/>
      <c r="C123" s="42"/>
      <c r="D123" s="241" t="s">
        <v>132</v>
      </c>
      <c r="E123" s="42"/>
      <c r="F123" s="242" t="s">
        <v>169</v>
      </c>
      <c r="G123" s="42"/>
      <c r="H123" s="42"/>
      <c r="I123" s="148"/>
      <c r="J123" s="42"/>
      <c r="K123" s="42"/>
      <c r="L123" s="46"/>
      <c r="M123" s="243"/>
      <c r="N123" s="244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132</v>
      </c>
      <c r="AU123" s="19" t="s">
        <v>81</v>
      </c>
    </row>
    <row r="124" s="13" customFormat="1">
      <c r="A124" s="13"/>
      <c r="B124" s="245"/>
      <c r="C124" s="246"/>
      <c r="D124" s="241" t="s">
        <v>134</v>
      </c>
      <c r="E124" s="247" t="s">
        <v>19</v>
      </c>
      <c r="F124" s="248" t="s">
        <v>174</v>
      </c>
      <c r="G124" s="246"/>
      <c r="H124" s="249">
        <v>14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5" t="s">
        <v>134</v>
      </c>
      <c r="AU124" s="255" t="s">
        <v>81</v>
      </c>
      <c r="AV124" s="13" t="s">
        <v>81</v>
      </c>
      <c r="AW124" s="13" t="s">
        <v>33</v>
      </c>
      <c r="AX124" s="13" t="s">
        <v>79</v>
      </c>
      <c r="AY124" s="255" t="s">
        <v>123</v>
      </c>
    </row>
    <row r="125" s="2" customFormat="1" ht="21.75" customHeight="1">
      <c r="A125" s="40"/>
      <c r="B125" s="41"/>
      <c r="C125" s="228" t="s">
        <v>175</v>
      </c>
      <c r="D125" s="228" t="s">
        <v>125</v>
      </c>
      <c r="E125" s="229" t="s">
        <v>176</v>
      </c>
      <c r="F125" s="230" t="s">
        <v>177</v>
      </c>
      <c r="G125" s="231" t="s">
        <v>167</v>
      </c>
      <c r="H125" s="232">
        <v>34</v>
      </c>
      <c r="I125" s="233"/>
      <c r="J125" s="234">
        <f>ROUND(I125*H125,2)</f>
        <v>0</v>
      </c>
      <c r="K125" s="230" t="s">
        <v>129</v>
      </c>
      <c r="L125" s="46"/>
      <c r="M125" s="235" t="s">
        <v>19</v>
      </c>
      <c r="N125" s="236" t="s">
        <v>43</v>
      </c>
      <c r="O125" s="86"/>
      <c r="P125" s="237">
        <f>O125*H125</f>
        <v>0</v>
      </c>
      <c r="Q125" s="237">
        <v>0</v>
      </c>
      <c r="R125" s="237">
        <f>Q125*H125</f>
        <v>0</v>
      </c>
      <c r="S125" s="237">
        <v>0.11500000000000001</v>
      </c>
      <c r="T125" s="238">
        <f>S125*H125</f>
        <v>3.9100000000000001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9" t="s">
        <v>130</v>
      </c>
      <c r="AT125" s="239" t="s">
        <v>125</v>
      </c>
      <c r="AU125" s="239" t="s">
        <v>81</v>
      </c>
      <c r="AY125" s="19" t="s">
        <v>123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9" t="s">
        <v>79</v>
      </c>
      <c r="BK125" s="240">
        <f>ROUND(I125*H125,2)</f>
        <v>0</v>
      </c>
      <c r="BL125" s="19" t="s">
        <v>130</v>
      </c>
      <c r="BM125" s="239" t="s">
        <v>178</v>
      </c>
    </row>
    <row r="126" s="2" customFormat="1">
      <c r="A126" s="40"/>
      <c r="B126" s="41"/>
      <c r="C126" s="42"/>
      <c r="D126" s="241" t="s">
        <v>132</v>
      </c>
      <c r="E126" s="42"/>
      <c r="F126" s="242" t="s">
        <v>169</v>
      </c>
      <c r="G126" s="42"/>
      <c r="H126" s="42"/>
      <c r="I126" s="148"/>
      <c r="J126" s="42"/>
      <c r="K126" s="42"/>
      <c r="L126" s="46"/>
      <c r="M126" s="243"/>
      <c r="N126" s="24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132</v>
      </c>
      <c r="AU126" s="19" t="s">
        <v>81</v>
      </c>
    </row>
    <row r="127" s="13" customFormat="1">
      <c r="A127" s="13"/>
      <c r="B127" s="245"/>
      <c r="C127" s="246"/>
      <c r="D127" s="241" t="s">
        <v>134</v>
      </c>
      <c r="E127" s="247" t="s">
        <v>19</v>
      </c>
      <c r="F127" s="248" t="s">
        <v>179</v>
      </c>
      <c r="G127" s="246"/>
      <c r="H127" s="249">
        <v>34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5" t="s">
        <v>134</v>
      </c>
      <c r="AU127" s="255" t="s">
        <v>81</v>
      </c>
      <c r="AV127" s="13" t="s">
        <v>81</v>
      </c>
      <c r="AW127" s="13" t="s">
        <v>33</v>
      </c>
      <c r="AX127" s="13" t="s">
        <v>79</v>
      </c>
      <c r="AY127" s="255" t="s">
        <v>123</v>
      </c>
    </row>
    <row r="128" s="2" customFormat="1" ht="21.75" customHeight="1">
      <c r="A128" s="40"/>
      <c r="B128" s="41"/>
      <c r="C128" s="228" t="s">
        <v>180</v>
      </c>
      <c r="D128" s="228" t="s">
        <v>125</v>
      </c>
      <c r="E128" s="229" t="s">
        <v>181</v>
      </c>
      <c r="F128" s="230" t="s">
        <v>182</v>
      </c>
      <c r="G128" s="231" t="s">
        <v>167</v>
      </c>
      <c r="H128" s="232">
        <v>20</v>
      </c>
      <c r="I128" s="233"/>
      <c r="J128" s="234">
        <f>ROUND(I128*H128,2)</f>
        <v>0</v>
      </c>
      <c r="K128" s="230" t="s">
        <v>129</v>
      </c>
      <c r="L128" s="46"/>
      <c r="M128" s="235" t="s">
        <v>19</v>
      </c>
      <c r="N128" s="236" t="s">
        <v>43</v>
      </c>
      <c r="O128" s="86"/>
      <c r="P128" s="237">
        <f>O128*H128</f>
        <v>0</v>
      </c>
      <c r="Q128" s="237">
        <v>0</v>
      </c>
      <c r="R128" s="237">
        <f>Q128*H128</f>
        <v>0</v>
      </c>
      <c r="S128" s="237">
        <v>0.040000000000000001</v>
      </c>
      <c r="T128" s="238">
        <f>S128*H128</f>
        <v>0.80000000000000004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39" t="s">
        <v>130</v>
      </c>
      <c r="AT128" s="239" t="s">
        <v>125</v>
      </c>
      <c r="AU128" s="239" t="s">
        <v>81</v>
      </c>
      <c r="AY128" s="19" t="s">
        <v>123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9" t="s">
        <v>79</v>
      </c>
      <c r="BK128" s="240">
        <f>ROUND(I128*H128,2)</f>
        <v>0</v>
      </c>
      <c r="BL128" s="19" t="s">
        <v>130</v>
      </c>
      <c r="BM128" s="239" t="s">
        <v>183</v>
      </c>
    </row>
    <row r="129" s="2" customFormat="1">
      <c r="A129" s="40"/>
      <c r="B129" s="41"/>
      <c r="C129" s="42"/>
      <c r="D129" s="241" t="s">
        <v>132</v>
      </c>
      <c r="E129" s="42"/>
      <c r="F129" s="242" t="s">
        <v>169</v>
      </c>
      <c r="G129" s="42"/>
      <c r="H129" s="42"/>
      <c r="I129" s="148"/>
      <c r="J129" s="42"/>
      <c r="K129" s="42"/>
      <c r="L129" s="46"/>
      <c r="M129" s="243"/>
      <c r="N129" s="244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132</v>
      </c>
      <c r="AU129" s="19" t="s">
        <v>81</v>
      </c>
    </row>
    <row r="130" s="13" customFormat="1">
      <c r="A130" s="13"/>
      <c r="B130" s="245"/>
      <c r="C130" s="246"/>
      <c r="D130" s="241" t="s">
        <v>134</v>
      </c>
      <c r="E130" s="247" t="s">
        <v>19</v>
      </c>
      <c r="F130" s="248" t="s">
        <v>184</v>
      </c>
      <c r="G130" s="246"/>
      <c r="H130" s="249">
        <v>20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134</v>
      </c>
      <c r="AU130" s="255" t="s">
        <v>81</v>
      </c>
      <c r="AV130" s="13" t="s">
        <v>81</v>
      </c>
      <c r="AW130" s="13" t="s">
        <v>33</v>
      </c>
      <c r="AX130" s="13" t="s">
        <v>79</v>
      </c>
      <c r="AY130" s="255" t="s">
        <v>123</v>
      </c>
    </row>
    <row r="131" s="2" customFormat="1" ht="16.5" customHeight="1">
      <c r="A131" s="40"/>
      <c r="B131" s="41"/>
      <c r="C131" s="228" t="s">
        <v>185</v>
      </c>
      <c r="D131" s="228" t="s">
        <v>125</v>
      </c>
      <c r="E131" s="229" t="s">
        <v>186</v>
      </c>
      <c r="F131" s="230" t="s">
        <v>187</v>
      </c>
      <c r="G131" s="231" t="s">
        <v>188</v>
      </c>
      <c r="H131" s="232">
        <v>4.3799999999999999</v>
      </c>
      <c r="I131" s="233"/>
      <c r="J131" s="234">
        <f>ROUND(I131*H131,2)</f>
        <v>0</v>
      </c>
      <c r="K131" s="230" t="s">
        <v>129</v>
      </c>
      <c r="L131" s="46"/>
      <c r="M131" s="235" t="s">
        <v>19</v>
      </c>
      <c r="N131" s="236" t="s">
        <v>43</v>
      </c>
      <c r="O131" s="86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39" t="s">
        <v>130</v>
      </c>
      <c r="AT131" s="239" t="s">
        <v>125</v>
      </c>
      <c r="AU131" s="239" t="s">
        <v>81</v>
      </c>
      <c r="AY131" s="19" t="s">
        <v>123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9" t="s">
        <v>79</v>
      </c>
      <c r="BK131" s="240">
        <f>ROUND(I131*H131,2)</f>
        <v>0</v>
      </c>
      <c r="BL131" s="19" t="s">
        <v>130</v>
      </c>
      <c r="BM131" s="239" t="s">
        <v>189</v>
      </c>
    </row>
    <row r="132" s="2" customFormat="1">
      <c r="A132" s="40"/>
      <c r="B132" s="41"/>
      <c r="C132" s="42"/>
      <c r="D132" s="241" t="s">
        <v>132</v>
      </c>
      <c r="E132" s="42"/>
      <c r="F132" s="242" t="s">
        <v>190</v>
      </c>
      <c r="G132" s="42"/>
      <c r="H132" s="42"/>
      <c r="I132" s="148"/>
      <c r="J132" s="42"/>
      <c r="K132" s="42"/>
      <c r="L132" s="46"/>
      <c r="M132" s="243"/>
      <c r="N132" s="244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132</v>
      </c>
      <c r="AU132" s="19" t="s">
        <v>81</v>
      </c>
    </row>
    <row r="133" s="13" customFormat="1">
      <c r="A133" s="13"/>
      <c r="B133" s="245"/>
      <c r="C133" s="246"/>
      <c r="D133" s="241" t="s">
        <v>134</v>
      </c>
      <c r="E133" s="247" t="s">
        <v>19</v>
      </c>
      <c r="F133" s="248" t="s">
        <v>191</v>
      </c>
      <c r="G133" s="246"/>
      <c r="H133" s="249">
        <v>2.2799999999999998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5" t="s">
        <v>134</v>
      </c>
      <c r="AU133" s="255" t="s">
        <v>81</v>
      </c>
      <c r="AV133" s="13" t="s">
        <v>81</v>
      </c>
      <c r="AW133" s="13" t="s">
        <v>33</v>
      </c>
      <c r="AX133" s="13" t="s">
        <v>72</v>
      </c>
      <c r="AY133" s="255" t="s">
        <v>123</v>
      </c>
    </row>
    <row r="134" s="13" customFormat="1">
      <c r="A134" s="13"/>
      <c r="B134" s="245"/>
      <c r="C134" s="246"/>
      <c r="D134" s="241" t="s">
        <v>134</v>
      </c>
      <c r="E134" s="247" t="s">
        <v>19</v>
      </c>
      <c r="F134" s="248" t="s">
        <v>192</v>
      </c>
      <c r="G134" s="246"/>
      <c r="H134" s="249">
        <v>2.1000000000000001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134</v>
      </c>
      <c r="AU134" s="255" t="s">
        <v>81</v>
      </c>
      <c r="AV134" s="13" t="s">
        <v>81</v>
      </c>
      <c r="AW134" s="13" t="s">
        <v>33</v>
      </c>
      <c r="AX134" s="13" t="s">
        <v>72</v>
      </c>
      <c r="AY134" s="255" t="s">
        <v>123</v>
      </c>
    </row>
    <row r="135" s="14" customFormat="1">
      <c r="A135" s="14"/>
      <c r="B135" s="256"/>
      <c r="C135" s="257"/>
      <c r="D135" s="241" t="s">
        <v>134</v>
      </c>
      <c r="E135" s="258" t="s">
        <v>19</v>
      </c>
      <c r="F135" s="259" t="s">
        <v>137</v>
      </c>
      <c r="G135" s="257"/>
      <c r="H135" s="260">
        <v>4.3799999999999999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6" t="s">
        <v>134</v>
      </c>
      <c r="AU135" s="266" t="s">
        <v>81</v>
      </c>
      <c r="AV135" s="14" t="s">
        <v>130</v>
      </c>
      <c r="AW135" s="14" t="s">
        <v>33</v>
      </c>
      <c r="AX135" s="14" t="s">
        <v>79</v>
      </c>
      <c r="AY135" s="266" t="s">
        <v>123</v>
      </c>
    </row>
    <row r="136" s="2" customFormat="1" ht="21.75" customHeight="1">
      <c r="A136" s="40"/>
      <c r="B136" s="41"/>
      <c r="C136" s="228" t="s">
        <v>193</v>
      </c>
      <c r="D136" s="228" t="s">
        <v>125</v>
      </c>
      <c r="E136" s="229" t="s">
        <v>194</v>
      </c>
      <c r="F136" s="230" t="s">
        <v>195</v>
      </c>
      <c r="G136" s="231" t="s">
        <v>188</v>
      </c>
      <c r="H136" s="232">
        <v>8.7300000000000004</v>
      </c>
      <c r="I136" s="233"/>
      <c r="J136" s="234">
        <f>ROUND(I136*H136,2)</f>
        <v>0</v>
      </c>
      <c r="K136" s="230" t="s">
        <v>129</v>
      </c>
      <c r="L136" s="46"/>
      <c r="M136" s="235" t="s">
        <v>19</v>
      </c>
      <c r="N136" s="236" t="s">
        <v>43</v>
      </c>
      <c r="O136" s="86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9" t="s">
        <v>130</v>
      </c>
      <c r="AT136" s="239" t="s">
        <v>125</v>
      </c>
      <c r="AU136" s="239" t="s">
        <v>81</v>
      </c>
      <c r="AY136" s="19" t="s">
        <v>123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9" t="s">
        <v>79</v>
      </c>
      <c r="BK136" s="240">
        <f>ROUND(I136*H136,2)</f>
        <v>0</v>
      </c>
      <c r="BL136" s="19" t="s">
        <v>130</v>
      </c>
      <c r="BM136" s="239" t="s">
        <v>196</v>
      </c>
    </row>
    <row r="137" s="2" customFormat="1">
      <c r="A137" s="40"/>
      <c r="B137" s="41"/>
      <c r="C137" s="42"/>
      <c r="D137" s="241" t="s">
        <v>132</v>
      </c>
      <c r="E137" s="42"/>
      <c r="F137" s="242" t="s">
        <v>197</v>
      </c>
      <c r="G137" s="42"/>
      <c r="H137" s="42"/>
      <c r="I137" s="148"/>
      <c r="J137" s="42"/>
      <c r="K137" s="42"/>
      <c r="L137" s="46"/>
      <c r="M137" s="243"/>
      <c r="N137" s="24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132</v>
      </c>
      <c r="AU137" s="19" t="s">
        <v>81</v>
      </c>
    </row>
    <row r="138" s="13" customFormat="1">
      <c r="A138" s="13"/>
      <c r="B138" s="245"/>
      <c r="C138" s="246"/>
      <c r="D138" s="241" t="s">
        <v>134</v>
      </c>
      <c r="E138" s="247" t="s">
        <v>19</v>
      </c>
      <c r="F138" s="248" t="s">
        <v>198</v>
      </c>
      <c r="G138" s="246"/>
      <c r="H138" s="249">
        <v>6.75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5" t="s">
        <v>134</v>
      </c>
      <c r="AU138" s="255" t="s">
        <v>81</v>
      </c>
      <c r="AV138" s="13" t="s">
        <v>81</v>
      </c>
      <c r="AW138" s="13" t="s">
        <v>33</v>
      </c>
      <c r="AX138" s="13" t="s">
        <v>72</v>
      </c>
      <c r="AY138" s="255" t="s">
        <v>123</v>
      </c>
    </row>
    <row r="139" s="13" customFormat="1">
      <c r="A139" s="13"/>
      <c r="B139" s="245"/>
      <c r="C139" s="246"/>
      <c r="D139" s="241" t="s">
        <v>134</v>
      </c>
      <c r="E139" s="247" t="s">
        <v>19</v>
      </c>
      <c r="F139" s="248" t="s">
        <v>199</v>
      </c>
      <c r="G139" s="246"/>
      <c r="H139" s="249">
        <v>1.98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5" t="s">
        <v>134</v>
      </c>
      <c r="AU139" s="255" t="s">
        <v>81</v>
      </c>
      <c r="AV139" s="13" t="s">
        <v>81</v>
      </c>
      <c r="AW139" s="13" t="s">
        <v>33</v>
      </c>
      <c r="AX139" s="13" t="s">
        <v>72</v>
      </c>
      <c r="AY139" s="255" t="s">
        <v>123</v>
      </c>
    </row>
    <row r="140" s="14" customFormat="1">
      <c r="A140" s="14"/>
      <c r="B140" s="256"/>
      <c r="C140" s="257"/>
      <c r="D140" s="241" t="s">
        <v>134</v>
      </c>
      <c r="E140" s="258" t="s">
        <v>19</v>
      </c>
      <c r="F140" s="259" t="s">
        <v>137</v>
      </c>
      <c r="G140" s="257"/>
      <c r="H140" s="260">
        <v>8.7300000000000004</v>
      </c>
      <c r="I140" s="261"/>
      <c r="J140" s="257"/>
      <c r="K140" s="257"/>
      <c r="L140" s="262"/>
      <c r="M140" s="263"/>
      <c r="N140" s="264"/>
      <c r="O140" s="264"/>
      <c r="P140" s="264"/>
      <c r="Q140" s="264"/>
      <c r="R140" s="264"/>
      <c r="S140" s="264"/>
      <c r="T140" s="26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6" t="s">
        <v>134</v>
      </c>
      <c r="AU140" s="266" t="s">
        <v>81</v>
      </c>
      <c r="AV140" s="14" t="s">
        <v>130</v>
      </c>
      <c r="AW140" s="14" t="s">
        <v>33</v>
      </c>
      <c r="AX140" s="14" t="s">
        <v>79</v>
      </c>
      <c r="AY140" s="266" t="s">
        <v>123</v>
      </c>
    </row>
    <row r="141" s="2" customFormat="1" ht="21.75" customHeight="1">
      <c r="A141" s="40"/>
      <c r="B141" s="41"/>
      <c r="C141" s="228" t="s">
        <v>200</v>
      </c>
      <c r="D141" s="228" t="s">
        <v>125</v>
      </c>
      <c r="E141" s="229" t="s">
        <v>201</v>
      </c>
      <c r="F141" s="230" t="s">
        <v>202</v>
      </c>
      <c r="G141" s="231" t="s">
        <v>188</v>
      </c>
      <c r="H141" s="232">
        <v>10.579000000000001</v>
      </c>
      <c r="I141" s="233"/>
      <c r="J141" s="234">
        <f>ROUND(I141*H141,2)</f>
        <v>0</v>
      </c>
      <c r="K141" s="230" t="s">
        <v>129</v>
      </c>
      <c r="L141" s="46"/>
      <c r="M141" s="235" t="s">
        <v>19</v>
      </c>
      <c r="N141" s="236" t="s">
        <v>43</v>
      </c>
      <c r="O141" s="86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39" t="s">
        <v>130</v>
      </c>
      <c r="AT141" s="239" t="s">
        <v>125</v>
      </c>
      <c r="AU141" s="239" t="s">
        <v>81</v>
      </c>
      <c r="AY141" s="19" t="s">
        <v>123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9" t="s">
        <v>79</v>
      </c>
      <c r="BK141" s="240">
        <f>ROUND(I141*H141,2)</f>
        <v>0</v>
      </c>
      <c r="BL141" s="19" t="s">
        <v>130</v>
      </c>
      <c r="BM141" s="239" t="s">
        <v>203</v>
      </c>
    </row>
    <row r="142" s="2" customFormat="1">
      <c r="A142" s="40"/>
      <c r="B142" s="41"/>
      <c r="C142" s="42"/>
      <c r="D142" s="241" t="s">
        <v>132</v>
      </c>
      <c r="E142" s="42"/>
      <c r="F142" s="242" t="s">
        <v>204</v>
      </c>
      <c r="G142" s="42"/>
      <c r="H142" s="42"/>
      <c r="I142" s="148"/>
      <c r="J142" s="42"/>
      <c r="K142" s="42"/>
      <c r="L142" s="46"/>
      <c r="M142" s="243"/>
      <c r="N142" s="244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132</v>
      </c>
      <c r="AU142" s="19" t="s">
        <v>81</v>
      </c>
    </row>
    <row r="143" s="13" customFormat="1">
      <c r="A143" s="13"/>
      <c r="B143" s="245"/>
      <c r="C143" s="246"/>
      <c r="D143" s="241" t="s">
        <v>134</v>
      </c>
      <c r="E143" s="247" t="s">
        <v>19</v>
      </c>
      <c r="F143" s="248" t="s">
        <v>205</v>
      </c>
      <c r="G143" s="246"/>
      <c r="H143" s="249">
        <v>10.579000000000001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5" t="s">
        <v>134</v>
      </c>
      <c r="AU143" s="255" t="s">
        <v>81</v>
      </c>
      <c r="AV143" s="13" t="s">
        <v>81</v>
      </c>
      <c r="AW143" s="13" t="s">
        <v>33</v>
      </c>
      <c r="AX143" s="13" t="s">
        <v>79</v>
      </c>
      <c r="AY143" s="255" t="s">
        <v>123</v>
      </c>
    </row>
    <row r="144" s="2" customFormat="1" ht="21.75" customHeight="1">
      <c r="A144" s="40"/>
      <c r="B144" s="41"/>
      <c r="C144" s="228" t="s">
        <v>174</v>
      </c>
      <c r="D144" s="228" t="s">
        <v>125</v>
      </c>
      <c r="E144" s="229" t="s">
        <v>206</v>
      </c>
      <c r="F144" s="230" t="s">
        <v>207</v>
      </c>
      <c r="G144" s="231" t="s">
        <v>188</v>
      </c>
      <c r="H144" s="232">
        <v>0.23400000000000001</v>
      </c>
      <c r="I144" s="233"/>
      <c r="J144" s="234">
        <f>ROUND(I144*H144,2)</f>
        <v>0</v>
      </c>
      <c r="K144" s="230" t="s">
        <v>129</v>
      </c>
      <c r="L144" s="46"/>
      <c r="M144" s="235" t="s">
        <v>19</v>
      </c>
      <c r="N144" s="236" t="s">
        <v>43</v>
      </c>
      <c r="O144" s="86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39" t="s">
        <v>130</v>
      </c>
      <c r="AT144" s="239" t="s">
        <v>125</v>
      </c>
      <c r="AU144" s="239" t="s">
        <v>81</v>
      </c>
      <c r="AY144" s="19" t="s">
        <v>123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9" t="s">
        <v>79</v>
      </c>
      <c r="BK144" s="240">
        <f>ROUND(I144*H144,2)</f>
        <v>0</v>
      </c>
      <c r="BL144" s="19" t="s">
        <v>130</v>
      </c>
      <c r="BM144" s="239" t="s">
        <v>208</v>
      </c>
    </row>
    <row r="145" s="2" customFormat="1">
      <c r="A145" s="40"/>
      <c r="B145" s="41"/>
      <c r="C145" s="42"/>
      <c r="D145" s="241" t="s">
        <v>132</v>
      </c>
      <c r="E145" s="42"/>
      <c r="F145" s="242" t="s">
        <v>209</v>
      </c>
      <c r="G145" s="42"/>
      <c r="H145" s="42"/>
      <c r="I145" s="148"/>
      <c r="J145" s="42"/>
      <c r="K145" s="42"/>
      <c r="L145" s="46"/>
      <c r="M145" s="243"/>
      <c r="N145" s="244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132</v>
      </c>
      <c r="AU145" s="19" t="s">
        <v>81</v>
      </c>
    </row>
    <row r="146" s="13" customFormat="1">
      <c r="A146" s="13"/>
      <c r="B146" s="245"/>
      <c r="C146" s="246"/>
      <c r="D146" s="241" t="s">
        <v>134</v>
      </c>
      <c r="E146" s="247" t="s">
        <v>19</v>
      </c>
      <c r="F146" s="248" t="s">
        <v>210</v>
      </c>
      <c r="G146" s="246"/>
      <c r="H146" s="249">
        <v>0.23400000000000001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5" t="s">
        <v>134</v>
      </c>
      <c r="AU146" s="255" t="s">
        <v>81</v>
      </c>
      <c r="AV146" s="13" t="s">
        <v>81</v>
      </c>
      <c r="AW146" s="13" t="s">
        <v>33</v>
      </c>
      <c r="AX146" s="13" t="s">
        <v>79</v>
      </c>
      <c r="AY146" s="255" t="s">
        <v>123</v>
      </c>
    </row>
    <row r="147" s="2" customFormat="1" ht="33" customHeight="1">
      <c r="A147" s="40"/>
      <c r="B147" s="41"/>
      <c r="C147" s="228" t="s">
        <v>8</v>
      </c>
      <c r="D147" s="228" t="s">
        <v>125</v>
      </c>
      <c r="E147" s="229" t="s">
        <v>211</v>
      </c>
      <c r="F147" s="230" t="s">
        <v>212</v>
      </c>
      <c r="G147" s="231" t="s">
        <v>188</v>
      </c>
      <c r="H147" s="232">
        <v>23.548999999999999</v>
      </c>
      <c r="I147" s="233"/>
      <c r="J147" s="234">
        <f>ROUND(I147*H147,2)</f>
        <v>0</v>
      </c>
      <c r="K147" s="230" t="s">
        <v>129</v>
      </c>
      <c r="L147" s="46"/>
      <c r="M147" s="235" t="s">
        <v>19</v>
      </c>
      <c r="N147" s="236" t="s">
        <v>43</v>
      </c>
      <c r="O147" s="86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9" t="s">
        <v>130</v>
      </c>
      <c r="AT147" s="239" t="s">
        <v>125</v>
      </c>
      <c r="AU147" s="239" t="s">
        <v>81</v>
      </c>
      <c r="AY147" s="19" t="s">
        <v>123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9" t="s">
        <v>79</v>
      </c>
      <c r="BK147" s="240">
        <f>ROUND(I147*H147,2)</f>
        <v>0</v>
      </c>
      <c r="BL147" s="19" t="s">
        <v>130</v>
      </c>
      <c r="BM147" s="239" t="s">
        <v>213</v>
      </c>
    </row>
    <row r="148" s="2" customFormat="1">
      <c r="A148" s="40"/>
      <c r="B148" s="41"/>
      <c r="C148" s="42"/>
      <c r="D148" s="241" t="s">
        <v>132</v>
      </c>
      <c r="E148" s="42"/>
      <c r="F148" s="242" t="s">
        <v>214</v>
      </c>
      <c r="G148" s="42"/>
      <c r="H148" s="42"/>
      <c r="I148" s="148"/>
      <c r="J148" s="42"/>
      <c r="K148" s="42"/>
      <c r="L148" s="46"/>
      <c r="M148" s="243"/>
      <c r="N148" s="244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132</v>
      </c>
      <c r="AU148" s="19" t="s">
        <v>81</v>
      </c>
    </row>
    <row r="149" s="13" customFormat="1">
      <c r="A149" s="13"/>
      <c r="B149" s="245"/>
      <c r="C149" s="246"/>
      <c r="D149" s="241" t="s">
        <v>134</v>
      </c>
      <c r="E149" s="247" t="s">
        <v>19</v>
      </c>
      <c r="F149" s="248" t="s">
        <v>215</v>
      </c>
      <c r="G149" s="246"/>
      <c r="H149" s="249">
        <v>23.922999999999998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5" t="s">
        <v>134</v>
      </c>
      <c r="AU149" s="255" t="s">
        <v>81</v>
      </c>
      <c r="AV149" s="13" t="s">
        <v>81</v>
      </c>
      <c r="AW149" s="13" t="s">
        <v>33</v>
      </c>
      <c r="AX149" s="13" t="s">
        <v>72</v>
      </c>
      <c r="AY149" s="255" t="s">
        <v>123</v>
      </c>
    </row>
    <row r="150" s="13" customFormat="1">
      <c r="A150" s="13"/>
      <c r="B150" s="245"/>
      <c r="C150" s="246"/>
      <c r="D150" s="241" t="s">
        <v>134</v>
      </c>
      <c r="E150" s="247" t="s">
        <v>19</v>
      </c>
      <c r="F150" s="248" t="s">
        <v>216</v>
      </c>
      <c r="G150" s="246"/>
      <c r="H150" s="249">
        <v>-0.374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5" t="s">
        <v>134</v>
      </c>
      <c r="AU150" s="255" t="s">
        <v>81</v>
      </c>
      <c r="AV150" s="13" t="s">
        <v>81</v>
      </c>
      <c r="AW150" s="13" t="s">
        <v>33</v>
      </c>
      <c r="AX150" s="13" t="s">
        <v>72</v>
      </c>
      <c r="AY150" s="255" t="s">
        <v>123</v>
      </c>
    </row>
    <row r="151" s="14" customFormat="1">
      <c r="A151" s="14"/>
      <c r="B151" s="256"/>
      <c r="C151" s="257"/>
      <c r="D151" s="241" t="s">
        <v>134</v>
      </c>
      <c r="E151" s="258" t="s">
        <v>19</v>
      </c>
      <c r="F151" s="259" t="s">
        <v>137</v>
      </c>
      <c r="G151" s="257"/>
      <c r="H151" s="260">
        <v>23.548999999999999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6" t="s">
        <v>134</v>
      </c>
      <c r="AU151" s="266" t="s">
        <v>81</v>
      </c>
      <c r="AV151" s="14" t="s">
        <v>130</v>
      </c>
      <c r="AW151" s="14" t="s">
        <v>33</v>
      </c>
      <c r="AX151" s="14" t="s">
        <v>79</v>
      </c>
      <c r="AY151" s="266" t="s">
        <v>123</v>
      </c>
    </row>
    <row r="152" s="2" customFormat="1" ht="33" customHeight="1">
      <c r="A152" s="40"/>
      <c r="B152" s="41"/>
      <c r="C152" s="228" t="s">
        <v>217</v>
      </c>
      <c r="D152" s="228" t="s">
        <v>125</v>
      </c>
      <c r="E152" s="229" t="s">
        <v>218</v>
      </c>
      <c r="F152" s="230" t="s">
        <v>219</v>
      </c>
      <c r="G152" s="231" t="s">
        <v>188</v>
      </c>
      <c r="H152" s="232">
        <v>329.68599999999998</v>
      </c>
      <c r="I152" s="233"/>
      <c r="J152" s="234">
        <f>ROUND(I152*H152,2)</f>
        <v>0</v>
      </c>
      <c r="K152" s="230" t="s">
        <v>129</v>
      </c>
      <c r="L152" s="46"/>
      <c r="M152" s="235" t="s">
        <v>19</v>
      </c>
      <c r="N152" s="236" t="s">
        <v>43</v>
      </c>
      <c r="O152" s="86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39" t="s">
        <v>130</v>
      </c>
      <c r="AT152" s="239" t="s">
        <v>125</v>
      </c>
      <c r="AU152" s="239" t="s">
        <v>81</v>
      </c>
      <c r="AY152" s="19" t="s">
        <v>123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9" t="s">
        <v>79</v>
      </c>
      <c r="BK152" s="240">
        <f>ROUND(I152*H152,2)</f>
        <v>0</v>
      </c>
      <c r="BL152" s="19" t="s">
        <v>130</v>
      </c>
      <c r="BM152" s="239" t="s">
        <v>220</v>
      </c>
    </row>
    <row r="153" s="2" customFormat="1">
      <c r="A153" s="40"/>
      <c r="B153" s="41"/>
      <c r="C153" s="42"/>
      <c r="D153" s="241" t="s">
        <v>132</v>
      </c>
      <c r="E153" s="42"/>
      <c r="F153" s="242" t="s">
        <v>214</v>
      </c>
      <c r="G153" s="42"/>
      <c r="H153" s="42"/>
      <c r="I153" s="148"/>
      <c r="J153" s="42"/>
      <c r="K153" s="42"/>
      <c r="L153" s="46"/>
      <c r="M153" s="243"/>
      <c r="N153" s="244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132</v>
      </c>
      <c r="AU153" s="19" t="s">
        <v>81</v>
      </c>
    </row>
    <row r="154" s="13" customFormat="1">
      <c r="A154" s="13"/>
      <c r="B154" s="245"/>
      <c r="C154" s="246"/>
      <c r="D154" s="241" t="s">
        <v>134</v>
      </c>
      <c r="E154" s="247" t="s">
        <v>19</v>
      </c>
      <c r="F154" s="248" t="s">
        <v>221</v>
      </c>
      <c r="G154" s="246"/>
      <c r="H154" s="249">
        <v>329.68599999999998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5" t="s">
        <v>134</v>
      </c>
      <c r="AU154" s="255" t="s">
        <v>81</v>
      </c>
      <c r="AV154" s="13" t="s">
        <v>81</v>
      </c>
      <c r="AW154" s="13" t="s">
        <v>33</v>
      </c>
      <c r="AX154" s="13" t="s">
        <v>79</v>
      </c>
      <c r="AY154" s="255" t="s">
        <v>123</v>
      </c>
    </row>
    <row r="155" s="2" customFormat="1" ht="21.75" customHeight="1">
      <c r="A155" s="40"/>
      <c r="B155" s="41"/>
      <c r="C155" s="228" t="s">
        <v>222</v>
      </c>
      <c r="D155" s="228" t="s">
        <v>125</v>
      </c>
      <c r="E155" s="229" t="s">
        <v>223</v>
      </c>
      <c r="F155" s="230" t="s">
        <v>224</v>
      </c>
      <c r="G155" s="231" t="s">
        <v>188</v>
      </c>
      <c r="H155" s="232">
        <v>23.548999999999999</v>
      </c>
      <c r="I155" s="233"/>
      <c r="J155" s="234">
        <f>ROUND(I155*H155,2)</f>
        <v>0</v>
      </c>
      <c r="K155" s="230" t="s">
        <v>129</v>
      </c>
      <c r="L155" s="46"/>
      <c r="M155" s="235" t="s">
        <v>19</v>
      </c>
      <c r="N155" s="236" t="s">
        <v>43</v>
      </c>
      <c r="O155" s="86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39" t="s">
        <v>130</v>
      </c>
      <c r="AT155" s="239" t="s">
        <v>125</v>
      </c>
      <c r="AU155" s="239" t="s">
        <v>81</v>
      </c>
      <c r="AY155" s="19" t="s">
        <v>123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9" t="s">
        <v>79</v>
      </c>
      <c r="BK155" s="240">
        <f>ROUND(I155*H155,2)</f>
        <v>0</v>
      </c>
      <c r="BL155" s="19" t="s">
        <v>130</v>
      </c>
      <c r="BM155" s="239" t="s">
        <v>225</v>
      </c>
    </row>
    <row r="156" s="2" customFormat="1">
      <c r="A156" s="40"/>
      <c r="B156" s="41"/>
      <c r="C156" s="42"/>
      <c r="D156" s="241" t="s">
        <v>132</v>
      </c>
      <c r="E156" s="42"/>
      <c r="F156" s="242" t="s">
        <v>226</v>
      </c>
      <c r="G156" s="42"/>
      <c r="H156" s="42"/>
      <c r="I156" s="148"/>
      <c r="J156" s="42"/>
      <c r="K156" s="42"/>
      <c r="L156" s="46"/>
      <c r="M156" s="243"/>
      <c r="N156" s="244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132</v>
      </c>
      <c r="AU156" s="19" t="s">
        <v>81</v>
      </c>
    </row>
    <row r="157" s="13" customFormat="1">
      <c r="A157" s="13"/>
      <c r="B157" s="245"/>
      <c r="C157" s="246"/>
      <c r="D157" s="241" t="s">
        <v>134</v>
      </c>
      <c r="E157" s="247" t="s">
        <v>19</v>
      </c>
      <c r="F157" s="248" t="s">
        <v>227</v>
      </c>
      <c r="G157" s="246"/>
      <c r="H157" s="249">
        <v>23.548999999999999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5" t="s">
        <v>134</v>
      </c>
      <c r="AU157" s="255" t="s">
        <v>81</v>
      </c>
      <c r="AV157" s="13" t="s">
        <v>81</v>
      </c>
      <c r="AW157" s="13" t="s">
        <v>33</v>
      </c>
      <c r="AX157" s="13" t="s">
        <v>79</v>
      </c>
      <c r="AY157" s="255" t="s">
        <v>123</v>
      </c>
    </row>
    <row r="158" s="2" customFormat="1" ht="21.75" customHeight="1">
      <c r="A158" s="40"/>
      <c r="B158" s="41"/>
      <c r="C158" s="228" t="s">
        <v>228</v>
      </c>
      <c r="D158" s="228" t="s">
        <v>125</v>
      </c>
      <c r="E158" s="229" t="s">
        <v>229</v>
      </c>
      <c r="F158" s="230" t="s">
        <v>230</v>
      </c>
      <c r="G158" s="231" t="s">
        <v>231</v>
      </c>
      <c r="H158" s="232">
        <v>42.387999999999998</v>
      </c>
      <c r="I158" s="233"/>
      <c r="J158" s="234">
        <f>ROUND(I158*H158,2)</f>
        <v>0</v>
      </c>
      <c r="K158" s="230" t="s">
        <v>129</v>
      </c>
      <c r="L158" s="46"/>
      <c r="M158" s="235" t="s">
        <v>19</v>
      </c>
      <c r="N158" s="236" t="s">
        <v>43</v>
      </c>
      <c r="O158" s="86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39" t="s">
        <v>130</v>
      </c>
      <c r="AT158" s="239" t="s">
        <v>125</v>
      </c>
      <c r="AU158" s="239" t="s">
        <v>81</v>
      </c>
      <c r="AY158" s="19" t="s">
        <v>123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9" t="s">
        <v>79</v>
      </c>
      <c r="BK158" s="240">
        <f>ROUND(I158*H158,2)</f>
        <v>0</v>
      </c>
      <c r="BL158" s="19" t="s">
        <v>130</v>
      </c>
      <c r="BM158" s="239" t="s">
        <v>232</v>
      </c>
    </row>
    <row r="159" s="2" customFormat="1">
      <c r="A159" s="40"/>
      <c r="B159" s="41"/>
      <c r="C159" s="42"/>
      <c r="D159" s="241" t="s">
        <v>132</v>
      </c>
      <c r="E159" s="42"/>
      <c r="F159" s="242" t="s">
        <v>233</v>
      </c>
      <c r="G159" s="42"/>
      <c r="H159" s="42"/>
      <c r="I159" s="148"/>
      <c r="J159" s="42"/>
      <c r="K159" s="42"/>
      <c r="L159" s="46"/>
      <c r="M159" s="243"/>
      <c r="N159" s="244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132</v>
      </c>
      <c r="AU159" s="19" t="s">
        <v>81</v>
      </c>
    </row>
    <row r="160" s="13" customFormat="1">
      <c r="A160" s="13"/>
      <c r="B160" s="245"/>
      <c r="C160" s="246"/>
      <c r="D160" s="241" t="s">
        <v>134</v>
      </c>
      <c r="E160" s="247" t="s">
        <v>19</v>
      </c>
      <c r="F160" s="248" t="s">
        <v>234</v>
      </c>
      <c r="G160" s="246"/>
      <c r="H160" s="249">
        <v>42.387999999999998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5" t="s">
        <v>134</v>
      </c>
      <c r="AU160" s="255" t="s">
        <v>81</v>
      </c>
      <c r="AV160" s="13" t="s">
        <v>81</v>
      </c>
      <c r="AW160" s="13" t="s">
        <v>33</v>
      </c>
      <c r="AX160" s="13" t="s">
        <v>79</v>
      </c>
      <c r="AY160" s="255" t="s">
        <v>123</v>
      </c>
    </row>
    <row r="161" s="2" customFormat="1" ht="21.75" customHeight="1">
      <c r="A161" s="40"/>
      <c r="B161" s="41"/>
      <c r="C161" s="228" t="s">
        <v>235</v>
      </c>
      <c r="D161" s="228" t="s">
        <v>125</v>
      </c>
      <c r="E161" s="229" t="s">
        <v>236</v>
      </c>
      <c r="F161" s="230" t="s">
        <v>237</v>
      </c>
      <c r="G161" s="231" t="s">
        <v>188</v>
      </c>
      <c r="H161" s="232">
        <v>16.582000000000001</v>
      </c>
      <c r="I161" s="233"/>
      <c r="J161" s="234">
        <f>ROUND(I161*H161,2)</f>
        <v>0</v>
      </c>
      <c r="K161" s="230" t="s">
        <v>129</v>
      </c>
      <c r="L161" s="46"/>
      <c r="M161" s="235" t="s">
        <v>19</v>
      </c>
      <c r="N161" s="236" t="s">
        <v>43</v>
      </c>
      <c r="O161" s="86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9" t="s">
        <v>130</v>
      </c>
      <c r="AT161" s="239" t="s">
        <v>125</v>
      </c>
      <c r="AU161" s="239" t="s">
        <v>81</v>
      </c>
      <c r="AY161" s="19" t="s">
        <v>123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9" t="s">
        <v>79</v>
      </c>
      <c r="BK161" s="240">
        <f>ROUND(I161*H161,2)</f>
        <v>0</v>
      </c>
      <c r="BL161" s="19" t="s">
        <v>130</v>
      </c>
      <c r="BM161" s="239" t="s">
        <v>238</v>
      </c>
    </row>
    <row r="162" s="2" customFormat="1">
      <c r="A162" s="40"/>
      <c r="B162" s="41"/>
      <c r="C162" s="42"/>
      <c r="D162" s="241" t="s">
        <v>132</v>
      </c>
      <c r="E162" s="42"/>
      <c r="F162" s="242" t="s">
        <v>239</v>
      </c>
      <c r="G162" s="42"/>
      <c r="H162" s="42"/>
      <c r="I162" s="148"/>
      <c r="J162" s="42"/>
      <c r="K162" s="42"/>
      <c r="L162" s="46"/>
      <c r="M162" s="243"/>
      <c r="N162" s="244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132</v>
      </c>
      <c r="AU162" s="19" t="s">
        <v>81</v>
      </c>
    </row>
    <row r="163" s="2" customFormat="1">
      <c r="A163" s="40"/>
      <c r="B163" s="41"/>
      <c r="C163" s="42"/>
      <c r="D163" s="241" t="s">
        <v>240</v>
      </c>
      <c r="E163" s="42"/>
      <c r="F163" s="242" t="s">
        <v>241</v>
      </c>
      <c r="G163" s="42"/>
      <c r="H163" s="42"/>
      <c r="I163" s="148"/>
      <c r="J163" s="42"/>
      <c r="K163" s="42"/>
      <c r="L163" s="46"/>
      <c r="M163" s="243"/>
      <c r="N163" s="244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240</v>
      </c>
      <c r="AU163" s="19" t="s">
        <v>81</v>
      </c>
    </row>
    <row r="164" s="13" customFormat="1">
      <c r="A164" s="13"/>
      <c r="B164" s="245"/>
      <c r="C164" s="246"/>
      <c r="D164" s="241" t="s">
        <v>134</v>
      </c>
      <c r="E164" s="247" t="s">
        <v>19</v>
      </c>
      <c r="F164" s="248" t="s">
        <v>242</v>
      </c>
      <c r="G164" s="246"/>
      <c r="H164" s="249">
        <v>3.96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5" t="s">
        <v>134</v>
      </c>
      <c r="AU164" s="255" t="s">
        <v>81</v>
      </c>
      <c r="AV164" s="13" t="s">
        <v>81</v>
      </c>
      <c r="AW164" s="13" t="s">
        <v>33</v>
      </c>
      <c r="AX164" s="13" t="s">
        <v>72</v>
      </c>
      <c r="AY164" s="255" t="s">
        <v>123</v>
      </c>
    </row>
    <row r="165" s="13" customFormat="1">
      <c r="A165" s="13"/>
      <c r="B165" s="245"/>
      <c r="C165" s="246"/>
      <c r="D165" s="241" t="s">
        <v>134</v>
      </c>
      <c r="E165" s="247" t="s">
        <v>19</v>
      </c>
      <c r="F165" s="248" t="s">
        <v>243</v>
      </c>
      <c r="G165" s="246"/>
      <c r="H165" s="249">
        <v>3.375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5" t="s">
        <v>134</v>
      </c>
      <c r="AU165" s="255" t="s">
        <v>81</v>
      </c>
      <c r="AV165" s="13" t="s">
        <v>81</v>
      </c>
      <c r="AW165" s="13" t="s">
        <v>33</v>
      </c>
      <c r="AX165" s="13" t="s">
        <v>72</v>
      </c>
      <c r="AY165" s="255" t="s">
        <v>123</v>
      </c>
    </row>
    <row r="166" s="13" customFormat="1">
      <c r="A166" s="13"/>
      <c r="B166" s="245"/>
      <c r="C166" s="246"/>
      <c r="D166" s="241" t="s">
        <v>134</v>
      </c>
      <c r="E166" s="247" t="s">
        <v>19</v>
      </c>
      <c r="F166" s="248" t="s">
        <v>244</v>
      </c>
      <c r="G166" s="246"/>
      <c r="H166" s="249">
        <v>5.4950000000000001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5" t="s">
        <v>134</v>
      </c>
      <c r="AU166" s="255" t="s">
        <v>81</v>
      </c>
      <c r="AV166" s="13" t="s">
        <v>81</v>
      </c>
      <c r="AW166" s="13" t="s">
        <v>33</v>
      </c>
      <c r="AX166" s="13" t="s">
        <v>72</v>
      </c>
      <c r="AY166" s="255" t="s">
        <v>123</v>
      </c>
    </row>
    <row r="167" s="13" customFormat="1">
      <c r="A167" s="13"/>
      <c r="B167" s="245"/>
      <c r="C167" s="246"/>
      <c r="D167" s="241" t="s">
        <v>134</v>
      </c>
      <c r="E167" s="247" t="s">
        <v>19</v>
      </c>
      <c r="F167" s="248" t="s">
        <v>245</v>
      </c>
      <c r="G167" s="246"/>
      <c r="H167" s="249">
        <v>0.374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5" t="s">
        <v>134</v>
      </c>
      <c r="AU167" s="255" t="s">
        <v>81</v>
      </c>
      <c r="AV167" s="13" t="s">
        <v>81</v>
      </c>
      <c r="AW167" s="13" t="s">
        <v>33</v>
      </c>
      <c r="AX167" s="13" t="s">
        <v>72</v>
      </c>
      <c r="AY167" s="255" t="s">
        <v>123</v>
      </c>
    </row>
    <row r="168" s="13" customFormat="1">
      <c r="A168" s="13"/>
      <c r="B168" s="245"/>
      <c r="C168" s="246"/>
      <c r="D168" s="241" t="s">
        <v>134</v>
      </c>
      <c r="E168" s="247" t="s">
        <v>19</v>
      </c>
      <c r="F168" s="248" t="s">
        <v>246</v>
      </c>
      <c r="G168" s="246"/>
      <c r="H168" s="249">
        <v>3.3780000000000001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5" t="s">
        <v>134</v>
      </c>
      <c r="AU168" s="255" t="s">
        <v>81</v>
      </c>
      <c r="AV168" s="13" t="s">
        <v>81</v>
      </c>
      <c r="AW168" s="13" t="s">
        <v>33</v>
      </c>
      <c r="AX168" s="13" t="s">
        <v>72</v>
      </c>
      <c r="AY168" s="255" t="s">
        <v>123</v>
      </c>
    </row>
    <row r="169" s="14" customFormat="1">
      <c r="A169" s="14"/>
      <c r="B169" s="256"/>
      <c r="C169" s="257"/>
      <c r="D169" s="241" t="s">
        <v>134</v>
      </c>
      <c r="E169" s="258" t="s">
        <v>19</v>
      </c>
      <c r="F169" s="259" t="s">
        <v>137</v>
      </c>
      <c r="G169" s="257"/>
      <c r="H169" s="260">
        <v>16.582000000000001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6" t="s">
        <v>134</v>
      </c>
      <c r="AU169" s="266" t="s">
        <v>81</v>
      </c>
      <c r="AV169" s="14" t="s">
        <v>130</v>
      </c>
      <c r="AW169" s="14" t="s">
        <v>33</v>
      </c>
      <c r="AX169" s="14" t="s">
        <v>79</v>
      </c>
      <c r="AY169" s="266" t="s">
        <v>123</v>
      </c>
    </row>
    <row r="170" s="2" customFormat="1" ht="16.5" customHeight="1">
      <c r="A170" s="40"/>
      <c r="B170" s="41"/>
      <c r="C170" s="267" t="s">
        <v>247</v>
      </c>
      <c r="D170" s="267" t="s">
        <v>248</v>
      </c>
      <c r="E170" s="268" t="s">
        <v>249</v>
      </c>
      <c r="F170" s="269" t="s">
        <v>250</v>
      </c>
      <c r="G170" s="270" t="s">
        <v>231</v>
      </c>
      <c r="H170" s="271">
        <v>25.66</v>
      </c>
      <c r="I170" s="272"/>
      <c r="J170" s="273">
        <f>ROUND(I170*H170,2)</f>
        <v>0</v>
      </c>
      <c r="K170" s="269" t="s">
        <v>129</v>
      </c>
      <c r="L170" s="274"/>
      <c r="M170" s="275" t="s">
        <v>19</v>
      </c>
      <c r="N170" s="276" t="s">
        <v>43</v>
      </c>
      <c r="O170" s="86"/>
      <c r="P170" s="237">
        <f>O170*H170</f>
        <v>0</v>
      </c>
      <c r="Q170" s="237">
        <v>1</v>
      </c>
      <c r="R170" s="237">
        <f>Q170*H170</f>
        <v>25.66</v>
      </c>
      <c r="S170" s="237">
        <v>0</v>
      </c>
      <c r="T170" s="23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39" t="s">
        <v>170</v>
      </c>
      <c r="AT170" s="239" t="s">
        <v>248</v>
      </c>
      <c r="AU170" s="239" t="s">
        <v>81</v>
      </c>
      <c r="AY170" s="19" t="s">
        <v>123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9" t="s">
        <v>79</v>
      </c>
      <c r="BK170" s="240">
        <f>ROUND(I170*H170,2)</f>
        <v>0</v>
      </c>
      <c r="BL170" s="19" t="s">
        <v>130</v>
      </c>
      <c r="BM170" s="239" t="s">
        <v>251</v>
      </c>
    </row>
    <row r="171" s="13" customFormat="1">
      <c r="A171" s="13"/>
      <c r="B171" s="245"/>
      <c r="C171" s="246"/>
      <c r="D171" s="241" t="s">
        <v>134</v>
      </c>
      <c r="E171" s="247" t="s">
        <v>19</v>
      </c>
      <c r="F171" s="248" t="s">
        <v>252</v>
      </c>
      <c r="G171" s="246"/>
      <c r="H171" s="249">
        <v>7.9199999999999999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5" t="s">
        <v>134</v>
      </c>
      <c r="AU171" s="255" t="s">
        <v>81</v>
      </c>
      <c r="AV171" s="13" t="s">
        <v>81</v>
      </c>
      <c r="AW171" s="13" t="s">
        <v>33</v>
      </c>
      <c r="AX171" s="13" t="s">
        <v>72</v>
      </c>
      <c r="AY171" s="255" t="s">
        <v>123</v>
      </c>
    </row>
    <row r="172" s="13" customFormat="1">
      <c r="A172" s="13"/>
      <c r="B172" s="245"/>
      <c r="C172" s="246"/>
      <c r="D172" s="241" t="s">
        <v>134</v>
      </c>
      <c r="E172" s="247" t="s">
        <v>19</v>
      </c>
      <c r="F172" s="248" t="s">
        <v>253</v>
      </c>
      <c r="G172" s="246"/>
      <c r="H172" s="249">
        <v>6.75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5" t="s">
        <v>134</v>
      </c>
      <c r="AU172" s="255" t="s">
        <v>81</v>
      </c>
      <c r="AV172" s="13" t="s">
        <v>81</v>
      </c>
      <c r="AW172" s="13" t="s">
        <v>33</v>
      </c>
      <c r="AX172" s="13" t="s">
        <v>72</v>
      </c>
      <c r="AY172" s="255" t="s">
        <v>123</v>
      </c>
    </row>
    <row r="173" s="13" customFormat="1">
      <c r="A173" s="13"/>
      <c r="B173" s="245"/>
      <c r="C173" s="246"/>
      <c r="D173" s="241" t="s">
        <v>134</v>
      </c>
      <c r="E173" s="247" t="s">
        <v>19</v>
      </c>
      <c r="F173" s="248" t="s">
        <v>254</v>
      </c>
      <c r="G173" s="246"/>
      <c r="H173" s="249">
        <v>10.99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5" t="s">
        <v>134</v>
      </c>
      <c r="AU173" s="255" t="s">
        <v>81</v>
      </c>
      <c r="AV173" s="13" t="s">
        <v>81</v>
      </c>
      <c r="AW173" s="13" t="s">
        <v>33</v>
      </c>
      <c r="AX173" s="13" t="s">
        <v>72</v>
      </c>
      <c r="AY173" s="255" t="s">
        <v>123</v>
      </c>
    </row>
    <row r="174" s="14" customFormat="1">
      <c r="A174" s="14"/>
      <c r="B174" s="256"/>
      <c r="C174" s="257"/>
      <c r="D174" s="241" t="s">
        <v>134</v>
      </c>
      <c r="E174" s="258" t="s">
        <v>19</v>
      </c>
      <c r="F174" s="259" t="s">
        <v>137</v>
      </c>
      <c r="G174" s="257"/>
      <c r="H174" s="260">
        <v>25.66</v>
      </c>
      <c r="I174" s="261"/>
      <c r="J174" s="257"/>
      <c r="K174" s="257"/>
      <c r="L174" s="262"/>
      <c r="M174" s="263"/>
      <c r="N174" s="264"/>
      <c r="O174" s="264"/>
      <c r="P174" s="264"/>
      <c r="Q174" s="264"/>
      <c r="R174" s="264"/>
      <c r="S174" s="264"/>
      <c r="T174" s="26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6" t="s">
        <v>134</v>
      </c>
      <c r="AU174" s="266" t="s">
        <v>81</v>
      </c>
      <c r="AV174" s="14" t="s">
        <v>130</v>
      </c>
      <c r="AW174" s="14" t="s">
        <v>33</v>
      </c>
      <c r="AX174" s="14" t="s">
        <v>79</v>
      </c>
      <c r="AY174" s="266" t="s">
        <v>123</v>
      </c>
    </row>
    <row r="175" s="2" customFormat="1" ht="16.5" customHeight="1">
      <c r="A175" s="40"/>
      <c r="B175" s="41"/>
      <c r="C175" s="267" t="s">
        <v>7</v>
      </c>
      <c r="D175" s="267" t="s">
        <v>248</v>
      </c>
      <c r="E175" s="268" t="s">
        <v>255</v>
      </c>
      <c r="F175" s="269" t="s">
        <v>256</v>
      </c>
      <c r="G175" s="270" t="s">
        <v>231</v>
      </c>
      <c r="H175" s="271">
        <v>6.7549999999999999</v>
      </c>
      <c r="I175" s="272"/>
      <c r="J175" s="273">
        <f>ROUND(I175*H175,2)</f>
        <v>0</v>
      </c>
      <c r="K175" s="269" t="s">
        <v>129</v>
      </c>
      <c r="L175" s="274"/>
      <c r="M175" s="275" t="s">
        <v>19</v>
      </c>
      <c r="N175" s="276" t="s">
        <v>43</v>
      </c>
      <c r="O175" s="86"/>
      <c r="P175" s="237">
        <f>O175*H175</f>
        <v>0</v>
      </c>
      <c r="Q175" s="237">
        <v>1</v>
      </c>
      <c r="R175" s="237">
        <f>Q175*H175</f>
        <v>6.7549999999999999</v>
      </c>
      <c r="S175" s="237">
        <v>0</v>
      </c>
      <c r="T175" s="23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39" t="s">
        <v>170</v>
      </c>
      <c r="AT175" s="239" t="s">
        <v>248</v>
      </c>
      <c r="AU175" s="239" t="s">
        <v>81</v>
      </c>
      <c r="AY175" s="19" t="s">
        <v>123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9" t="s">
        <v>79</v>
      </c>
      <c r="BK175" s="240">
        <f>ROUND(I175*H175,2)</f>
        <v>0</v>
      </c>
      <c r="BL175" s="19" t="s">
        <v>130</v>
      </c>
      <c r="BM175" s="239" t="s">
        <v>257</v>
      </c>
    </row>
    <row r="176" s="13" customFormat="1">
      <c r="A176" s="13"/>
      <c r="B176" s="245"/>
      <c r="C176" s="246"/>
      <c r="D176" s="241" t="s">
        <v>134</v>
      </c>
      <c r="E176" s="247" t="s">
        <v>19</v>
      </c>
      <c r="F176" s="248" t="s">
        <v>258</v>
      </c>
      <c r="G176" s="246"/>
      <c r="H176" s="249">
        <v>6.7549999999999999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5" t="s">
        <v>134</v>
      </c>
      <c r="AU176" s="255" t="s">
        <v>81</v>
      </c>
      <c r="AV176" s="13" t="s">
        <v>81</v>
      </c>
      <c r="AW176" s="13" t="s">
        <v>33</v>
      </c>
      <c r="AX176" s="13" t="s">
        <v>79</v>
      </c>
      <c r="AY176" s="255" t="s">
        <v>123</v>
      </c>
    </row>
    <row r="177" s="2" customFormat="1" ht="16.5" customHeight="1">
      <c r="A177" s="40"/>
      <c r="B177" s="41"/>
      <c r="C177" s="267" t="s">
        <v>259</v>
      </c>
      <c r="D177" s="267" t="s">
        <v>248</v>
      </c>
      <c r="E177" s="268" t="s">
        <v>260</v>
      </c>
      <c r="F177" s="269" t="s">
        <v>261</v>
      </c>
      <c r="G177" s="270" t="s">
        <v>188</v>
      </c>
      <c r="H177" s="271">
        <v>1.45</v>
      </c>
      <c r="I177" s="272"/>
      <c r="J177" s="273">
        <f>ROUND(I177*H177,2)</f>
        <v>0</v>
      </c>
      <c r="K177" s="269" t="s">
        <v>129</v>
      </c>
      <c r="L177" s="274"/>
      <c r="M177" s="275" t="s">
        <v>19</v>
      </c>
      <c r="N177" s="276" t="s">
        <v>43</v>
      </c>
      <c r="O177" s="86"/>
      <c r="P177" s="237">
        <f>O177*H177</f>
        <v>0</v>
      </c>
      <c r="Q177" s="237">
        <v>0.20999999999999999</v>
      </c>
      <c r="R177" s="237">
        <f>Q177*H177</f>
        <v>0.30449999999999999</v>
      </c>
      <c r="S177" s="237">
        <v>0</v>
      </c>
      <c r="T177" s="23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9" t="s">
        <v>170</v>
      </c>
      <c r="AT177" s="239" t="s">
        <v>248</v>
      </c>
      <c r="AU177" s="239" t="s">
        <v>81</v>
      </c>
      <c r="AY177" s="19" t="s">
        <v>123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9" t="s">
        <v>79</v>
      </c>
      <c r="BK177" s="240">
        <f>ROUND(I177*H177,2)</f>
        <v>0</v>
      </c>
      <c r="BL177" s="19" t="s">
        <v>130</v>
      </c>
      <c r="BM177" s="239" t="s">
        <v>262</v>
      </c>
    </row>
    <row r="178" s="13" customFormat="1">
      <c r="A178" s="13"/>
      <c r="B178" s="245"/>
      <c r="C178" s="246"/>
      <c r="D178" s="241" t="s">
        <v>134</v>
      </c>
      <c r="E178" s="247" t="s">
        <v>19</v>
      </c>
      <c r="F178" s="248" t="s">
        <v>263</v>
      </c>
      <c r="G178" s="246"/>
      <c r="H178" s="249">
        <v>1.45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5" t="s">
        <v>134</v>
      </c>
      <c r="AU178" s="255" t="s">
        <v>81</v>
      </c>
      <c r="AV178" s="13" t="s">
        <v>81</v>
      </c>
      <c r="AW178" s="13" t="s">
        <v>33</v>
      </c>
      <c r="AX178" s="13" t="s">
        <v>79</v>
      </c>
      <c r="AY178" s="255" t="s">
        <v>123</v>
      </c>
    </row>
    <row r="179" s="2" customFormat="1" ht="21.75" customHeight="1">
      <c r="A179" s="40"/>
      <c r="B179" s="41"/>
      <c r="C179" s="228" t="s">
        <v>264</v>
      </c>
      <c r="D179" s="228" t="s">
        <v>125</v>
      </c>
      <c r="E179" s="229" t="s">
        <v>265</v>
      </c>
      <c r="F179" s="230" t="s">
        <v>266</v>
      </c>
      <c r="G179" s="231" t="s">
        <v>128</v>
      </c>
      <c r="H179" s="232">
        <v>17.5</v>
      </c>
      <c r="I179" s="233"/>
      <c r="J179" s="234">
        <f>ROUND(I179*H179,2)</f>
        <v>0</v>
      </c>
      <c r="K179" s="230" t="s">
        <v>129</v>
      </c>
      <c r="L179" s="46"/>
      <c r="M179" s="235" t="s">
        <v>19</v>
      </c>
      <c r="N179" s="236" t="s">
        <v>43</v>
      </c>
      <c r="O179" s="86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39" t="s">
        <v>130</v>
      </c>
      <c r="AT179" s="239" t="s">
        <v>125</v>
      </c>
      <c r="AU179" s="239" t="s">
        <v>81</v>
      </c>
      <c r="AY179" s="19" t="s">
        <v>123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9" t="s">
        <v>79</v>
      </c>
      <c r="BK179" s="240">
        <f>ROUND(I179*H179,2)</f>
        <v>0</v>
      </c>
      <c r="BL179" s="19" t="s">
        <v>130</v>
      </c>
      <c r="BM179" s="239" t="s">
        <v>267</v>
      </c>
    </row>
    <row r="180" s="2" customFormat="1">
      <c r="A180" s="40"/>
      <c r="B180" s="41"/>
      <c r="C180" s="42"/>
      <c r="D180" s="241" t="s">
        <v>132</v>
      </c>
      <c r="E180" s="42"/>
      <c r="F180" s="242" t="s">
        <v>268</v>
      </c>
      <c r="G180" s="42"/>
      <c r="H180" s="42"/>
      <c r="I180" s="148"/>
      <c r="J180" s="42"/>
      <c r="K180" s="42"/>
      <c r="L180" s="46"/>
      <c r="M180" s="243"/>
      <c r="N180" s="244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132</v>
      </c>
      <c r="AU180" s="19" t="s">
        <v>81</v>
      </c>
    </row>
    <row r="181" s="13" customFormat="1">
      <c r="A181" s="13"/>
      <c r="B181" s="245"/>
      <c r="C181" s="246"/>
      <c r="D181" s="241" t="s">
        <v>134</v>
      </c>
      <c r="E181" s="247" t="s">
        <v>19</v>
      </c>
      <c r="F181" s="248" t="s">
        <v>269</v>
      </c>
      <c r="G181" s="246"/>
      <c r="H181" s="249">
        <v>17.5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5" t="s">
        <v>134</v>
      </c>
      <c r="AU181" s="255" t="s">
        <v>81</v>
      </c>
      <c r="AV181" s="13" t="s">
        <v>81</v>
      </c>
      <c r="AW181" s="13" t="s">
        <v>33</v>
      </c>
      <c r="AX181" s="13" t="s">
        <v>79</v>
      </c>
      <c r="AY181" s="255" t="s">
        <v>123</v>
      </c>
    </row>
    <row r="182" s="2" customFormat="1" ht="21.75" customHeight="1">
      <c r="A182" s="40"/>
      <c r="B182" s="41"/>
      <c r="C182" s="228" t="s">
        <v>270</v>
      </c>
      <c r="D182" s="228" t="s">
        <v>125</v>
      </c>
      <c r="E182" s="229" t="s">
        <v>271</v>
      </c>
      <c r="F182" s="230" t="s">
        <v>272</v>
      </c>
      <c r="G182" s="231" t="s">
        <v>128</v>
      </c>
      <c r="H182" s="232">
        <v>17.5</v>
      </c>
      <c r="I182" s="233"/>
      <c r="J182" s="234">
        <f>ROUND(I182*H182,2)</f>
        <v>0</v>
      </c>
      <c r="K182" s="230" t="s">
        <v>129</v>
      </c>
      <c r="L182" s="46"/>
      <c r="M182" s="235" t="s">
        <v>19</v>
      </c>
      <c r="N182" s="236" t="s">
        <v>43</v>
      </c>
      <c r="O182" s="86"/>
      <c r="P182" s="237">
        <f>O182*H182</f>
        <v>0</v>
      </c>
      <c r="Q182" s="237">
        <v>0</v>
      </c>
      <c r="R182" s="237">
        <f>Q182*H182</f>
        <v>0</v>
      </c>
      <c r="S182" s="237">
        <v>0</v>
      </c>
      <c r="T182" s="23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39" t="s">
        <v>130</v>
      </c>
      <c r="AT182" s="239" t="s">
        <v>125</v>
      </c>
      <c r="AU182" s="239" t="s">
        <v>81</v>
      </c>
      <c r="AY182" s="19" t="s">
        <v>123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9" t="s">
        <v>79</v>
      </c>
      <c r="BK182" s="240">
        <f>ROUND(I182*H182,2)</f>
        <v>0</v>
      </c>
      <c r="BL182" s="19" t="s">
        <v>130</v>
      </c>
      <c r="BM182" s="239" t="s">
        <v>273</v>
      </c>
    </row>
    <row r="183" s="2" customFormat="1">
      <c r="A183" s="40"/>
      <c r="B183" s="41"/>
      <c r="C183" s="42"/>
      <c r="D183" s="241" t="s">
        <v>132</v>
      </c>
      <c r="E183" s="42"/>
      <c r="F183" s="242" t="s">
        <v>274</v>
      </c>
      <c r="G183" s="42"/>
      <c r="H183" s="42"/>
      <c r="I183" s="148"/>
      <c r="J183" s="42"/>
      <c r="K183" s="42"/>
      <c r="L183" s="46"/>
      <c r="M183" s="243"/>
      <c r="N183" s="244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132</v>
      </c>
      <c r="AU183" s="19" t="s">
        <v>81</v>
      </c>
    </row>
    <row r="184" s="13" customFormat="1">
      <c r="A184" s="13"/>
      <c r="B184" s="245"/>
      <c r="C184" s="246"/>
      <c r="D184" s="241" t="s">
        <v>134</v>
      </c>
      <c r="E184" s="247" t="s">
        <v>19</v>
      </c>
      <c r="F184" s="248" t="s">
        <v>275</v>
      </c>
      <c r="G184" s="246"/>
      <c r="H184" s="249">
        <v>17.5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5" t="s">
        <v>134</v>
      </c>
      <c r="AU184" s="255" t="s">
        <v>81</v>
      </c>
      <c r="AV184" s="13" t="s">
        <v>81</v>
      </c>
      <c r="AW184" s="13" t="s">
        <v>33</v>
      </c>
      <c r="AX184" s="13" t="s">
        <v>79</v>
      </c>
      <c r="AY184" s="255" t="s">
        <v>123</v>
      </c>
    </row>
    <row r="185" s="2" customFormat="1" ht="16.5" customHeight="1">
      <c r="A185" s="40"/>
      <c r="B185" s="41"/>
      <c r="C185" s="267" t="s">
        <v>276</v>
      </c>
      <c r="D185" s="267" t="s">
        <v>248</v>
      </c>
      <c r="E185" s="268" t="s">
        <v>277</v>
      </c>
      <c r="F185" s="269" t="s">
        <v>278</v>
      </c>
      <c r="G185" s="270" t="s">
        <v>279</v>
      </c>
      <c r="H185" s="271">
        <v>0.69999999999999996</v>
      </c>
      <c r="I185" s="272"/>
      <c r="J185" s="273">
        <f>ROUND(I185*H185,2)</f>
        <v>0</v>
      </c>
      <c r="K185" s="269" t="s">
        <v>129</v>
      </c>
      <c r="L185" s="274"/>
      <c r="M185" s="275" t="s">
        <v>19</v>
      </c>
      <c r="N185" s="276" t="s">
        <v>43</v>
      </c>
      <c r="O185" s="86"/>
      <c r="P185" s="237">
        <f>O185*H185</f>
        <v>0</v>
      </c>
      <c r="Q185" s="237">
        <v>0.001</v>
      </c>
      <c r="R185" s="237">
        <f>Q185*H185</f>
        <v>0.00069999999999999999</v>
      </c>
      <c r="S185" s="237">
        <v>0</v>
      </c>
      <c r="T185" s="23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39" t="s">
        <v>170</v>
      </c>
      <c r="AT185" s="239" t="s">
        <v>248</v>
      </c>
      <c r="AU185" s="239" t="s">
        <v>81</v>
      </c>
      <c r="AY185" s="19" t="s">
        <v>123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9" t="s">
        <v>79</v>
      </c>
      <c r="BK185" s="240">
        <f>ROUND(I185*H185,2)</f>
        <v>0</v>
      </c>
      <c r="BL185" s="19" t="s">
        <v>130</v>
      </c>
      <c r="BM185" s="239" t="s">
        <v>280</v>
      </c>
    </row>
    <row r="186" s="13" customFormat="1">
      <c r="A186" s="13"/>
      <c r="B186" s="245"/>
      <c r="C186" s="246"/>
      <c r="D186" s="241" t="s">
        <v>134</v>
      </c>
      <c r="E186" s="247" t="s">
        <v>19</v>
      </c>
      <c r="F186" s="248" t="s">
        <v>281</v>
      </c>
      <c r="G186" s="246"/>
      <c r="H186" s="249">
        <v>0.69999999999999996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5" t="s">
        <v>134</v>
      </c>
      <c r="AU186" s="255" t="s">
        <v>81</v>
      </c>
      <c r="AV186" s="13" t="s">
        <v>81</v>
      </c>
      <c r="AW186" s="13" t="s">
        <v>33</v>
      </c>
      <c r="AX186" s="13" t="s">
        <v>79</v>
      </c>
      <c r="AY186" s="255" t="s">
        <v>123</v>
      </c>
    </row>
    <row r="187" s="2" customFormat="1" ht="16.5" customHeight="1">
      <c r="A187" s="40"/>
      <c r="B187" s="41"/>
      <c r="C187" s="228" t="s">
        <v>282</v>
      </c>
      <c r="D187" s="228" t="s">
        <v>125</v>
      </c>
      <c r="E187" s="229" t="s">
        <v>283</v>
      </c>
      <c r="F187" s="230" t="s">
        <v>284</v>
      </c>
      <c r="G187" s="231" t="s">
        <v>128</v>
      </c>
      <c r="H187" s="232">
        <v>102.25</v>
      </c>
      <c r="I187" s="233"/>
      <c r="J187" s="234">
        <f>ROUND(I187*H187,2)</f>
        <v>0</v>
      </c>
      <c r="K187" s="230" t="s">
        <v>129</v>
      </c>
      <c r="L187" s="46"/>
      <c r="M187" s="235" t="s">
        <v>19</v>
      </c>
      <c r="N187" s="236" t="s">
        <v>43</v>
      </c>
      <c r="O187" s="86"/>
      <c r="P187" s="237">
        <f>O187*H187</f>
        <v>0</v>
      </c>
      <c r="Q187" s="237">
        <v>0</v>
      </c>
      <c r="R187" s="237">
        <f>Q187*H187</f>
        <v>0</v>
      </c>
      <c r="S187" s="237">
        <v>0</v>
      </c>
      <c r="T187" s="238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39" t="s">
        <v>130</v>
      </c>
      <c r="AT187" s="239" t="s">
        <v>125</v>
      </c>
      <c r="AU187" s="239" t="s">
        <v>81</v>
      </c>
      <c r="AY187" s="19" t="s">
        <v>123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9" t="s">
        <v>79</v>
      </c>
      <c r="BK187" s="240">
        <f>ROUND(I187*H187,2)</f>
        <v>0</v>
      </c>
      <c r="BL187" s="19" t="s">
        <v>130</v>
      </c>
      <c r="BM187" s="239" t="s">
        <v>285</v>
      </c>
    </row>
    <row r="188" s="2" customFormat="1">
      <c r="A188" s="40"/>
      <c r="B188" s="41"/>
      <c r="C188" s="42"/>
      <c r="D188" s="241" t="s">
        <v>132</v>
      </c>
      <c r="E188" s="42"/>
      <c r="F188" s="242" t="s">
        <v>286</v>
      </c>
      <c r="G188" s="42"/>
      <c r="H188" s="42"/>
      <c r="I188" s="148"/>
      <c r="J188" s="42"/>
      <c r="K188" s="42"/>
      <c r="L188" s="46"/>
      <c r="M188" s="243"/>
      <c r="N188" s="244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132</v>
      </c>
      <c r="AU188" s="19" t="s">
        <v>81</v>
      </c>
    </row>
    <row r="189" s="13" customFormat="1">
      <c r="A189" s="13"/>
      <c r="B189" s="245"/>
      <c r="C189" s="246"/>
      <c r="D189" s="241" t="s">
        <v>134</v>
      </c>
      <c r="E189" s="247" t="s">
        <v>19</v>
      </c>
      <c r="F189" s="248" t="s">
        <v>287</v>
      </c>
      <c r="G189" s="246"/>
      <c r="H189" s="249">
        <v>102.25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5" t="s">
        <v>134</v>
      </c>
      <c r="AU189" s="255" t="s">
        <v>81</v>
      </c>
      <c r="AV189" s="13" t="s">
        <v>81</v>
      </c>
      <c r="AW189" s="13" t="s">
        <v>33</v>
      </c>
      <c r="AX189" s="13" t="s">
        <v>79</v>
      </c>
      <c r="AY189" s="255" t="s">
        <v>123</v>
      </c>
    </row>
    <row r="190" s="12" customFormat="1" ht="22.8" customHeight="1">
      <c r="A190" s="12"/>
      <c r="B190" s="212"/>
      <c r="C190" s="213"/>
      <c r="D190" s="214" t="s">
        <v>71</v>
      </c>
      <c r="E190" s="226" t="s">
        <v>154</v>
      </c>
      <c r="F190" s="226" t="s">
        <v>288</v>
      </c>
      <c r="G190" s="213"/>
      <c r="H190" s="213"/>
      <c r="I190" s="216"/>
      <c r="J190" s="227">
        <f>BK190</f>
        <v>0</v>
      </c>
      <c r="K190" s="213"/>
      <c r="L190" s="218"/>
      <c r="M190" s="219"/>
      <c r="N190" s="220"/>
      <c r="O190" s="220"/>
      <c r="P190" s="221">
        <f>SUM(P191:P237)</f>
        <v>0</v>
      </c>
      <c r="Q190" s="220"/>
      <c r="R190" s="221">
        <f>SUM(R191:R237)</f>
        <v>66.420124999999999</v>
      </c>
      <c r="S190" s="220"/>
      <c r="T190" s="222">
        <f>SUM(T191:T237)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3" t="s">
        <v>79</v>
      </c>
      <c r="AT190" s="224" t="s">
        <v>71</v>
      </c>
      <c r="AU190" s="224" t="s">
        <v>79</v>
      </c>
      <c r="AY190" s="223" t="s">
        <v>123</v>
      </c>
      <c r="BK190" s="225">
        <f>SUM(BK191:BK237)</f>
        <v>0</v>
      </c>
    </row>
    <row r="191" s="2" customFormat="1" ht="16.5" customHeight="1">
      <c r="A191" s="40"/>
      <c r="B191" s="41"/>
      <c r="C191" s="228" t="s">
        <v>289</v>
      </c>
      <c r="D191" s="228" t="s">
        <v>125</v>
      </c>
      <c r="E191" s="229" t="s">
        <v>290</v>
      </c>
      <c r="F191" s="230" t="s">
        <v>291</v>
      </c>
      <c r="G191" s="231" t="s">
        <v>128</v>
      </c>
      <c r="H191" s="232">
        <v>34</v>
      </c>
      <c r="I191" s="233"/>
      <c r="J191" s="234">
        <f>ROUND(I191*H191,2)</f>
        <v>0</v>
      </c>
      <c r="K191" s="230" t="s">
        <v>129</v>
      </c>
      <c r="L191" s="46"/>
      <c r="M191" s="235" t="s">
        <v>19</v>
      </c>
      <c r="N191" s="236" t="s">
        <v>43</v>
      </c>
      <c r="O191" s="86"/>
      <c r="P191" s="237">
        <f>O191*H191</f>
        <v>0</v>
      </c>
      <c r="Q191" s="237">
        <v>0.34499999999999997</v>
      </c>
      <c r="R191" s="237">
        <f>Q191*H191</f>
        <v>11.729999999999999</v>
      </c>
      <c r="S191" s="237">
        <v>0</v>
      </c>
      <c r="T191" s="238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39" t="s">
        <v>130</v>
      </c>
      <c r="AT191" s="239" t="s">
        <v>125</v>
      </c>
      <c r="AU191" s="239" t="s">
        <v>81</v>
      </c>
      <c r="AY191" s="19" t="s">
        <v>123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9" t="s">
        <v>79</v>
      </c>
      <c r="BK191" s="240">
        <f>ROUND(I191*H191,2)</f>
        <v>0</v>
      </c>
      <c r="BL191" s="19" t="s">
        <v>130</v>
      </c>
      <c r="BM191" s="239" t="s">
        <v>292</v>
      </c>
    </row>
    <row r="192" s="13" customFormat="1">
      <c r="A192" s="13"/>
      <c r="B192" s="245"/>
      <c r="C192" s="246"/>
      <c r="D192" s="241" t="s">
        <v>134</v>
      </c>
      <c r="E192" s="247" t="s">
        <v>19</v>
      </c>
      <c r="F192" s="248" t="s">
        <v>293</v>
      </c>
      <c r="G192" s="246"/>
      <c r="H192" s="249">
        <v>34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5" t="s">
        <v>134</v>
      </c>
      <c r="AU192" s="255" t="s">
        <v>81</v>
      </c>
      <c r="AV192" s="13" t="s">
        <v>81</v>
      </c>
      <c r="AW192" s="13" t="s">
        <v>33</v>
      </c>
      <c r="AX192" s="13" t="s">
        <v>79</v>
      </c>
      <c r="AY192" s="255" t="s">
        <v>123</v>
      </c>
    </row>
    <row r="193" s="2" customFormat="1" ht="16.5" customHeight="1">
      <c r="A193" s="40"/>
      <c r="B193" s="41"/>
      <c r="C193" s="228" t="s">
        <v>294</v>
      </c>
      <c r="D193" s="228" t="s">
        <v>125</v>
      </c>
      <c r="E193" s="229" t="s">
        <v>295</v>
      </c>
      <c r="F193" s="230" t="s">
        <v>296</v>
      </c>
      <c r="G193" s="231" t="s">
        <v>128</v>
      </c>
      <c r="H193" s="232">
        <v>65</v>
      </c>
      <c r="I193" s="233"/>
      <c r="J193" s="234">
        <f>ROUND(I193*H193,2)</f>
        <v>0</v>
      </c>
      <c r="K193" s="230" t="s">
        <v>129</v>
      </c>
      <c r="L193" s="46"/>
      <c r="M193" s="235" t="s">
        <v>19</v>
      </c>
      <c r="N193" s="236" t="s">
        <v>43</v>
      </c>
      <c r="O193" s="86"/>
      <c r="P193" s="237">
        <f>O193*H193</f>
        <v>0</v>
      </c>
      <c r="Q193" s="237">
        <v>0.46000000000000002</v>
      </c>
      <c r="R193" s="237">
        <f>Q193*H193</f>
        <v>29.900000000000002</v>
      </c>
      <c r="S193" s="237">
        <v>0</v>
      </c>
      <c r="T193" s="23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39" t="s">
        <v>130</v>
      </c>
      <c r="AT193" s="239" t="s">
        <v>125</v>
      </c>
      <c r="AU193" s="239" t="s">
        <v>81</v>
      </c>
      <c r="AY193" s="19" t="s">
        <v>123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9" t="s">
        <v>79</v>
      </c>
      <c r="BK193" s="240">
        <f>ROUND(I193*H193,2)</f>
        <v>0</v>
      </c>
      <c r="BL193" s="19" t="s">
        <v>130</v>
      </c>
      <c r="BM193" s="239" t="s">
        <v>297</v>
      </c>
    </row>
    <row r="194" s="13" customFormat="1">
      <c r="A194" s="13"/>
      <c r="B194" s="245"/>
      <c r="C194" s="246"/>
      <c r="D194" s="241" t="s">
        <v>134</v>
      </c>
      <c r="E194" s="247" t="s">
        <v>19</v>
      </c>
      <c r="F194" s="248" t="s">
        <v>298</v>
      </c>
      <c r="G194" s="246"/>
      <c r="H194" s="249">
        <v>56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5" t="s">
        <v>134</v>
      </c>
      <c r="AU194" s="255" t="s">
        <v>81</v>
      </c>
      <c r="AV194" s="13" t="s">
        <v>81</v>
      </c>
      <c r="AW194" s="13" t="s">
        <v>33</v>
      </c>
      <c r="AX194" s="13" t="s">
        <v>72</v>
      </c>
      <c r="AY194" s="255" t="s">
        <v>123</v>
      </c>
    </row>
    <row r="195" s="13" customFormat="1">
      <c r="A195" s="13"/>
      <c r="B195" s="245"/>
      <c r="C195" s="246"/>
      <c r="D195" s="241" t="s">
        <v>134</v>
      </c>
      <c r="E195" s="247" t="s">
        <v>19</v>
      </c>
      <c r="F195" s="248" t="s">
        <v>299</v>
      </c>
      <c r="G195" s="246"/>
      <c r="H195" s="249">
        <v>9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5" t="s">
        <v>134</v>
      </c>
      <c r="AU195" s="255" t="s">
        <v>81</v>
      </c>
      <c r="AV195" s="13" t="s">
        <v>81</v>
      </c>
      <c r="AW195" s="13" t="s">
        <v>33</v>
      </c>
      <c r="AX195" s="13" t="s">
        <v>72</v>
      </c>
      <c r="AY195" s="255" t="s">
        <v>123</v>
      </c>
    </row>
    <row r="196" s="14" customFormat="1">
      <c r="A196" s="14"/>
      <c r="B196" s="256"/>
      <c r="C196" s="257"/>
      <c r="D196" s="241" t="s">
        <v>134</v>
      </c>
      <c r="E196" s="258" t="s">
        <v>19</v>
      </c>
      <c r="F196" s="259" t="s">
        <v>137</v>
      </c>
      <c r="G196" s="257"/>
      <c r="H196" s="260">
        <v>65</v>
      </c>
      <c r="I196" s="261"/>
      <c r="J196" s="257"/>
      <c r="K196" s="257"/>
      <c r="L196" s="262"/>
      <c r="M196" s="263"/>
      <c r="N196" s="264"/>
      <c r="O196" s="264"/>
      <c r="P196" s="264"/>
      <c r="Q196" s="264"/>
      <c r="R196" s="264"/>
      <c r="S196" s="264"/>
      <c r="T196" s="26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6" t="s">
        <v>134</v>
      </c>
      <c r="AU196" s="266" t="s">
        <v>81</v>
      </c>
      <c r="AV196" s="14" t="s">
        <v>130</v>
      </c>
      <c r="AW196" s="14" t="s">
        <v>33</v>
      </c>
      <c r="AX196" s="14" t="s">
        <v>79</v>
      </c>
      <c r="AY196" s="266" t="s">
        <v>123</v>
      </c>
    </row>
    <row r="197" s="2" customFormat="1" ht="21.75" customHeight="1">
      <c r="A197" s="40"/>
      <c r="B197" s="41"/>
      <c r="C197" s="228" t="s">
        <v>300</v>
      </c>
      <c r="D197" s="228" t="s">
        <v>125</v>
      </c>
      <c r="E197" s="229" t="s">
        <v>301</v>
      </c>
      <c r="F197" s="230" t="s">
        <v>302</v>
      </c>
      <c r="G197" s="231" t="s">
        <v>128</v>
      </c>
      <c r="H197" s="232">
        <v>9</v>
      </c>
      <c r="I197" s="233"/>
      <c r="J197" s="234">
        <f>ROUND(I197*H197,2)</f>
        <v>0</v>
      </c>
      <c r="K197" s="230" t="s">
        <v>129</v>
      </c>
      <c r="L197" s="46"/>
      <c r="M197" s="235" t="s">
        <v>19</v>
      </c>
      <c r="N197" s="236" t="s">
        <v>43</v>
      </c>
      <c r="O197" s="86"/>
      <c r="P197" s="237">
        <f>O197*H197</f>
        <v>0</v>
      </c>
      <c r="Q197" s="237">
        <v>0</v>
      </c>
      <c r="R197" s="237">
        <f>Q197*H197</f>
        <v>0</v>
      </c>
      <c r="S197" s="237">
        <v>0</v>
      </c>
      <c r="T197" s="23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39" t="s">
        <v>130</v>
      </c>
      <c r="AT197" s="239" t="s">
        <v>125</v>
      </c>
      <c r="AU197" s="239" t="s">
        <v>81</v>
      </c>
      <c r="AY197" s="19" t="s">
        <v>123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9" t="s">
        <v>79</v>
      </c>
      <c r="BK197" s="240">
        <f>ROUND(I197*H197,2)</f>
        <v>0</v>
      </c>
      <c r="BL197" s="19" t="s">
        <v>130</v>
      </c>
      <c r="BM197" s="239" t="s">
        <v>303</v>
      </c>
    </row>
    <row r="198" s="2" customFormat="1">
      <c r="A198" s="40"/>
      <c r="B198" s="41"/>
      <c r="C198" s="42"/>
      <c r="D198" s="241" t="s">
        <v>132</v>
      </c>
      <c r="E198" s="42"/>
      <c r="F198" s="242" t="s">
        <v>304</v>
      </c>
      <c r="G198" s="42"/>
      <c r="H198" s="42"/>
      <c r="I198" s="148"/>
      <c r="J198" s="42"/>
      <c r="K198" s="42"/>
      <c r="L198" s="46"/>
      <c r="M198" s="243"/>
      <c r="N198" s="244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132</v>
      </c>
      <c r="AU198" s="19" t="s">
        <v>81</v>
      </c>
    </row>
    <row r="199" s="13" customFormat="1">
      <c r="A199" s="13"/>
      <c r="B199" s="245"/>
      <c r="C199" s="246"/>
      <c r="D199" s="241" t="s">
        <v>134</v>
      </c>
      <c r="E199" s="247" t="s">
        <v>19</v>
      </c>
      <c r="F199" s="248" t="s">
        <v>305</v>
      </c>
      <c r="G199" s="246"/>
      <c r="H199" s="249">
        <v>9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5" t="s">
        <v>134</v>
      </c>
      <c r="AU199" s="255" t="s">
        <v>81</v>
      </c>
      <c r="AV199" s="13" t="s">
        <v>81</v>
      </c>
      <c r="AW199" s="13" t="s">
        <v>33</v>
      </c>
      <c r="AX199" s="13" t="s">
        <v>79</v>
      </c>
      <c r="AY199" s="255" t="s">
        <v>123</v>
      </c>
    </row>
    <row r="200" s="2" customFormat="1" ht="21.75" customHeight="1">
      <c r="A200" s="40"/>
      <c r="B200" s="41"/>
      <c r="C200" s="228" t="s">
        <v>306</v>
      </c>
      <c r="D200" s="228" t="s">
        <v>125</v>
      </c>
      <c r="E200" s="229" t="s">
        <v>307</v>
      </c>
      <c r="F200" s="230" t="s">
        <v>308</v>
      </c>
      <c r="G200" s="231" t="s">
        <v>128</v>
      </c>
      <c r="H200" s="232">
        <v>9</v>
      </c>
      <c r="I200" s="233"/>
      <c r="J200" s="234">
        <f>ROUND(I200*H200,2)</f>
        <v>0</v>
      </c>
      <c r="K200" s="230" t="s">
        <v>129</v>
      </c>
      <c r="L200" s="46"/>
      <c r="M200" s="235" t="s">
        <v>19</v>
      </c>
      <c r="N200" s="236" t="s">
        <v>43</v>
      </c>
      <c r="O200" s="86"/>
      <c r="P200" s="237">
        <f>O200*H200</f>
        <v>0</v>
      </c>
      <c r="Q200" s="237">
        <v>0.23000000000000001</v>
      </c>
      <c r="R200" s="237">
        <f>Q200*H200</f>
        <v>2.0700000000000003</v>
      </c>
      <c r="S200" s="237">
        <v>0</v>
      </c>
      <c r="T200" s="238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39" t="s">
        <v>130</v>
      </c>
      <c r="AT200" s="239" t="s">
        <v>125</v>
      </c>
      <c r="AU200" s="239" t="s">
        <v>81</v>
      </c>
      <c r="AY200" s="19" t="s">
        <v>123</v>
      </c>
      <c r="BE200" s="240">
        <f>IF(N200="základní",J200,0)</f>
        <v>0</v>
      </c>
      <c r="BF200" s="240">
        <f>IF(N200="snížená",J200,0)</f>
        <v>0</v>
      </c>
      <c r="BG200" s="240">
        <f>IF(N200="zákl. přenesená",J200,0)</f>
        <v>0</v>
      </c>
      <c r="BH200" s="240">
        <f>IF(N200="sníž. přenesená",J200,0)</f>
        <v>0</v>
      </c>
      <c r="BI200" s="240">
        <f>IF(N200="nulová",J200,0)</f>
        <v>0</v>
      </c>
      <c r="BJ200" s="19" t="s">
        <v>79</v>
      </c>
      <c r="BK200" s="240">
        <f>ROUND(I200*H200,2)</f>
        <v>0</v>
      </c>
      <c r="BL200" s="19" t="s">
        <v>130</v>
      </c>
      <c r="BM200" s="239" t="s">
        <v>309</v>
      </c>
    </row>
    <row r="201" s="2" customFormat="1">
      <c r="A201" s="40"/>
      <c r="B201" s="41"/>
      <c r="C201" s="42"/>
      <c r="D201" s="241" t="s">
        <v>132</v>
      </c>
      <c r="E201" s="42"/>
      <c r="F201" s="242" t="s">
        <v>310</v>
      </c>
      <c r="G201" s="42"/>
      <c r="H201" s="42"/>
      <c r="I201" s="148"/>
      <c r="J201" s="42"/>
      <c r="K201" s="42"/>
      <c r="L201" s="46"/>
      <c r="M201" s="243"/>
      <c r="N201" s="244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132</v>
      </c>
      <c r="AU201" s="19" t="s">
        <v>81</v>
      </c>
    </row>
    <row r="202" s="13" customFormat="1">
      <c r="A202" s="13"/>
      <c r="B202" s="245"/>
      <c r="C202" s="246"/>
      <c r="D202" s="241" t="s">
        <v>134</v>
      </c>
      <c r="E202" s="247" t="s">
        <v>19</v>
      </c>
      <c r="F202" s="248" t="s">
        <v>311</v>
      </c>
      <c r="G202" s="246"/>
      <c r="H202" s="249">
        <v>9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5" t="s">
        <v>134</v>
      </c>
      <c r="AU202" s="255" t="s">
        <v>81</v>
      </c>
      <c r="AV202" s="13" t="s">
        <v>81</v>
      </c>
      <c r="AW202" s="13" t="s">
        <v>33</v>
      </c>
      <c r="AX202" s="13" t="s">
        <v>79</v>
      </c>
      <c r="AY202" s="255" t="s">
        <v>123</v>
      </c>
    </row>
    <row r="203" s="2" customFormat="1" ht="21.75" customHeight="1">
      <c r="A203" s="40"/>
      <c r="B203" s="41"/>
      <c r="C203" s="228" t="s">
        <v>312</v>
      </c>
      <c r="D203" s="228" t="s">
        <v>125</v>
      </c>
      <c r="E203" s="229" t="s">
        <v>313</v>
      </c>
      <c r="F203" s="230" t="s">
        <v>314</v>
      </c>
      <c r="G203" s="231" t="s">
        <v>128</v>
      </c>
      <c r="H203" s="232">
        <v>9</v>
      </c>
      <c r="I203" s="233"/>
      <c r="J203" s="234">
        <f>ROUND(I203*H203,2)</f>
        <v>0</v>
      </c>
      <c r="K203" s="230" t="s">
        <v>129</v>
      </c>
      <c r="L203" s="46"/>
      <c r="M203" s="235" t="s">
        <v>19</v>
      </c>
      <c r="N203" s="236" t="s">
        <v>43</v>
      </c>
      <c r="O203" s="86"/>
      <c r="P203" s="237">
        <f>O203*H203</f>
        <v>0</v>
      </c>
      <c r="Q203" s="237">
        <v>0</v>
      </c>
      <c r="R203" s="237">
        <f>Q203*H203</f>
        <v>0</v>
      </c>
      <c r="S203" s="237">
        <v>0</v>
      </c>
      <c r="T203" s="238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39" t="s">
        <v>130</v>
      </c>
      <c r="AT203" s="239" t="s">
        <v>125</v>
      </c>
      <c r="AU203" s="239" t="s">
        <v>81</v>
      </c>
      <c r="AY203" s="19" t="s">
        <v>123</v>
      </c>
      <c r="BE203" s="240">
        <f>IF(N203="základní",J203,0)</f>
        <v>0</v>
      </c>
      <c r="BF203" s="240">
        <f>IF(N203="snížená",J203,0)</f>
        <v>0</v>
      </c>
      <c r="BG203" s="240">
        <f>IF(N203="zákl. přenesená",J203,0)</f>
        <v>0</v>
      </c>
      <c r="BH203" s="240">
        <f>IF(N203="sníž. přenesená",J203,0)</f>
        <v>0</v>
      </c>
      <c r="BI203" s="240">
        <f>IF(N203="nulová",J203,0)</f>
        <v>0</v>
      </c>
      <c r="BJ203" s="19" t="s">
        <v>79</v>
      </c>
      <c r="BK203" s="240">
        <f>ROUND(I203*H203,2)</f>
        <v>0</v>
      </c>
      <c r="BL203" s="19" t="s">
        <v>130</v>
      </c>
      <c r="BM203" s="239" t="s">
        <v>315</v>
      </c>
    </row>
    <row r="204" s="2" customFormat="1">
      <c r="A204" s="40"/>
      <c r="B204" s="41"/>
      <c r="C204" s="42"/>
      <c r="D204" s="241" t="s">
        <v>132</v>
      </c>
      <c r="E204" s="42"/>
      <c r="F204" s="242" t="s">
        <v>316</v>
      </c>
      <c r="G204" s="42"/>
      <c r="H204" s="42"/>
      <c r="I204" s="148"/>
      <c r="J204" s="42"/>
      <c r="K204" s="42"/>
      <c r="L204" s="46"/>
      <c r="M204" s="243"/>
      <c r="N204" s="244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132</v>
      </c>
      <c r="AU204" s="19" t="s">
        <v>81</v>
      </c>
    </row>
    <row r="205" s="13" customFormat="1">
      <c r="A205" s="13"/>
      <c r="B205" s="245"/>
      <c r="C205" s="246"/>
      <c r="D205" s="241" t="s">
        <v>134</v>
      </c>
      <c r="E205" s="247" t="s">
        <v>19</v>
      </c>
      <c r="F205" s="248" t="s">
        <v>305</v>
      </c>
      <c r="G205" s="246"/>
      <c r="H205" s="249">
        <v>9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5" t="s">
        <v>134</v>
      </c>
      <c r="AU205" s="255" t="s">
        <v>81</v>
      </c>
      <c r="AV205" s="13" t="s">
        <v>81</v>
      </c>
      <c r="AW205" s="13" t="s">
        <v>33</v>
      </c>
      <c r="AX205" s="13" t="s">
        <v>79</v>
      </c>
      <c r="AY205" s="255" t="s">
        <v>123</v>
      </c>
    </row>
    <row r="206" s="2" customFormat="1" ht="21.75" customHeight="1">
      <c r="A206" s="40"/>
      <c r="B206" s="41"/>
      <c r="C206" s="228" t="s">
        <v>317</v>
      </c>
      <c r="D206" s="228" t="s">
        <v>125</v>
      </c>
      <c r="E206" s="229" t="s">
        <v>318</v>
      </c>
      <c r="F206" s="230" t="s">
        <v>319</v>
      </c>
      <c r="G206" s="231" t="s">
        <v>128</v>
      </c>
      <c r="H206" s="232">
        <v>21</v>
      </c>
      <c r="I206" s="233"/>
      <c r="J206" s="234">
        <f>ROUND(I206*H206,2)</f>
        <v>0</v>
      </c>
      <c r="K206" s="230" t="s">
        <v>129</v>
      </c>
      <c r="L206" s="46"/>
      <c r="M206" s="235" t="s">
        <v>19</v>
      </c>
      <c r="N206" s="236" t="s">
        <v>43</v>
      </c>
      <c r="O206" s="86"/>
      <c r="P206" s="237">
        <f>O206*H206</f>
        <v>0</v>
      </c>
      <c r="Q206" s="237">
        <v>0</v>
      </c>
      <c r="R206" s="237">
        <f>Q206*H206</f>
        <v>0</v>
      </c>
      <c r="S206" s="237">
        <v>0</v>
      </c>
      <c r="T206" s="238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39" t="s">
        <v>130</v>
      </c>
      <c r="AT206" s="239" t="s">
        <v>125</v>
      </c>
      <c r="AU206" s="239" t="s">
        <v>81</v>
      </c>
      <c r="AY206" s="19" t="s">
        <v>123</v>
      </c>
      <c r="BE206" s="240">
        <f>IF(N206="základní",J206,0)</f>
        <v>0</v>
      </c>
      <c r="BF206" s="240">
        <f>IF(N206="snížená",J206,0)</f>
        <v>0</v>
      </c>
      <c r="BG206" s="240">
        <f>IF(N206="zákl. přenesená",J206,0)</f>
        <v>0</v>
      </c>
      <c r="BH206" s="240">
        <f>IF(N206="sníž. přenesená",J206,0)</f>
        <v>0</v>
      </c>
      <c r="BI206" s="240">
        <f>IF(N206="nulová",J206,0)</f>
        <v>0</v>
      </c>
      <c r="BJ206" s="19" t="s">
        <v>79</v>
      </c>
      <c r="BK206" s="240">
        <f>ROUND(I206*H206,2)</f>
        <v>0</v>
      </c>
      <c r="BL206" s="19" t="s">
        <v>130</v>
      </c>
      <c r="BM206" s="239" t="s">
        <v>320</v>
      </c>
    </row>
    <row r="207" s="2" customFormat="1">
      <c r="A207" s="40"/>
      <c r="B207" s="41"/>
      <c r="C207" s="42"/>
      <c r="D207" s="241" t="s">
        <v>132</v>
      </c>
      <c r="E207" s="42"/>
      <c r="F207" s="242" t="s">
        <v>316</v>
      </c>
      <c r="G207" s="42"/>
      <c r="H207" s="42"/>
      <c r="I207" s="148"/>
      <c r="J207" s="42"/>
      <c r="K207" s="42"/>
      <c r="L207" s="46"/>
      <c r="M207" s="243"/>
      <c r="N207" s="244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132</v>
      </c>
      <c r="AU207" s="19" t="s">
        <v>81</v>
      </c>
    </row>
    <row r="208" s="13" customFormat="1">
      <c r="A208" s="13"/>
      <c r="B208" s="245"/>
      <c r="C208" s="246"/>
      <c r="D208" s="241" t="s">
        <v>134</v>
      </c>
      <c r="E208" s="247" t="s">
        <v>19</v>
      </c>
      <c r="F208" s="248" t="s">
        <v>321</v>
      </c>
      <c r="G208" s="246"/>
      <c r="H208" s="249">
        <v>21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5" t="s">
        <v>134</v>
      </c>
      <c r="AU208" s="255" t="s">
        <v>81</v>
      </c>
      <c r="AV208" s="13" t="s">
        <v>81</v>
      </c>
      <c r="AW208" s="13" t="s">
        <v>33</v>
      </c>
      <c r="AX208" s="13" t="s">
        <v>79</v>
      </c>
      <c r="AY208" s="255" t="s">
        <v>123</v>
      </c>
    </row>
    <row r="209" s="2" customFormat="1" ht="21.75" customHeight="1">
      <c r="A209" s="40"/>
      <c r="B209" s="41"/>
      <c r="C209" s="228" t="s">
        <v>322</v>
      </c>
      <c r="D209" s="228" t="s">
        <v>125</v>
      </c>
      <c r="E209" s="229" t="s">
        <v>323</v>
      </c>
      <c r="F209" s="230" t="s">
        <v>324</v>
      </c>
      <c r="G209" s="231" t="s">
        <v>128</v>
      </c>
      <c r="H209" s="232">
        <v>35</v>
      </c>
      <c r="I209" s="233"/>
      <c r="J209" s="234">
        <f>ROUND(I209*H209,2)</f>
        <v>0</v>
      </c>
      <c r="K209" s="230" t="s">
        <v>129</v>
      </c>
      <c r="L209" s="46"/>
      <c r="M209" s="235" t="s">
        <v>19</v>
      </c>
      <c r="N209" s="236" t="s">
        <v>43</v>
      </c>
      <c r="O209" s="86"/>
      <c r="P209" s="237">
        <f>O209*H209</f>
        <v>0</v>
      </c>
      <c r="Q209" s="237">
        <v>0</v>
      </c>
      <c r="R209" s="237">
        <f>Q209*H209</f>
        <v>0</v>
      </c>
      <c r="S209" s="237">
        <v>0</v>
      </c>
      <c r="T209" s="238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39" t="s">
        <v>130</v>
      </c>
      <c r="AT209" s="239" t="s">
        <v>125</v>
      </c>
      <c r="AU209" s="239" t="s">
        <v>81</v>
      </c>
      <c r="AY209" s="19" t="s">
        <v>123</v>
      </c>
      <c r="BE209" s="240">
        <f>IF(N209="základní",J209,0)</f>
        <v>0</v>
      </c>
      <c r="BF209" s="240">
        <f>IF(N209="snížená",J209,0)</f>
        <v>0</v>
      </c>
      <c r="BG209" s="240">
        <f>IF(N209="zákl. přenesená",J209,0)</f>
        <v>0</v>
      </c>
      <c r="BH209" s="240">
        <f>IF(N209="sníž. přenesená",J209,0)</f>
        <v>0</v>
      </c>
      <c r="BI209" s="240">
        <f>IF(N209="nulová",J209,0)</f>
        <v>0</v>
      </c>
      <c r="BJ209" s="19" t="s">
        <v>79</v>
      </c>
      <c r="BK209" s="240">
        <f>ROUND(I209*H209,2)</f>
        <v>0</v>
      </c>
      <c r="BL209" s="19" t="s">
        <v>130</v>
      </c>
      <c r="BM209" s="239" t="s">
        <v>325</v>
      </c>
    </row>
    <row r="210" s="2" customFormat="1">
      <c r="A210" s="40"/>
      <c r="B210" s="41"/>
      <c r="C210" s="42"/>
      <c r="D210" s="241" t="s">
        <v>132</v>
      </c>
      <c r="E210" s="42"/>
      <c r="F210" s="242" t="s">
        <v>316</v>
      </c>
      <c r="G210" s="42"/>
      <c r="H210" s="42"/>
      <c r="I210" s="148"/>
      <c r="J210" s="42"/>
      <c r="K210" s="42"/>
      <c r="L210" s="46"/>
      <c r="M210" s="243"/>
      <c r="N210" s="244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132</v>
      </c>
      <c r="AU210" s="19" t="s">
        <v>81</v>
      </c>
    </row>
    <row r="211" s="13" customFormat="1">
      <c r="A211" s="13"/>
      <c r="B211" s="245"/>
      <c r="C211" s="246"/>
      <c r="D211" s="241" t="s">
        <v>134</v>
      </c>
      <c r="E211" s="247" t="s">
        <v>19</v>
      </c>
      <c r="F211" s="248" t="s">
        <v>326</v>
      </c>
      <c r="G211" s="246"/>
      <c r="H211" s="249">
        <v>35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5" t="s">
        <v>134</v>
      </c>
      <c r="AU211" s="255" t="s">
        <v>81</v>
      </c>
      <c r="AV211" s="13" t="s">
        <v>81</v>
      </c>
      <c r="AW211" s="13" t="s">
        <v>33</v>
      </c>
      <c r="AX211" s="13" t="s">
        <v>79</v>
      </c>
      <c r="AY211" s="255" t="s">
        <v>123</v>
      </c>
    </row>
    <row r="212" s="2" customFormat="1" ht="16.5" customHeight="1">
      <c r="A212" s="40"/>
      <c r="B212" s="41"/>
      <c r="C212" s="228" t="s">
        <v>327</v>
      </c>
      <c r="D212" s="228" t="s">
        <v>125</v>
      </c>
      <c r="E212" s="229" t="s">
        <v>328</v>
      </c>
      <c r="F212" s="230" t="s">
        <v>329</v>
      </c>
      <c r="G212" s="231" t="s">
        <v>128</v>
      </c>
      <c r="H212" s="232">
        <v>9</v>
      </c>
      <c r="I212" s="233"/>
      <c r="J212" s="234">
        <f>ROUND(I212*H212,2)</f>
        <v>0</v>
      </c>
      <c r="K212" s="230" t="s">
        <v>129</v>
      </c>
      <c r="L212" s="46"/>
      <c r="M212" s="235" t="s">
        <v>19</v>
      </c>
      <c r="N212" s="236" t="s">
        <v>43</v>
      </c>
      <c r="O212" s="86"/>
      <c r="P212" s="237">
        <f>O212*H212</f>
        <v>0</v>
      </c>
      <c r="Q212" s="237">
        <v>0</v>
      </c>
      <c r="R212" s="237">
        <f>Q212*H212</f>
        <v>0</v>
      </c>
      <c r="S212" s="237">
        <v>0</v>
      </c>
      <c r="T212" s="238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39" t="s">
        <v>130</v>
      </c>
      <c r="AT212" s="239" t="s">
        <v>125</v>
      </c>
      <c r="AU212" s="239" t="s">
        <v>81</v>
      </c>
      <c r="AY212" s="19" t="s">
        <v>123</v>
      </c>
      <c r="BE212" s="240">
        <f>IF(N212="základní",J212,0)</f>
        <v>0</v>
      </c>
      <c r="BF212" s="240">
        <f>IF(N212="snížená",J212,0)</f>
        <v>0</v>
      </c>
      <c r="BG212" s="240">
        <f>IF(N212="zákl. přenesená",J212,0)</f>
        <v>0</v>
      </c>
      <c r="BH212" s="240">
        <f>IF(N212="sníž. přenesená",J212,0)</f>
        <v>0</v>
      </c>
      <c r="BI212" s="240">
        <f>IF(N212="nulová",J212,0)</f>
        <v>0</v>
      </c>
      <c r="BJ212" s="19" t="s">
        <v>79</v>
      </c>
      <c r="BK212" s="240">
        <f>ROUND(I212*H212,2)</f>
        <v>0</v>
      </c>
      <c r="BL212" s="19" t="s">
        <v>130</v>
      </c>
      <c r="BM212" s="239" t="s">
        <v>330</v>
      </c>
    </row>
    <row r="213" s="13" customFormat="1">
      <c r="A213" s="13"/>
      <c r="B213" s="245"/>
      <c r="C213" s="246"/>
      <c r="D213" s="241" t="s">
        <v>134</v>
      </c>
      <c r="E213" s="247" t="s">
        <v>19</v>
      </c>
      <c r="F213" s="248" t="s">
        <v>305</v>
      </c>
      <c r="G213" s="246"/>
      <c r="H213" s="249">
        <v>9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5" t="s">
        <v>134</v>
      </c>
      <c r="AU213" s="255" t="s">
        <v>81</v>
      </c>
      <c r="AV213" s="13" t="s">
        <v>81</v>
      </c>
      <c r="AW213" s="13" t="s">
        <v>33</v>
      </c>
      <c r="AX213" s="13" t="s">
        <v>79</v>
      </c>
      <c r="AY213" s="255" t="s">
        <v>123</v>
      </c>
    </row>
    <row r="214" s="2" customFormat="1" ht="16.5" customHeight="1">
      <c r="A214" s="40"/>
      <c r="B214" s="41"/>
      <c r="C214" s="228" t="s">
        <v>331</v>
      </c>
      <c r="D214" s="228" t="s">
        <v>125</v>
      </c>
      <c r="E214" s="229" t="s">
        <v>332</v>
      </c>
      <c r="F214" s="230" t="s">
        <v>333</v>
      </c>
      <c r="G214" s="231" t="s">
        <v>128</v>
      </c>
      <c r="H214" s="232">
        <v>9</v>
      </c>
      <c r="I214" s="233"/>
      <c r="J214" s="234">
        <f>ROUND(I214*H214,2)</f>
        <v>0</v>
      </c>
      <c r="K214" s="230" t="s">
        <v>129</v>
      </c>
      <c r="L214" s="46"/>
      <c r="M214" s="235" t="s">
        <v>19</v>
      </c>
      <c r="N214" s="236" t="s">
        <v>43</v>
      </c>
      <c r="O214" s="86"/>
      <c r="P214" s="237">
        <f>O214*H214</f>
        <v>0</v>
      </c>
      <c r="Q214" s="237">
        <v>0</v>
      </c>
      <c r="R214" s="237">
        <f>Q214*H214</f>
        <v>0</v>
      </c>
      <c r="S214" s="237">
        <v>0</v>
      </c>
      <c r="T214" s="238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39" t="s">
        <v>130</v>
      </c>
      <c r="AT214" s="239" t="s">
        <v>125</v>
      </c>
      <c r="AU214" s="239" t="s">
        <v>81</v>
      </c>
      <c r="AY214" s="19" t="s">
        <v>123</v>
      </c>
      <c r="BE214" s="240">
        <f>IF(N214="základní",J214,0)</f>
        <v>0</v>
      </c>
      <c r="BF214" s="240">
        <f>IF(N214="snížená",J214,0)</f>
        <v>0</v>
      </c>
      <c r="BG214" s="240">
        <f>IF(N214="zákl. přenesená",J214,0)</f>
        <v>0</v>
      </c>
      <c r="BH214" s="240">
        <f>IF(N214="sníž. přenesená",J214,0)</f>
        <v>0</v>
      </c>
      <c r="BI214" s="240">
        <f>IF(N214="nulová",J214,0)</f>
        <v>0</v>
      </c>
      <c r="BJ214" s="19" t="s">
        <v>79</v>
      </c>
      <c r="BK214" s="240">
        <f>ROUND(I214*H214,2)</f>
        <v>0</v>
      </c>
      <c r="BL214" s="19" t="s">
        <v>130</v>
      </c>
      <c r="BM214" s="239" t="s">
        <v>334</v>
      </c>
    </row>
    <row r="215" s="13" customFormat="1">
      <c r="A215" s="13"/>
      <c r="B215" s="245"/>
      <c r="C215" s="246"/>
      <c r="D215" s="241" t="s">
        <v>134</v>
      </c>
      <c r="E215" s="247" t="s">
        <v>19</v>
      </c>
      <c r="F215" s="248" t="s">
        <v>305</v>
      </c>
      <c r="G215" s="246"/>
      <c r="H215" s="249">
        <v>9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5" t="s">
        <v>134</v>
      </c>
      <c r="AU215" s="255" t="s">
        <v>81</v>
      </c>
      <c r="AV215" s="13" t="s">
        <v>81</v>
      </c>
      <c r="AW215" s="13" t="s">
        <v>33</v>
      </c>
      <c r="AX215" s="13" t="s">
        <v>79</v>
      </c>
      <c r="AY215" s="255" t="s">
        <v>123</v>
      </c>
    </row>
    <row r="216" s="2" customFormat="1" ht="21.75" customHeight="1">
      <c r="A216" s="40"/>
      <c r="B216" s="41"/>
      <c r="C216" s="228" t="s">
        <v>335</v>
      </c>
      <c r="D216" s="228" t="s">
        <v>125</v>
      </c>
      <c r="E216" s="229" t="s">
        <v>336</v>
      </c>
      <c r="F216" s="230" t="s">
        <v>337</v>
      </c>
      <c r="G216" s="231" t="s">
        <v>128</v>
      </c>
      <c r="H216" s="232">
        <v>9</v>
      </c>
      <c r="I216" s="233"/>
      <c r="J216" s="234">
        <f>ROUND(I216*H216,2)</f>
        <v>0</v>
      </c>
      <c r="K216" s="230" t="s">
        <v>129</v>
      </c>
      <c r="L216" s="46"/>
      <c r="M216" s="235" t="s">
        <v>19</v>
      </c>
      <c r="N216" s="236" t="s">
        <v>43</v>
      </c>
      <c r="O216" s="86"/>
      <c r="P216" s="237">
        <f>O216*H216</f>
        <v>0</v>
      </c>
      <c r="Q216" s="237">
        <v>0</v>
      </c>
      <c r="R216" s="237">
        <f>Q216*H216</f>
        <v>0</v>
      </c>
      <c r="S216" s="237">
        <v>0</v>
      </c>
      <c r="T216" s="23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39" t="s">
        <v>130</v>
      </c>
      <c r="AT216" s="239" t="s">
        <v>125</v>
      </c>
      <c r="AU216" s="239" t="s">
        <v>81</v>
      </c>
      <c r="AY216" s="19" t="s">
        <v>123</v>
      </c>
      <c r="BE216" s="240">
        <f>IF(N216="základní",J216,0)</f>
        <v>0</v>
      </c>
      <c r="BF216" s="240">
        <f>IF(N216="snížená",J216,0)</f>
        <v>0</v>
      </c>
      <c r="BG216" s="240">
        <f>IF(N216="zákl. přenesená",J216,0)</f>
        <v>0</v>
      </c>
      <c r="BH216" s="240">
        <f>IF(N216="sníž. přenesená",J216,0)</f>
        <v>0</v>
      </c>
      <c r="BI216" s="240">
        <f>IF(N216="nulová",J216,0)</f>
        <v>0</v>
      </c>
      <c r="BJ216" s="19" t="s">
        <v>79</v>
      </c>
      <c r="BK216" s="240">
        <f>ROUND(I216*H216,2)</f>
        <v>0</v>
      </c>
      <c r="BL216" s="19" t="s">
        <v>130</v>
      </c>
      <c r="BM216" s="239" t="s">
        <v>338</v>
      </c>
    </row>
    <row r="217" s="2" customFormat="1">
      <c r="A217" s="40"/>
      <c r="B217" s="41"/>
      <c r="C217" s="42"/>
      <c r="D217" s="241" t="s">
        <v>132</v>
      </c>
      <c r="E217" s="42"/>
      <c r="F217" s="242" t="s">
        <v>339</v>
      </c>
      <c r="G217" s="42"/>
      <c r="H217" s="42"/>
      <c r="I217" s="148"/>
      <c r="J217" s="42"/>
      <c r="K217" s="42"/>
      <c r="L217" s="46"/>
      <c r="M217" s="243"/>
      <c r="N217" s="244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132</v>
      </c>
      <c r="AU217" s="19" t="s">
        <v>81</v>
      </c>
    </row>
    <row r="218" s="13" customFormat="1">
      <c r="A218" s="13"/>
      <c r="B218" s="245"/>
      <c r="C218" s="246"/>
      <c r="D218" s="241" t="s">
        <v>134</v>
      </c>
      <c r="E218" s="247" t="s">
        <v>19</v>
      </c>
      <c r="F218" s="248" t="s">
        <v>305</v>
      </c>
      <c r="G218" s="246"/>
      <c r="H218" s="249">
        <v>9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5" t="s">
        <v>134</v>
      </c>
      <c r="AU218" s="255" t="s">
        <v>81</v>
      </c>
      <c r="AV218" s="13" t="s">
        <v>81</v>
      </c>
      <c r="AW218" s="13" t="s">
        <v>33</v>
      </c>
      <c r="AX218" s="13" t="s">
        <v>79</v>
      </c>
      <c r="AY218" s="255" t="s">
        <v>123</v>
      </c>
    </row>
    <row r="219" s="2" customFormat="1" ht="33" customHeight="1">
      <c r="A219" s="40"/>
      <c r="B219" s="41"/>
      <c r="C219" s="228" t="s">
        <v>340</v>
      </c>
      <c r="D219" s="228" t="s">
        <v>125</v>
      </c>
      <c r="E219" s="229" t="s">
        <v>341</v>
      </c>
      <c r="F219" s="230" t="s">
        <v>342</v>
      </c>
      <c r="G219" s="231" t="s">
        <v>128</v>
      </c>
      <c r="H219" s="232">
        <v>38.5</v>
      </c>
      <c r="I219" s="233"/>
      <c r="J219" s="234">
        <f>ROUND(I219*H219,2)</f>
        <v>0</v>
      </c>
      <c r="K219" s="230" t="s">
        <v>129</v>
      </c>
      <c r="L219" s="46"/>
      <c r="M219" s="235" t="s">
        <v>19</v>
      </c>
      <c r="N219" s="236" t="s">
        <v>43</v>
      </c>
      <c r="O219" s="86"/>
      <c r="P219" s="237">
        <f>O219*H219</f>
        <v>0</v>
      </c>
      <c r="Q219" s="237">
        <v>0.084250000000000005</v>
      </c>
      <c r="R219" s="237">
        <f>Q219*H219</f>
        <v>3.2436250000000002</v>
      </c>
      <c r="S219" s="237">
        <v>0</v>
      </c>
      <c r="T219" s="238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39" t="s">
        <v>130</v>
      </c>
      <c r="AT219" s="239" t="s">
        <v>125</v>
      </c>
      <c r="AU219" s="239" t="s">
        <v>81</v>
      </c>
      <c r="AY219" s="19" t="s">
        <v>123</v>
      </c>
      <c r="BE219" s="240">
        <f>IF(N219="základní",J219,0)</f>
        <v>0</v>
      </c>
      <c r="BF219" s="240">
        <f>IF(N219="snížená",J219,0)</f>
        <v>0</v>
      </c>
      <c r="BG219" s="240">
        <f>IF(N219="zákl. přenesená",J219,0)</f>
        <v>0</v>
      </c>
      <c r="BH219" s="240">
        <f>IF(N219="sníž. přenesená",J219,0)</f>
        <v>0</v>
      </c>
      <c r="BI219" s="240">
        <f>IF(N219="nulová",J219,0)</f>
        <v>0</v>
      </c>
      <c r="BJ219" s="19" t="s">
        <v>79</v>
      </c>
      <c r="BK219" s="240">
        <f>ROUND(I219*H219,2)</f>
        <v>0</v>
      </c>
      <c r="BL219" s="19" t="s">
        <v>130</v>
      </c>
      <c r="BM219" s="239" t="s">
        <v>343</v>
      </c>
    </row>
    <row r="220" s="2" customFormat="1">
      <c r="A220" s="40"/>
      <c r="B220" s="41"/>
      <c r="C220" s="42"/>
      <c r="D220" s="241" t="s">
        <v>132</v>
      </c>
      <c r="E220" s="42"/>
      <c r="F220" s="242" t="s">
        <v>344</v>
      </c>
      <c r="G220" s="42"/>
      <c r="H220" s="42"/>
      <c r="I220" s="148"/>
      <c r="J220" s="42"/>
      <c r="K220" s="42"/>
      <c r="L220" s="46"/>
      <c r="M220" s="243"/>
      <c r="N220" s="244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132</v>
      </c>
      <c r="AU220" s="19" t="s">
        <v>81</v>
      </c>
    </row>
    <row r="221" s="13" customFormat="1">
      <c r="A221" s="13"/>
      <c r="B221" s="245"/>
      <c r="C221" s="246"/>
      <c r="D221" s="241" t="s">
        <v>134</v>
      </c>
      <c r="E221" s="247" t="s">
        <v>19</v>
      </c>
      <c r="F221" s="248" t="s">
        <v>345</v>
      </c>
      <c r="G221" s="246"/>
      <c r="H221" s="249">
        <v>4.5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5" t="s">
        <v>134</v>
      </c>
      <c r="AU221" s="255" t="s">
        <v>81</v>
      </c>
      <c r="AV221" s="13" t="s">
        <v>81</v>
      </c>
      <c r="AW221" s="13" t="s">
        <v>33</v>
      </c>
      <c r="AX221" s="13" t="s">
        <v>72</v>
      </c>
      <c r="AY221" s="255" t="s">
        <v>123</v>
      </c>
    </row>
    <row r="222" s="13" customFormat="1">
      <c r="A222" s="13"/>
      <c r="B222" s="245"/>
      <c r="C222" s="246"/>
      <c r="D222" s="241" t="s">
        <v>134</v>
      </c>
      <c r="E222" s="247" t="s">
        <v>19</v>
      </c>
      <c r="F222" s="248" t="s">
        <v>346</v>
      </c>
      <c r="G222" s="246"/>
      <c r="H222" s="249">
        <v>34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5" t="s">
        <v>134</v>
      </c>
      <c r="AU222" s="255" t="s">
        <v>81</v>
      </c>
      <c r="AV222" s="13" t="s">
        <v>81</v>
      </c>
      <c r="AW222" s="13" t="s">
        <v>33</v>
      </c>
      <c r="AX222" s="13" t="s">
        <v>72</v>
      </c>
      <c r="AY222" s="255" t="s">
        <v>123</v>
      </c>
    </row>
    <row r="223" s="14" customFormat="1">
      <c r="A223" s="14"/>
      <c r="B223" s="256"/>
      <c r="C223" s="257"/>
      <c r="D223" s="241" t="s">
        <v>134</v>
      </c>
      <c r="E223" s="258" t="s">
        <v>19</v>
      </c>
      <c r="F223" s="259" t="s">
        <v>137</v>
      </c>
      <c r="G223" s="257"/>
      <c r="H223" s="260">
        <v>38.5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6" t="s">
        <v>134</v>
      </c>
      <c r="AU223" s="266" t="s">
        <v>81</v>
      </c>
      <c r="AV223" s="14" t="s">
        <v>130</v>
      </c>
      <c r="AW223" s="14" t="s">
        <v>33</v>
      </c>
      <c r="AX223" s="14" t="s">
        <v>79</v>
      </c>
      <c r="AY223" s="266" t="s">
        <v>123</v>
      </c>
    </row>
    <row r="224" s="2" customFormat="1" ht="16.5" customHeight="1">
      <c r="A224" s="40"/>
      <c r="B224" s="41"/>
      <c r="C224" s="267" t="s">
        <v>347</v>
      </c>
      <c r="D224" s="267" t="s">
        <v>248</v>
      </c>
      <c r="E224" s="268" t="s">
        <v>348</v>
      </c>
      <c r="F224" s="269" t="s">
        <v>349</v>
      </c>
      <c r="G224" s="270" t="s">
        <v>128</v>
      </c>
      <c r="H224" s="271">
        <v>22.5</v>
      </c>
      <c r="I224" s="272"/>
      <c r="J224" s="273">
        <f>ROUND(I224*H224,2)</f>
        <v>0</v>
      </c>
      <c r="K224" s="269" t="s">
        <v>129</v>
      </c>
      <c r="L224" s="274"/>
      <c r="M224" s="275" t="s">
        <v>19</v>
      </c>
      <c r="N224" s="276" t="s">
        <v>43</v>
      </c>
      <c r="O224" s="86"/>
      <c r="P224" s="237">
        <f>O224*H224</f>
        <v>0</v>
      </c>
      <c r="Q224" s="237">
        <v>0.13100000000000001</v>
      </c>
      <c r="R224" s="237">
        <f>Q224*H224</f>
        <v>2.9475000000000002</v>
      </c>
      <c r="S224" s="237">
        <v>0</v>
      </c>
      <c r="T224" s="238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39" t="s">
        <v>170</v>
      </c>
      <c r="AT224" s="239" t="s">
        <v>248</v>
      </c>
      <c r="AU224" s="239" t="s">
        <v>81</v>
      </c>
      <c r="AY224" s="19" t="s">
        <v>123</v>
      </c>
      <c r="BE224" s="240">
        <f>IF(N224="základní",J224,0)</f>
        <v>0</v>
      </c>
      <c r="BF224" s="240">
        <f>IF(N224="snížená",J224,0)</f>
        <v>0</v>
      </c>
      <c r="BG224" s="240">
        <f>IF(N224="zákl. přenesená",J224,0)</f>
        <v>0</v>
      </c>
      <c r="BH224" s="240">
        <f>IF(N224="sníž. přenesená",J224,0)</f>
        <v>0</v>
      </c>
      <c r="BI224" s="240">
        <f>IF(N224="nulová",J224,0)</f>
        <v>0</v>
      </c>
      <c r="BJ224" s="19" t="s">
        <v>79</v>
      </c>
      <c r="BK224" s="240">
        <f>ROUND(I224*H224,2)</f>
        <v>0</v>
      </c>
      <c r="BL224" s="19" t="s">
        <v>130</v>
      </c>
      <c r="BM224" s="239" t="s">
        <v>350</v>
      </c>
    </row>
    <row r="225" s="13" customFormat="1">
      <c r="A225" s="13"/>
      <c r="B225" s="245"/>
      <c r="C225" s="246"/>
      <c r="D225" s="241" t="s">
        <v>134</v>
      </c>
      <c r="E225" s="247" t="s">
        <v>19</v>
      </c>
      <c r="F225" s="248" t="s">
        <v>351</v>
      </c>
      <c r="G225" s="246"/>
      <c r="H225" s="249">
        <v>22.5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5" t="s">
        <v>134</v>
      </c>
      <c r="AU225" s="255" t="s">
        <v>81</v>
      </c>
      <c r="AV225" s="13" t="s">
        <v>81</v>
      </c>
      <c r="AW225" s="13" t="s">
        <v>33</v>
      </c>
      <c r="AX225" s="13" t="s">
        <v>79</v>
      </c>
      <c r="AY225" s="255" t="s">
        <v>123</v>
      </c>
    </row>
    <row r="226" s="2" customFormat="1" ht="16.5" customHeight="1">
      <c r="A226" s="40"/>
      <c r="B226" s="41"/>
      <c r="C226" s="267" t="s">
        <v>352</v>
      </c>
      <c r="D226" s="267" t="s">
        <v>248</v>
      </c>
      <c r="E226" s="268" t="s">
        <v>353</v>
      </c>
      <c r="F226" s="269" t="s">
        <v>354</v>
      </c>
      <c r="G226" s="270" t="s">
        <v>128</v>
      </c>
      <c r="H226" s="271">
        <v>12.300000000000001</v>
      </c>
      <c r="I226" s="272"/>
      <c r="J226" s="273">
        <f>ROUND(I226*H226,2)</f>
        <v>0</v>
      </c>
      <c r="K226" s="269" t="s">
        <v>129</v>
      </c>
      <c r="L226" s="274"/>
      <c r="M226" s="275" t="s">
        <v>19</v>
      </c>
      <c r="N226" s="276" t="s">
        <v>43</v>
      </c>
      <c r="O226" s="86"/>
      <c r="P226" s="237">
        <f>O226*H226</f>
        <v>0</v>
      </c>
      <c r="Q226" s="237">
        <v>0.13100000000000001</v>
      </c>
      <c r="R226" s="237">
        <f>Q226*H226</f>
        <v>1.6113000000000002</v>
      </c>
      <c r="S226" s="237">
        <v>0</v>
      </c>
      <c r="T226" s="238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39" t="s">
        <v>170</v>
      </c>
      <c r="AT226" s="239" t="s">
        <v>248</v>
      </c>
      <c r="AU226" s="239" t="s">
        <v>81</v>
      </c>
      <c r="AY226" s="19" t="s">
        <v>123</v>
      </c>
      <c r="BE226" s="240">
        <f>IF(N226="základní",J226,0)</f>
        <v>0</v>
      </c>
      <c r="BF226" s="240">
        <f>IF(N226="snížená",J226,0)</f>
        <v>0</v>
      </c>
      <c r="BG226" s="240">
        <f>IF(N226="zákl. přenesená",J226,0)</f>
        <v>0</v>
      </c>
      <c r="BH226" s="240">
        <f>IF(N226="sníž. přenesená",J226,0)</f>
        <v>0</v>
      </c>
      <c r="BI226" s="240">
        <f>IF(N226="nulová",J226,0)</f>
        <v>0</v>
      </c>
      <c r="BJ226" s="19" t="s">
        <v>79</v>
      </c>
      <c r="BK226" s="240">
        <f>ROUND(I226*H226,2)</f>
        <v>0</v>
      </c>
      <c r="BL226" s="19" t="s">
        <v>130</v>
      </c>
      <c r="BM226" s="239" t="s">
        <v>355</v>
      </c>
    </row>
    <row r="227" s="13" customFormat="1">
      <c r="A227" s="13"/>
      <c r="B227" s="245"/>
      <c r="C227" s="246"/>
      <c r="D227" s="241" t="s">
        <v>134</v>
      </c>
      <c r="E227" s="247" t="s">
        <v>19</v>
      </c>
      <c r="F227" s="248" t="s">
        <v>356</v>
      </c>
      <c r="G227" s="246"/>
      <c r="H227" s="249">
        <v>12.300000000000001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5" t="s">
        <v>134</v>
      </c>
      <c r="AU227" s="255" t="s">
        <v>81</v>
      </c>
      <c r="AV227" s="13" t="s">
        <v>81</v>
      </c>
      <c r="AW227" s="13" t="s">
        <v>33</v>
      </c>
      <c r="AX227" s="13" t="s">
        <v>79</v>
      </c>
      <c r="AY227" s="255" t="s">
        <v>123</v>
      </c>
    </row>
    <row r="228" s="2" customFormat="1" ht="33" customHeight="1">
      <c r="A228" s="40"/>
      <c r="B228" s="41"/>
      <c r="C228" s="228" t="s">
        <v>357</v>
      </c>
      <c r="D228" s="228" t="s">
        <v>125</v>
      </c>
      <c r="E228" s="229" t="s">
        <v>358</v>
      </c>
      <c r="F228" s="230" t="s">
        <v>359</v>
      </c>
      <c r="G228" s="231" t="s">
        <v>128</v>
      </c>
      <c r="H228" s="232">
        <v>56</v>
      </c>
      <c r="I228" s="233"/>
      <c r="J228" s="234">
        <f>ROUND(I228*H228,2)</f>
        <v>0</v>
      </c>
      <c r="K228" s="230" t="s">
        <v>129</v>
      </c>
      <c r="L228" s="46"/>
      <c r="M228" s="235" t="s">
        <v>19</v>
      </c>
      <c r="N228" s="236" t="s">
        <v>43</v>
      </c>
      <c r="O228" s="86"/>
      <c r="P228" s="237">
        <f>O228*H228</f>
        <v>0</v>
      </c>
      <c r="Q228" s="237">
        <v>0.085650000000000004</v>
      </c>
      <c r="R228" s="237">
        <f>Q228*H228</f>
        <v>4.7964000000000002</v>
      </c>
      <c r="S228" s="237">
        <v>0</v>
      </c>
      <c r="T228" s="238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39" t="s">
        <v>130</v>
      </c>
      <c r="AT228" s="239" t="s">
        <v>125</v>
      </c>
      <c r="AU228" s="239" t="s">
        <v>81</v>
      </c>
      <c r="AY228" s="19" t="s">
        <v>123</v>
      </c>
      <c r="BE228" s="240">
        <f>IF(N228="základní",J228,0)</f>
        <v>0</v>
      </c>
      <c r="BF228" s="240">
        <f>IF(N228="snížená",J228,0)</f>
        <v>0</v>
      </c>
      <c r="BG228" s="240">
        <f>IF(N228="zákl. přenesená",J228,0)</f>
        <v>0</v>
      </c>
      <c r="BH228" s="240">
        <f>IF(N228="sníž. přenesená",J228,0)</f>
        <v>0</v>
      </c>
      <c r="BI228" s="240">
        <f>IF(N228="nulová",J228,0)</f>
        <v>0</v>
      </c>
      <c r="BJ228" s="19" t="s">
        <v>79</v>
      </c>
      <c r="BK228" s="240">
        <f>ROUND(I228*H228,2)</f>
        <v>0</v>
      </c>
      <c r="BL228" s="19" t="s">
        <v>130</v>
      </c>
      <c r="BM228" s="239" t="s">
        <v>360</v>
      </c>
    </row>
    <row r="229" s="2" customFormat="1">
      <c r="A229" s="40"/>
      <c r="B229" s="41"/>
      <c r="C229" s="42"/>
      <c r="D229" s="241" t="s">
        <v>132</v>
      </c>
      <c r="E229" s="42"/>
      <c r="F229" s="242" t="s">
        <v>344</v>
      </c>
      <c r="G229" s="42"/>
      <c r="H229" s="42"/>
      <c r="I229" s="148"/>
      <c r="J229" s="42"/>
      <c r="K229" s="42"/>
      <c r="L229" s="46"/>
      <c r="M229" s="243"/>
      <c r="N229" s="244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132</v>
      </c>
      <c r="AU229" s="19" t="s">
        <v>81</v>
      </c>
    </row>
    <row r="230" s="13" customFormat="1">
      <c r="A230" s="13"/>
      <c r="B230" s="245"/>
      <c r="C230" s="246"/>
      <c r="D230" s="241" t="s">
        <v>134</v>
      </c>
      <c r="E230" s="247" t="s">
        <v>19</v>
      </c>
      <c r="F230" s="248" t="s">
        <v>361</v>
      </c>
      <c r="G230" s="246"/>
      <c r="H230" s="249">
        <v>56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5" t="s">
        <v>134</v>
      </c>
      <c r="AU230" s="255" t="s">
        <v>81</v>
      </c>
      <c r="AV230" s="13" t="s">
        <v>81</v>
      </c>
      <c r="AW230" s="13" t="s">
        <v>33</v>
      </c>
      <c r="AX230" s="13" t="s">
        <v>79</v>
      </c>
      <c r="AY230" s="255" t="s">
        <v>123</v>
      </c>
    </row>
    <row r="231" s="2" customFormat="1" ht="16.5" customHeight="1">
      <c r="A231" s="40"/>
      <c r="B231" s="41"/>
      <c r="C231" s="267" t="s">
        <v>362</v>
      </c>
      <c r="D231" s="267" t="s">
        <v>248</v>
      </c>
      <c r="E231" s="268" t="s">
        <v>363</v>
      </c>
      <c r="F231" s="269" t="s">
        <v>364</v>
      </c>
      <c r="G231" s="270" t="s">
        <v>128</v>
      </c>
      <c r="H231" s="271">
        <v>35.700000000000003</v>
      </c>
      <c r="I231" s="272"/>
      <c r="J231" s="273">
        <f>ROUND(I231*H231,2)</f>
        <v>0</v>
      </c>
      <c r="K231" s="269" t="s">
        <v>129</v>
      </c>
      <c r="L231" s="274"/>
      <c r="M231" s="275" t="s">
        <v>19</v>
      </c>
      <c r="N231" s="276" t="s">
        <v>43</v>
      </c>
      <c r="O231" s="86"/>
      <c r="P231" s="237">
        <f>O231*H231</f>
        <v>0</v>
      </c>
      <c r="Q231" s="237">
        <v>0.17599999999999999</v>
      </c>
      <c r="R231" s="237">
        <f>Q231*H231</f>
        <v>6.2831999999999999</v>
      </c>
      <c r="S231" s="237">
        <v>0</v>
      </c>
      <c r="T231" s="238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39" t="s">
        <v>170</v>
      </c>
      <c r="AT231" s="239" t="s">
        <v>248</v>
      </c>
      <c r="AU231" s="239" t="s">
        <v>81</v>
      </c>
      <c r="AY231" s="19" t="s">
        <v>123</v>
      </c>
      <c r="BE231" s="240">
        <f>IF(N231="základní",J231,0)</f>
        <v>0</v>
      </c>
      <c r="BF231" s="240">
        <f>IF(N231="snížená",J231,0)</f>
        <v>0</v>
      </c>
      <c r="BG231" s="240">
        <f>IF(N231="zákl. přenesená",J231,0)</f>
        <v>0</v>
      </c>
      <c r="BH231" s="240">
        <f>IF(N231="sníž. přenesená",J231,0)</f>
        <v>0</v>
      </c>
      <c r="BI231" s="240">
        <f>IF(N231="nulová",J231,0)</f>
        <v>0</v>
      </c>
      <c r="BJ231" s="19" t="s">
        <v>79</v>
      </c>
      <c r="BK231" s="240">
        <f>ROUND(I231*H231,2)</f>
        <v>0</v>
      </c>
      <c r="BL231" s="19" t="s">
        <v>130</v>
      </c>
      <c r="BM231" s="239" t="s">
        <v>365</v>
      </c>
    </row>
    <row r="232" s="13" customFormat="1">
      <c r="A232" s="13"/>
      <c r="B232" s="245"/>
      <c r="C232" s="246"/>
      <c r="D232" s="241" t="s">
        <v>134</v>
      </c>
      <c r="E232" s="247" t="s">
        <v>19</v>
      </c>
      <c r="F232" s="248" t="s">
        <v>366</v>
      </c>
      <c r="G232" s="246"/>
      <c r="H232" s="249">
        <v>35.700000000000003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5" t="s">
        <v>134</v>
      </c>
      <c r="AU232" s="255" t="s">
        <v>81</v>
      </c>
      <c r="AV232" s="13" t="s">
        <v>81</v>
      </c>
      <c r="AW232" s="13" t="s">
        <v>33</v>
      </c>
      <c r="AX232" s="13" t="s">
        <v>79</v>
      </c>
      <c r="AY232" s="255" t="s">
        <v>123</v>
      </c>
    </row>
    <row r="233" s="2" customFormat="1" ht="16.5" customHeight="1">
      <c r="A233" s="40"/>
      <c r="B233" s="41"/>
      <c r="C233" s="267" t="s">
        <v>367</v>
      </c>
      <c r="D233" s="267" t="s">
        <v>248</v>
      </c>
      <c r="E233" s="268" t="s">
        <v>368</v>
      </c>
      <c r="F233" s="269" t="s">
        <v>369</v>
      </c>
      <c r="G233" s="270" t="s">
        <v>128</v>
      </c>
      <c r="H233" s="271">
        <v>21.5</v>
      </c>
      <c r="I233" s="272"/>
      <c r="J233" s="273">
        <f>ROUND(I233*H233,2)</f>
        <v>0</v>
      </c>
      <c r="K233" s="269" t="s">
        <v>129</v>
      </c>
      <c r="L233" s="274"/>
      <c r="M233" s="275" t="s">
        <v>19</v>
      </c>
      <c r="N233" s="276" t="s">
        <v>43</v>
      </c>
      <c r="O233" s="86"/>
      <c r="P233" s="237">
        <f>O233*H233</f>
        <v>0</v>
      </c>
      <c r="Q233" s="237">
        <v>0.17499999999999999</v>
      </c>
      <c r="R233" s="237">
        <f>Q233*H233</f>
        <v>3.7624999999999997</v>
      </c>
      <c r="S233" s="237">
        <v>0</v>
      </c>
      <c r="T233" s="238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39" t="s">
        <v>170</v>
      </c>
      <c r="AT233" s="239" t="s">
        <v>248</v>
      </c>
      <c r="AU233" s="239" t="s">
        <v>81</v>
      </c>
      <c r="AY233" s="19" t="s">
        <v>123</v>
      </c>
      <c r="BE233" s="240">
        <f>IF(N233="základní",J233,0)</f>
        <v>0</v>
      </c>
      <c r="BF233" s="240">
        <f>IF(N233="snížená",J233,0)</f>
        <v>0</v>
      </c>
      <c r="BG233" s="240">
        <f>IF(N233="zákl. přenesená",J233,0)</f>
        <v>0</v>
      </c>
      <c r="BH233" s="240">
        <f>IF(N233="sníž. přenesená",J233,0)</f>
        <v>0</v>
      </c>
      <c r="BI233" s="240">
        <f>IF(N233="nulová",J233,0)</f>
        <v>0</v>
      </c>
      <c r="BJ233" s="19" t="s">
        <v>79</v>
      </c>
      <c r="BK233" s="240">
        <f>ROUND(I233*H233,2)</f>
        <v>0</v>
      </c>
      <c r="BL233" s="19" t="s">
        <v>130</v>
      </c>
      <c r="BM233" s="239" t="s">
        <v>370</v>
      </c>
    </row>
    <row r="234" s="13" customFormat="1">
      <c r="A234" s="13"/>
      <c r="B234" s="245"/>
      <c r="C234" s="246"/>
      <c r="D234" s="241" t="s">
        <v>134</v>
      </c>
      <c r="E234" s="247" t="s">
        <v>19</v>
      </c>
      <c r="F234" s="248" t="s">
        <v>371</v>
      </c>
      <c r="G234" s="246"/>
      <c r="H234" s="249">
        <v>21.5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5" t="s">
        <v>134</v>
      </c>
      <c r="AU234" s="255" t="s">
        <v>81</v>
      </c>
      <c r="AV234" s="13" t="s">
        <v>81</v>
      </c>
      <c r="AW234" s="13" t="s">
        <v>33</v>
      </c>
      <c r="AX234" s="13" t="s">
        <v>79</v>
      </c>
      <c r="AY234" s="255" t="s">
        <v>123</v>
      </c>
    </row>
    <row r="235" s="2" customFormat="1" ht="16.5" customHeight="1">
      <c r="A235" s="40"/>
      <c r="B235" s="41"/>
      <c r="C235" s="228" t="s">
        <v>372</v>
      </c>
      <c r="D235" s="228" t="s">
        <v>125</v>
      </c>
      <c r="E235" s="229" t="s">
        <v>373</v>
      </c>
      <c r="F235" s="230" t="s">
        <v>374</v>
      </c>
      <c r="G235" s="231" t="s">
        <v>167</v>
      </c>
      <c r="H235" s="232">
        <v>21</v>
      </c>
      <c r="I235" s="233"/>
      <c r="J235" s="234">
        <f>ROUND(I235*H235,2)</f>
        <v>0</v>
      </c>
      <c r="K235" s="230" t="s">
        <v>129</v>
      </c>
      <c r="L235" s="46"/>
      <c r="M235" s="235" t="s">
        <v>19</v>
      </c>
      <c r="N235" s="236" t="s">
        <v>43</v>
      </c>
      <c r="O235" s="86"/>
      <c r="P235" s="237">
        <f>O235*H235</f>
        <v>0</v>
      </c>
      <c r="Q235" s="237">
        <v>0.0035999999999999999</v>
      </c>
      <c r="R235" s="237">
        <f>Q235*H235</f>
        <v>0.075600000000000001</v>
      </c>
      <c r="S235" s="237">
        <v>0</v>
      </c>
      <c r="T235" s="238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39" t="s">
        <v>130</v>
      </c>
      <c r="AT235" s="239" t="s">
        <v>125</v>
      </c>
      <c r="AU235" s="239" t="s">
        <v>81</v>
      </c>
      <c r="AY235" s="19" t="s">
        <v>123</v>
      </c>
      <c r="BE235" s="240">
        <f>IF(N235="základní",J235,0)</f>
        <v>0</v>
      </c>
      <c r="BF235" s="240">
        <f>IF(N235="snížená",J235,0)</f>
        <v>0</v>
      </c>
      <c r="BG235" s="240">
        <f>IF(N235="zákl. přenesená",J235,0)</f>
        <v>0</v>
      </c>
      <c r="BH235" s="240">
        <f>IF(N235="sníž. přenesená",J235,0)</f>
        <v>0</v>
      </c>
      <c r="BI235" s="240">
        <f>IF(N235="nulová",J235,0)</f>
        <v>0</v>
      </c>
      <c r="BJ235" s="19" t="s">
        <v>79</v>
      </c>
      <c r="BK235" s="240">
        <f>ROUND(I235*H235,2)</f>
        <v>0</v>
      </c>
      <c r="BL235" s="19" t="s">
        <v>130</v>
      </c>
      <c r="BM235" s="239" t="s">
        <v>375</v>
      </c>
    </row>
    <row r="236" s="2" customFormat="1">
      <c r="A236" s="40"/>
      <c r="B236" s="41"/>
      <c r="C236" s="42"/>
      <c r="D236" s="241" t="s">
        <v>132</v>
      </c>
      <c r="E236" s="42"/>
      <c r="F236" s="242" t="s">
        <v>376</v>
      </c>
      <c r="G236" s="42"/>
      <c r="H236" s="42"/>
      <c r="I236" s="148"/>
      <c r="J236" s="42"/>
      <c r="K236" s="42"/>
      <c r="L236" s="46"/>
      <c r="M236" s="243"/>
      <c r="N236" s="244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132</v>
      </c>
      <c r="AU236" s="19" t="s">
        <v>81</v>
      </c>
    </row>
    <row r="237" s="13" customFormat="1">
      <c r="A237" s="13"/>
      <c r="B237" s="245"/>
      <c r="C237" s="246"/>
      <c r="D237" s="241" t="s">
        <v>134</v>
      </c>
      <c r="E237" s="247" t="s">
        <v>19</v>
      </c>
      <c r="F237" s="248" t="s">
        <v>377</v>
      </c>
      <c r="G237" s="246"/>
      <c r="H237" s="249">
        <v>21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5" t="s">
        <v>134</v>
      </c>
      <c r="AU237" s="255" t="s">
        <v>81</v>
      </c>
      <c r="AV237" s="13" t="s">
        <v>81</v>
      </c>
      <c r="AW237" s="13" t="s">
        <v>33</v>
      </c>
      <c r="AX237" s="13" t="s">
        <v>79</v>
      </c>
      <c r="AY237" s="255" t="s">
        <v>123</v>
      </c>
    </row>
    <row r="238" s="12" customFormat="1" ht="22.8" customHeight="1">
      <c r="A238" s="12"/>
      <c r="B238" s="212"/>
      <c r="C238" s="213"/>
      <c r="D238" s="214" t="s">
        <v>71</v>
      </c>
      <c r="E238" s="226" t="s">
        <v>170</v>
      </c>
      <c r="F238" s="226" t="s">
        <v>378</v>
      </c>
      <c r="G238" s="213"/>
      <c r="H238" s="213"/>
      <c r="I238" s="216"/>
      <c r="J238" s="227">
        <f>BK238</f>
        <v>0</v>
      </c>
      <c r="K238" s="213"/>
      <c r="L238" s="218"/>
      <c r="M238" s="219"/>
      <c r="N238" s="220"/>
      <c r="O238" s="220"/>
      <c r="P238" s="221">
        <f>SUM(P239:P262)</f>
        <v>0</v>
      </c>
      <c r="Q238" s="220"/>
      <c r="R238" s="221">
        <f>SUM(R239:R262)</f>
        <v>1.5729920000000002</v>
      </c>
      <c r="S238" s="220"/>
      <c r="T238" s="222">
        <f>SUM(T239:T262)</f>
        <v>0.14999999999999999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3" t="s">
        <v>79</v>
      </c>
      <c r="AT238" s="224" t="s">
        <v>71</v>
      </c>
      <c r="AU238" s="224" t="s">
        <v>79</v>
      </c>
      <c r="AY238" s="223" t="s">
        <v>123</v>
      </c>
      <c r="BK238" s="225">
        <f>SUM(BK239:BK262)</f>
        <v>0</v>
      </c>
    </row>
    <row r="239" s="2" customFormat="1" ht="21.75" customHeight="1">
      <c r="A239" s="40"/>
      <c r="B239" s="41"/>
      <c r="C239" s="228" t="s">
        <v>379</v>
      </c>
      <c r="D239" s="228" t="s">
        <v>125</v>
      </c>
      <c r="E239" s="229" t="s">
        <v>380</v>
      </c>
      <c r="F239" s="230" t="s">
        <v>381</v>
      </c>
      <c r="G239" s="231" t="s">
        <v>167</v>
      </c>
      <c r="H239" s="232">
        <v>8.8000000000000007</v>
      </c>
      <c r="I239" s="233"/>
      <c r="J239" s="234">
        <f>ROUND(I239*H239,2)</f>
        <v>0</v>
      </c>
      <c r="K239" s="230" t="s">
        <v>129</v>
      </c>
      <c r="L239" s="46"/>
      <c r="M239" s="235" t="s">
        <v>19</v>
      </c>
      <c r="N239" s="236" t="s">
        <v>43</v>
      </c>
      <c r="O239" s="86"/>
      <c r="P239" s="237">
        <f>O239*H239</f>
        <v>0</v>
      </c>
      <c r="Q239" s="237">
        <v>0.0027599999999999999</v>
      </c>
      <c r="R239" s="237">
        <f>Q239*H239</f>
        <v>0.024288000000000001</v>
      </c>
      <c r="S239" s="237">
        <v>0</v>
      </c>
      <c r="T239" s="238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39" t="s">
        <v>130</v>
      </c>
      <c r="AT239" s="239" t="s">
        <v>125</v>
      </c>
      <c r="AU239" s="239" t="s">
        <v>81</v>
      </c>
      <c r="AY239" s="19" t="s">
        <v>123</v>
      </c>
      <c r="BE239" s="240">
        <f>IF(N239="základní",J239,0)</f>
        <v>0</v>
      </c>
      <c r="BF239" s="240">
        <f>IF(N239="snížená",J239,0)</f>
        <v>0</v>
      </c>
      <c r="BG239" s="240">
        <f>IF(N239="zákl. přenesená",J239,0)</f>
        <v>0</v>
      </c>
      <c r="BH239" s="240">
        <f>IF(N239="sníž. přenesená",J239,0)</f>
        <v>0</v>
      </c>
      <c r="BI239" s="240">
        <f>IF(N239="nulová",J239,0)</f>
        <v>0</v>
      </c>
      <c r="BJ239" s="19" t="s">
        <v>79</v>
      </c>
      <c r="BK239" s="240">
        <f>ROUND(I239*H239,2)</f>
        <v>0</v>
      </c>
      <c r="BL239" s="19" t="s">
        <v>130</v>
      </c>
      <c r="BM239" s="239" t="s">
        <v>382</v>
      </c>
    </row>
    <row r="240" s="2" customFormat="1">
      <c r="A240" s="40"/>
      <c r="B240" s="41"/>
      <c r="C240" s="42"/>
      <c r="D240" s="241" t="s">
        <v>132</v>
      </c>
      <c r="E240" s="42"/>
      <c r="F240" s="242" t="s">
        <v>383</v>
      </c>
      <c r="G240" s="42"/>
      <c r="H240" s="42"/>
      <c r="I240" s="148"/>
      <c r="J240" s="42"/>
      <c r="K240" s="42"/>
      <c r="L240" s="46"/>
      <c r="M240" s="243"/>
      <c r="N240" s="244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132</v>
      </c>
      <c r="AU240" s="19" t="s">
        <v>81</v>
      </c>
    </row>
    <row r="241" s="13" customFormat="1">
      <c r="A241" s="13"/>
      <c r="B241" s="245"/>
      <c r="C241" s="246"/>
      <c r="D241" s="241" t="s">
        <v>134</v>
      </c>
      <c r="E241" s="247" t="s">
        <v>19</v>
      </c>
      <c r="F241" s="248" t="s">
        <v>384</v>
      </c>
      <c r="G241" s="246"/>
      <c r="H241" s="249">
        <v>8.8000000000000007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5" t="s">
        <v>134</v>
      </c>
      <c r="AU241" s="255" t="s">
        <v>81</v>
      </c>
      <c r="AV241" s="13" t="s">
        <v>81</v>
      </c>
      <c r="AW241" s="13" t="s">
        <v>33</v>
      </c>
      <c r="AX241" s="13" t="s">
        <v>79</v>
      </c>
      <c r="AY241" s="255" t="s">
        <v>123</v>
      </c>
    </row>
    <row r="242" s="2" customFormat="1" ht="16.5" customHeight="1">
      <c r="A242" s="40"/>
      <c r="B242" s="41"/>
      <c r="C242" s="228" t="s">
        <v>385</v>
      </c>
      <c r="D242" s="228" t="s">
        <v>125</v>
      </c>
      <c r="E242" s="229" t="s">
        <v>386</v>
      </c>
      <c r="F242" s="230" t="s">
        <v>387</v>
      </c>
      <c r="G242" s="231" t="s">
        <v>388</v>
      </c>
      <c r="H242" s="232">
        <v>2</v>
      </c>
      <c r="I242" s="233"/>
      <c r="J242" s="234">
        <f>ROUND(I242*H242,2)</f>
        <v>0</v>
      </c>
      <c r="K242" s="230" t="s">
        <v>19</v>
      </c>
      <c r="L242" s="46"/>
      <c r="M242" s="235" t="s">
        <v>19</v>
      </c>
      <c r="N242" s="236" t="s">
        <v>43</v>
      </c>
      <c r="O242" s="86"/>
      <c r="P242" s="237">
        <f>O242*H242</f>
        <v>0</v>
      </c>
      <c r="Q242" s="237">
        <v>0</v>
      </c>
      <c r="R242" s="237">
        <f>Q242*H242</f>
        <v>0</v>
      </c>
      <c r="S242" s="237">
        <v>0</v>
      </c>
      <c r="T242" s="238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39" t="s">
        <v>130</v>
      </c>
      <c r="AT242" s="239" t="s">
        <v>125</v>
      </c>
      <c r="AU242" s="239" t="s">
        <v>81</v>
      </c>
      <c r="AY242" s="19" t="s">
        <v>123</v>
      </c>
      <c r="BE242" s="240">
        <f>IF(N242="základní",J242,0)</f>
        <v>0</v>
      </c>
      <c r="BF242" s="240">
        <f>IF(N242="snížená",J242,0)</f>
        <v>0</v>
      </c>
      <c r="BG242" s="240">
        <f>IF(N242="zákl. přenesená",J242,0)</f>
        <v>0</v>
      </c>
      <c r="BH242" s="240">
        <f>IF(N242="sníž. přenesená",J242,0)</f>
        <v>0</v>
      </c>
      <c r="BI242" s="240">
        <f>IF(N242="nulová",J242,0)</f>
        <v>0</v>
      </c>
      <c r="BJ242" s="19" t="s">
        <v>79</v>
      </c>
      <c r="BK242" s="240">
        <f>ROUND(I242*H242,2)</f>
        <v>0</v>
      </c>
      <c r="BL242" s="19" t="s">
        <v>130</v>
      </c>
      <c r="BM242" s="239" t="s">
        <v>389</v>
      </c>
    </row>
    <row r="243" s="13" customFormat="1">
      <c r="A243" s="13"/>
      <c r="B243" s="245"/>
      <c r="C243" s="246"/>
      <c r="D243" s="241" t="s">
        <v>134</v>
      </c>
      <c r="E243" s="247" t="s">
        <v>19</v>
      </c>
      <c r="F243" s="248" t="s">
        <v>81</v>
      </c>
      <c r="G243" s="246"/>
      <c r="H243" s="249">
        <v>2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5" t="s">
        <v>134</v>
      </c>
      <c r="AU243" s="255" t="s">
        <v>81</v>
      </c>
      <c r="AV243" s="13" t="s">
        <v>81</v>
      </c>
      <c r="AW243" s="13" t="s">
        <v>33</v>
      </c>
      <c r="AX243" s="13" t="s">
        <v>79</v>
      </c>
      <c r="AY243" s="255" t="s">
        <v>123</v>
      </c>
    </row>
    <row r="244" s="2" customFormat="1" ht="16.5" customHeight="1">
      <c r="A244" s="40"/>
      <c r="B244" s="41"/>
      <c r="C244" s="228" t="s">
        <v>390</v>
      </c>
      <c r="D244" s="228" t="s">
        <v>125</v>
      </c>
      <c r="E244" s="229" t="s">
        <v>391</v>
      </c>
      <c r="F244" s="230" t="s">
        <v>392</v>
      </c>
      <c r="G244" s="231" t="s">
        <v>388</v>
      </c>
      <c r="H244" s="232">
        <v>1</v>
      </c>
      <c r="I244" s="233"/>
      <c r="J244" s="234">
        <f>ROUND(I244*H244,2)</f>
        <v>0</v>
      </c>
      <c r="K244" s="230" t="s">
        <v>19</v>
      </c>
      <c r="L244" s="46"/>
      <c r="M244" s="235" t="s">
        <v>19</v>
      </c>
      <c r="N244" s="236" t="s">
        <v>43</v>
      </c>
      <c r="O244" s="86"/>
      <c r="P244" s="237">
        <f>O244*H244</f>
        <v>0</v>
      </c>
      <c r="Q244" s="237">
        <v>0</v>
      </c>
      <c r="R244" s="237">
        <f>Q244*H244</f>
        <v>0</v>
      </c>
      <c r="S244" s="237">
        <v>0</v>
      </c>
      <c r="T244" s="238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39" t="s">
        <v>130</v>
      </c>
      <c r="AT244" s="239" t="s">
        <v>125</v>
      </c>
      <c r="AU244" s="239" t="s">
        <v>81</v>
      </c>
      <c r="AY244" s="19" t="s">
        <v>123</v>
      </c>
      <c r="BE244" s="240">
        <f>IF(N244="základní",J244,0)</f>
        <v>0</v>
      </c>
      <c r="BF244" s="240">
        <f>IF(N244="snížená",J244,0)</f>
        <v>0</v>
      </c>
      <c r="BG244" s="240">
        <f>IF(N244="zákl. přenesená",J244,0)</f>
        <v>0</v>
      </c>
      <c r="BH244" s="240">
        <f>IF(N244="sníž. přenesená",J244,0)</f>
        <v>0</v>
      </c>
      <c r="BI244" s="240">
        <f>IF(N244="nulová",J244,0)</f>
        <v>0</v>
      </c>
      <c r="BJ244" s="19" t="s">
        <v>79</v>
      </c>
      <c r="BK244" s="240">
        <f>ROUND(I244*H244,2)</f>
        <v>0</v>
      </c>
      <c r="BL244" s="19" t="s">
        <v>130</v>
      </c>
      <c r="BM244" s="239" t="s">
        <v>393</v>
      </c>
    </row>
    <row r="245" s="2" customFormat="1">
      <c r="A245" s="40"/>
      <c r="B245" s="41"/>
      <c r="C245" s="42"/>
      <c r="D245" s="241" t="s">
        <v>240</v>
      </c>
      <c r="E245" s="42"/>
      <c r="F245" s="242" t="s">
        <v>394</v>
      </c>
      <c r="G245" s="42"/>
      <c r="H245" s="42"/>
      <c r="I245" s="148"/>
      <c r="J245" s="42"/>
      <c r="K245" s="42"/>
      <c r="L245" s="46"/>
      <c r="M245" s="243"/>
      <c r="N245" s="244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240</v>
      </c>
      <c r="AU245" s="19" t="s">
        <v>81</v>
      </c>
    </row>
    <row r="246" s="13" customFormat="1">
      <c r="A246" s="13"/>
      <c r="B246" s="245"/>
      <c r="C246" s="246"/>
      <c r="D246" s="241" t="s">
        <v>134</v>
      </c>
      <c r="E246" s="247" t="s">
        <v>19</v>
      </c>
      <c r="F246" s="248" t="s">
        <v>395</v>
      </c>
      <c r="G246" s="246"/>
      <c r="H246" s="249">
        <v>1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5" t="s">
        <v>134</v>
      </c>
      <c r="AU246" s="255" t="s">
        <v>81</v>
      </c>
      <c r="AV246" s="13" t="s">
        <v>81</v>
      </c>
      <c r="AW246" s="13" t="s">
        <v>33</v>
      </c>
      <c r="AX246" s="13" t="s">
        <v>79</v>
      </c>
      <c r="AY246" s="255" t="s">
        <v>123</v>
      </c>
    </row>
    <row r="247" s="2" customFormat="1" ht="16.5" customHeight="1">
      <c r="A247" s="40"/>
      <c r="B247" s="41"/>
      <c r="C247" s="228" t="s">
        <v>396</v>
      </c>
      <c r="D247" s="228" t="s">
        <v>125</v>
      </c>
      <c r="E247" s="229" t="s">
        <v>397</v>
      </c>
      <c r="F247" s="230" t="s">
        <v>398</v>
      </c>
      <c r="G247" s="231" t="s">
        <v>388</v>
      </c>
      <c r="H247" s="232">
        <v>2</v>
      </c>
      <c r="I247" s="233"/>
      <c r="J247" s="234">
        <f>ROUND(I247*H247,2)</f>
        <v>0</v>
      </c>
      <c r="K247" s="230" t="s">
        <v>19</v>
      </c>
      <c r="L247" s="46"/>
      <c r="M247" s="235" t="s">
        <v>19</v>
      </c>
      <c r="N247" s="236" t="s">
        <v>43</v>
      </c>
      <c r="O247" s="86"/>
      <c r="P247" s="237">
        <f>O247*H247</f>
        <v>0</v>
      </c>
      <c r="Q247" s="237">
        <v>0.34089999999999998</v>
      </c>
      <c r="R247" s="237">
        <f>Q247*H247</f>
        <v>0.68179999999999996</v>
      </c>
      <c r="S247" s="237">
        <v>0</v>
      </c>
      <c r="T247" s="238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39" t="s">
        <v>130</v>
      </c>
      <c r="AT247" s="239" t="s">
        <v>125</v>
      </c>
      <c r="AU247" s="239" t="s">
        <v>81</v>
      </c>
      <c r="AY247" s="19" t="s">
        <v>123</v>
      </c>
      <c r="BE247" s="240">
        <f>IF(N247="základní",J247,0)</f>
        <v>0</v>
      </c>
      <c r="BF247" s="240">
        <f>IF(N247="snížená",J247,0)</f>
        <v>0</v>
      </c>
      <c r="BG247" s="240">
        <f>IF(N247="zákl. přenesená",J247,0)</f>
        <v>0</v>
      </c>
      <c r="BH247" s="240">
        <f>IF(N247="sníž. přenesená",J247,0)</f>
        <v>0</v>
      </c>
      <c r="BI247" s="240">
        <f>IF(N247="nulová",J247,0)</f>
        <v>0</v>
      </c>
      <c r="BJ247" s="19" t="s">
        <v>79</v>
      </c>
      <c r="BK247" s="240">
        <f>ROUND(I247*H247,2)</f>
        <v>0</v>
      </c>
      <c r="BL247" s="19" t="s">
        <v>130</v>
      </c>
      <c r="BM247" s="239" t="s">
        <v>399</v>
      </c>
    </row>
    <row r="248" s="2" customFormat="1">
      <c r="A248" s="40"/>
      <c r="B248" s="41"/>
      <c r="C248" s="42"/>
      <c r="D248" s="241" t="s">
        <v>240</v>
      </c>
      <c r="E248" s="42"/>
      <c r="F248" s="242" t="s">
        <v>400</v>
      </c>
      <c r="G248" s="42"/>
      <c r="H248" s="42"/>
      <c r="I248" s="148"/>
      <c r="J248" s="42"/>
      <c r="K248" s="42"/>
      <c r="L248" s="46"/>
      <c r="M248" s="243"/>
      <c r="N248" s="244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240</v>
      </c>
      <c r="AU248" s="19" t="s">
        <v>81</v>
      </c>
    </row>
    <row r="249" s="13" customFormat="1">
      <c r="A249" s="13"/>
      <c r="B249" s="245"/>
      <c r="C249" s="246"/>
      <c r="D249" s="241" t="s">
        <v>134</v>
      </c>
      <c r="E249" s="247" t="s">
        <v>19</v>
      </c>
      <c r="F249" s="248" t="s">
        <v>401</v>
      </c>
      <c r="G249" s="246"/>
      <c r="H249" s="249">
        <v>2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5" t="s">
        <v>134</v>
      </c>
      <c r="AU249" s="255" t="s">
        <v>81</v>
      </c>
      <c r="AV249" s="13" t="s">
        <v>81</v>
      </c>
      <c r="AW249" s="13" t="s">
        <v>33</v>
      </c>
      <c r="AX249" s="13" t="s">
        <v>79</v>
      </c>
      <c r="AY249" s="255" t="s">
        <v>123</v>
      </c>
    </row>
    <row r="250" s="2" customFormat="1" ht="16.5" customHeight="1">
      <c r="A250" s="40"/>
      <c r="B250" s="41"/>
      <c r="C250" s="228" t="s">
        <v>402</v>
      </c>
      <c r="D250" s="228" t="s">
        <v>125</v>
      </c>
      <c r="E250" s="229" t="s">
        <v>403</v>
      </c>
      <c r="F250" s="230" t="s">
        <v>404</v>
      </c>
      <c r="G250" s="231" t="s">
        <v>388</v>
      </c>
      <c r="H250" s="232">
        <v>2</v>
      </c>
      <c r="I250" s="233"/>
      <c r="J250" s="234">
        <f>ROUND(I250*H250,2)</f>
        <v>0</v>
      </c>
      <c r="K250" s="230" t="s">
        <v>129</v>
      </c>
      <c r="L250" s="46"/>
      <c r="M250" s="235" t="s">
        <v>19</v>
      </c>
      <c r="N250" s="236" t="s">
        <v>43</v>
      </c>
      <c r="O250" s="86"/>
      <c r="P250" s="237">
        <f>O250*H250</f>
        <v>0</v>
      </c>
      <c r="Q250" s="237">
        <v>0.21734000000000001</v>
      </c>
      <c r="R250" s="237">
        <f>Q250*H250</f>
        <v>0.43468000000000001</v>
      </c>
      <c r="S250" s="237">
        <v>0</v>
      </c>
      <c r="T250" s="238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39" t="s">
        <v>130</v>
      </c>
      <c r="AT250" s="239" t="s">
        <v>125</v>
      </c>
      <c r="AU250" s="239" t="s">
        <v>81</v>
      </c>
      <c r="AY250" s="19" t="s">
        <v>123</v>
      </c>
      <c r="BE250" s="240">
        <f>IF(N250="základní",J250,0)</f>
        <v>0</v>
      </c>
      <c r="BF250" s="240">
        <f>IF(N250="snížená",J250,0)</f>
        <v>0</v>
      </c>
      <c r="BG250" s="240">
        <f>IF(N250="zákl. přenesená",J250,0)</f>
        <v>0</v>
      </c>
      <c r="BH250" s="240">
        <f>IF(N250="sníž. přenesená",J250,0)</f>
        <v>0</v>
      </c>
      <c r="BI250" s="240">
        <f>IF(N250="nulová",J250,0)</f>
        <v>0</v>
      </c>
      <c r="BJ250" s="19" t="s">
        <v>79</v>
      </c>
      <c r="BK250" s="240">
        <f>ROUND(I250*H250,2)</f>
        <v>0</v>
      </c>
      <c r="BL250" s="19" t="s">
        <v>130</v>
      </c>
      <c r="BM250" s="239" t="s">
        <v>405</v>
      </c>
    </row>
    <row r="251" s="2" customFormat="1">
      <c r="A251" s="40"/>
      <c r="B251" s="41"/>
      <c r="C251" s="42"/>
      <c r="D251" s="241" t="s">
        <v>132</v>
      </c>
      <c r="E251" s="42"/>
      <c r="F251" s="242" t="s">
        <v>406</v>
      </c>
      <c r="G251" s="42"/>
      <c r="H251" s="42"/>
      <c r="I251" s="148"/>
      <c r="J251" s="42"/>
      <c r="K251" s="42"/>
      <c r="L251" s="46"/>
      <c r="M251" s="243"/>
      <c r="N251" s="244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132</v>
      </c>
      <c r="AU251" s="19" t="s">
        <v>81</v>
      </c>
    </row>
    <row r="252" s="13" customFormat="1">
      <c r="A252" s="13"/>
      <c r="B252" s="245"/>
      <c r="C252" s="246"/>
      <c r="D252" s="241" t="s">
        <v>134</v>
      </c>
      <c r="E252" s="247" t="s">
        <v>19</v>
      </c>
      <c r="F252" s="248" t="s">
        <v>81</v>
      </c>
      <c r="G252" s="246"/>
      <c r="H252" s="249">
        <v>2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5" t="s">
        <v>134</v>
      </c>
      <c r="AU252" s="255" t="s">
        <v>81</v>
      </c>
      <c r="AV252" s="13" t="s">
        <v>81</v>
      </c>
      <c r="AW252" s="13" t="s">
        <v>33</v>
      </c>
      <c r="AX252" s="13" t="s">
        <v>79</v>
      </c>
      <c r="AY252" s="255" t="s">
        <v>123</v>
      </c>
    </row>
    <row r="253" s="2" customFormat="1" ht="16.5" customHeight="1">
      <c r="A253" s="40"/>
      <c r="B253" s="41"/>
      <c r="C253" s="267" t="s">
        <v>407</v>
      </c>
      <c r="D253" s="267" t="s">
        <v>248</v>
      </c>
      <c r="E253" s="268" t="s">
        <v>408</v>
      </c>
      <c r="F253" s="269" t="s">
        <v>409</v>
      </c>
      <c r="G253" s="270" t="s">
        <v>388</v>
      </c>
      <c r="H253" s="271">
        <v>2</v>
      </c>
      <c r="I253" s="272"/>
      <c r="J253" s="273">
        <f>ROUND(I253*H253,2)</f>
        <v>0</v>
      </c>
      <c r="K253" s="269" t="s">
        <v>129</v>
      </c>
      <c r="L253" s="274"/>
      <c r="M253" s="275" t="s">
        <v>19</v>
      </c>
      <c r="N253" s="276" t="s">
        <v>43</v>
      </c>
      <c r="O253" s="86"/>
      <c r="P253" s="237">
        <f>O253*H253</f>
        <v>0</v>
      </c>
      <c r="Q253" s="237">
        <v>0.059999999999999998</v>
      </c>
      <c r="R253" s="237">
        <f>Q253*H253</f>
        <v>0.12</v>
      </c>
      <c r="S253" s="237">
        <v>0</v>
      </c>
      <c r="T253" s="238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39" t="s">
        <v>170</v>
      </c>
      <c r="AT253" s="239" t="s">
        <v>248</v>
      </c>
      <c r="AU253" s="239" t="s">
        <v>81</v>
      </c>
      <c r="AY253" s="19" t="s">
        <v>123</v>
      </c>
      <c r="BE253" s="240">
        <f>IF(N253="základní",J253,0)</f>
        <v>0</v>
      </c>
      <c r="BF253" s="240">
        <f>IF(N253="snížená",J253,0)</f>
        <v>0</v>
      </c>
      <c r="BG253" s="240">
        <f>IF(N253="zákl. přenesená",J253,0)</f>
        <v>0</v>
      </c>
      <c r="BH253" s="240">
        <f>IF(N253="sníž. přenesená",J253,0)</f>
        <v>0</v>
      </c>
      <c r="BI253" s="240">
        <f>IF(N253="nulová",J253,0)</f>
        <v>0</v>
      </c>
      <c r="BJ253" s="19" t="s">
        <v>79</v>
      </c>
      <c r="BK253" s="240">
        <f>ROUND(I253*H253,2)</f>
        <v>0</v>
      </c>
      <c r="BL253" s="19" t="s">
        <v>130</v>
      </c>
      <c r="BM253" s="239" t="s">
        <v>410</v>
      </c>
    </row>
    <row r="254" s="13" customFormat="1">
      <c r="A254" s="13"/>
      <c r="B254" s="245"/>
      <c r="C254" s="246"/>
      <c r="D254" s="241" t="s">
        <v>134</v>
      </c>
      <c r="E254" s="247" t="s">
        <v>19</v>
      </c>
      <c r="F254" s="248" t="s">
        <v>81</v>
      </c>
      <c r="G254" s="246"/>
      <c r="H254" s="249">
        <v>2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5" t="s">
        <v>134</v>
      </c>
      <c r="AU254" s="255" t="s">
        <v>81</v>
      </c>
      <c r="AV254" s="13" t="s">
        <v>81</v>
      </c>
      <c r="AW254" s="13" t="s">
        <v>33</v>
      </c>
      <c r="AX254" s="13" t="s">
        <v>79</v>
      </c>
      <c r="AY254" s="255" t="s">
        <v>123</v>
      </c>
    </row>
    <row r="255" s="2" customFormat="1" ht="16.5" customHeight="1">
      <c r="A255" s="40"/>
      <c r="B255" s="41"/>
      <c r="C255" s="228" t="s">
        <v>411</v>
      </c>
      <c r="D255" s="228" t="s">
        <v>125</v>
      </c>
      <c r="E255" s="229" t="s">
        <v>412</v>
      </c>
      <c r="F255" s="230" t="s">
        <v>413</v>
      </c>
      <c r="G255" s="231" t="s">
        <v>388</v>
      </c>
      <c r="H255" s="232">
        <v>1</v>
      </c>
      <c r="I255" s="233"/>
      <c r="J255" s="234">
        <f>ROUND(I255*H255,2)</f>
        <v>0</v>
      </c>
      <c r="K255" s="230" t="s">
        <v>129</v>
      </c>
      <c r="L255" s="46"/>
      <c r="M255" s="235" t="s">
        <v>19</v>
      </c>
      <c r="N255" s="236" t="s">
        <v>43</v>
      </c>
      <c r="O255" s="86"/>
      <c r="P255" s="237">
        <f>O255*H255</f>
        <v>0</v>
      </c>
      <c r="Q255" s="237">
        <v>0</v>
      </c>
      <c r="R255" s="237">
        <f>Q255*H255</f>
        <v>0</v>
      </c>
      <c r="S255" s="237">
        <v>0.14999999999999999</v>
      </c>
      <c r="T255" s="238">
        <f>S255*H255</f>
        <v>0.14999999999999999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39" t="s">
        <v>130</v>
      </c>
      <c r="AT255" s="239" t="s">
        <v>125</v>
      </c>
      <c r="AU255" s="239" t="s">
        <v>81</v>
      </c>
      <c r="AY255" s="19" t="s">
        <v>123</v>
      </c>
      <c r="BE255" s="240">
        <f>IF(N255="základní",J255,0)</f>
        <v>0</v>
      </c>
      <c r="BF255" s="240">
        <f>IF(N255="snížená",J255,0)</f>
        <v>0</v>
      </c>
      <c r="BG255" s="240">
        <f>IF(N255="zákl. přenesená",J255,0)</f>
        <v>0</v>
      </c>
      <c r="BH255" s="240">
        <f>IF(N255="sníž. přenesená",J255,0)</f>
        <v>0</v>
      </c>
      <c r="BI255" s="240">
        <f>IF(N255="nulová",J255,0)</f>
        <v>0</v>
      </c>
      <c r="BJ255" s="19" t="s">
        <v>79</v>
      </c>
      <c r="BK255" s="240">
        <f>ROUND(I255*H255,2)</f>
        <v>0</v>
      </c>
      <c r="BL255" s="19" t="s">
        <v>130</v>
      </c>
      <c r="BM255" s="239" t="s">
        <v>414</v>
      </c>
    </row>
    <row r="256" s="2" customFormat="1">
      <c r="A256" s="40"/>
      <c r="B256" s="41"/>
      <c r="C256" s="42"/>
      <c r="D256" s="241" t="s">
        <v>240</v>
      </c>
      <c r="E256" s="42"/>
      <c r="F256" s="242" t="s">
        <v>415</v>
      </c>
      <c r="G256" s="42"/>
      <c r="H256" s="42"/>
      <c r="I256" s="148"/>
      <c r="J256" s="42"/>
      <c r="K256" s="42"/>
      <c r="L256" s="46"/>
      <c r="M256" s="243"/>
      <c r="N256" s="244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240</v>
      </c>
      <c r="AU256" s="19" t="s">
        <v>81</v>
      </c>
    </row>
    <row r="257" s="13" customFormat="1">
      <c r="A257" s="13"/>
      <c r="B257" s="245"/>
      <c r="C257" s="246"/>
      <c r="D257" s="241" t="s">
        <v>134</v>
      </c>
      <c r="E257" s="247" t="s">
        <v>19</v>
      </c>
      <c r="F257" s="248" t="s">
        <v>416</v>
      </c>
      <c r="G257" s="246"/>
      <c r="H257" s="249">
        <v>1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5" t="s">
        <v>134</v>
      </c>
      <c r="AU257" s="255" t="s">
        <v>81</v>
      </c>
      <c r="AV257" s="13" t="s">
        <v>81</v>
      </c>
      <c r="AW257" s="13" t="s">
        <v>33</v>
      </c>
      <c r="AX257" s="13" t="s">
        <v>79</v>
      </c>
      <c r="AY257" s="255" t="s">
        <v>123</v>
      </c>
    </row>
    <row r="258" s="2" customFormat="1" ht="21.75" customHeight="1">
      <c r="A258" s="40"/>
      <c r="B258" s="41"/>
      <c r="C258" s="228" t="s">
        <v>417</v>
      </c>
      <c r="D258" s="228" t="s">
        <v>125</v>
      </c>
      <c r="E258" s="229" t="s">
        <v>418</v>
      </c>
      <c r="F258" s="230" t="s">
        <v>419</v>
      </c>
      <c r="G258" s="231" t="s">
        <v>388</v>
      </c>
      <c r="H258" s="232">
        <v>1</v>
      </c>
      <c r="I258" s="233"/>
      <c r="J258" s="234">
        <f>ROUND(I258*H258,2)</f>
        <v>0</v>
      </c>
      <c r="K258" s="230" t="s">
        <v>129</v>
      </c>
      <c r="L258" s="46"/>
      <c r="M258" s="235" t="s">
        <v>19</v>
      </c>
      <c r="N258" s="236" t="s">
        <v>43</v>
      </c>
      <c r="O258" s="86"/>
      <c r="P258" s="237">
        <f>O258*H258</f>
        <v>0</v>
      </c>
      <c r="Q258" s="237">
        <v>0.31108000000000002</v>
      </c>
      <c r="R258" s="237">
        <f>Q258*H258</f>
        <v>0.31108000000000002</v>
      </c>
      <c r="S258" s="237">
        <v>0</v>
      </c>
      <c r="T258" s="238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39" t="s">
        <v>130</v>
      </c>
      <c r="AT258" s="239" t="s">
        <v>125</v>
      </c>
      <c r="AU258" s="239" t="s">
        <v>81</v>
      </c>
      <c r="AY258" s="19" t="s">
        <v>123</v>
      </c>
      <c r="BE258" s="240">
        <f>IF(N258="základní",J258,0)</f>
        <v>0</v>
      </c>
      <c r="BF258" s="240">
        <f>IF(N258="snížená",J258,0)</f>
        <v>0</v>
      </c>
      <c r="BG258" s="240">
        <f>IF(N258="zákl. přenesená",J258,0)</f>
        <v>0</v>
      </c>
      <c r="BH258" s="240">
        <f>IF(N258="sníž. přenesená",J258,0)</f>
        <v>0</v>
      </c>
      <c r="BI258" s="240">
        <f>IF(N258="nulová",J258,0)</f>
        <v>0</v>
      </c>
      <c r="BJ258" s="19" t="s">
        <v>79</v>
      </c>
      <c r="BK258" s="240">
        <f>ROUND(I258*H258,2)</f>
        <v>0</v>
      </c>
      <c r="BL258" s="19" t="s">
        <v>130</v>
      </c>
      <c r="BM258" s="239" t="s">
        <v>420</v>
      </c>
    </row>
    <row r="259" s="2" customFormat="1">
      <c r="A259" s="40"/>
      <c r="B259" s="41"/>
      <c r="C259" s="42"/>
      <c r="D259" s="241" t="s">
        <v>132</v>
      </c>
      <c r="E259" s="42"/>
      <c r="F259" s="242" t="s">
        <v>421</v>
      </c>
      <c r="G259" s="42"/>
      <c r="H259" s="42"/>
      <c r="I259" s="148"/>
      <c r="J259" s="42"/>
      <c r="K259" s="42"/>
      <c r="L259" s="46"/>
      <c r="M259" s="243"/>
      <c r="N259" s="244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132</v>
      </c>
      <c r="AU259" s="19" t="s">
        <v>81</v>
      </c>
    </row>
    <row r="260" s="13" customFormat="1">
      <c r="A260" s="13"/>
      <c r="B260" s="245"/>
      <c r="C260" s="246"/>
      <c r="D260" s="241" t="s">
        <v>134</v>
      </c>
      <c r="E260" s="247" t="s">
        <v>19</v>
      </c>
      <c r="F260" s="248" t="s">
        <v>79</v>
      </c>
      <c r="G260" s="246"/>
      <c r="H260" s="249">
        <v>1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5" t="s">
        <v>134</v>
      </c>
      <c r="AU260" s="255" t="s">
        <v>81</v>
      </c>
      <c r="AV260" s="13" t="s">
        <v>81</v>
      </c>
      <c r="AW260" s="13" t="s">
        <v>33</v>
      </c>
      <c r="AX260" s="13" t="s">
        <v>79</v>
      </c>
      <c r="AY260" s="255" t="s">
        <v>123</v>
      </c>
    </row>
    <row r="261" s="2" customFormat="1" ht="16.5" customHeight="1">
      <c r="A261" s="40"/>
      <c r="B261" s="41"/>
      <c r="C261" s="228" t="s">
        <v>422</v>
      </c>
      <c r="D261" s="228" t="s">
        <v>125</v>
      </c>
      <c r="E261" s="229" t="s">
        <v>423</v>
      </c>
      <c r="F261" s="230" t="s">
        <v>424</v>
      </c>
      <c r="G261" s="231" t="s">
        <v>167</v>
      </c>
      <c r="H261" s="232">
        <v>8.8000000000000007</v>
      </c>
      <c r="I261" s="233"/>
      <c r="J261" s="234">
        <f>ROUND(I261*H261,2)</f>
        <v>0</v>
      </c>
      <c r="K261" s="230" t="s">
        <v>129</v>
      </c>
      <c r="L261" s="46"/>
      <c r="M261" s="235" t="s">
        <v>19</v>
      </c>
      <c r="N261" s="236" t="s">
        <v>43</v>
      </c>
      <c r="O261" s="86"/>
      <c r="P261" s="237">
        <f>O261*H261</f>
        <v>0</v>
      </c>
      <c r="Q261" s="237">
        <v>0.00012999999999999999</v>
      </c>
      <c r="R261" s="237">
        <f>Q261*H261</f>
        <v>0.0011440000000000001</v>
      </c>
      <c r="S261" s="237">
        <v>0</v>
      </c>
      <c r="T261" s="238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39" t="s">
        <v>130</v>
      </c>
      <c r="AT261" s="239" t="s">
        <v>125</v>
      </c>
      <c r="AU261" s="239" t="s">
        <v>81</v>
      </c>
      <c r="AY261" s="19" t="s">
        <v>123</v>
      </c>
      <c r="BE261" s="240">
        <f>IF(N261="základní",J261,0)</f>
        <v>0</v>
      </c>
      <c r="BF261" s="240">
        <f>IF(N261="snížená",J261,0)</f>
        <v>0</v>
      </c>
      <c r="BG261" s="240">
        <f>IF(N261="zákl. přenesená",J261,0)</f>
        <v>0</v>
      </c>
      <c r="BH261" s="240">
        <f>IF(N261="sníž. přenesená",J261,0)</f>
        <v>0</v>
      </c>
      <c r="BI261" s="240">
        <f>IF(N261="nulová",J261,0)</f>
        <v>0</v>
      </c>
      <c r="BJ261" s="19" t="s">
        <v>79</v>
      </c>
      <c r="BK261" s="240">
        <f>ROUND(I261*H261,2)</f>
        <v>0</v>
      </c>
      <c r="BL261" s="19" t="s">
        <v>130</v>
      </c>
      <c r="BM261" s="239" t="s">
        <v>425</v>
      </c>
    </row>
    <row r="262" s="13" customFormat="1">
      <c r="A262" s="13"/>
      <c r="B262" s="245"/>
      <c r="C262" s="246"/>
      <c r="D262" s="241" t="s">
        <v>134</v>
      </c>
      <c r="E262" s="247" t="s">
        <v>19</v>
      </c>
      <c r="F262" s="248" t="s">
        <v>426</v>
      </c>
      <c r="G262" s="246"/>
      <c r="H262" s="249">
        <v>8.8000000000000007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5" t="s">
        <v>134</v>
      </c>
      <c r="AU262" s="255" t="s">
        <v>81</v>
      </c>
      <c r="AV262" s="13" t="s">
        <v>81</v>
      </c>
      <c r="AW262" s="13" t="s">
        <v>33</v>
      </c>
      <c r="AX262" s="13" t="s">
        <v>79</v>
      </c>
      <c r="AY262" s="255" t="s">
        <v>123</v>
      </c>
    </row>
    <row r="263" s="12" customFormat="1" ht="22.8" customHeight="1">
      <c r="A263" s="12"/>
      <c r="B263" s="212"/>
      <c r="C263" s="213"/>
      <c r="D263" s="214" t="s">
        <v>71</v>
      </c>
      <c r="E263" s="226" t="s">
        <v>175</v>
      </c>
      <c r="F263" s="226" t="s">
        <v>427</v>
      </c>
      <c r="G263" s="213"/>
      <c r="H263" s="213"/>
      <c r="I263" s="216"/>
      <c r="J263" s="227">
        <f>BK263</f>
        <v>0</v>
      </c>
      <c r="K263" s="213"/>
      <c r="L263" s="218"/>
      <c r="M263" s="219"/>
      <c r="N263" s="220"/>
      <c r="O263" s="220"/>
      <c r="P263" s="221">
        <f>SUM(P264:P316)</f>
        <v>0</v>
      </c>
      <c r="Q263" s="220"/>
      <c r="R263" s="221">
        <f>SUM(R264:R316)</f>
        <v>9.3482860000000016</v>
      </c>
      <c r="S263" s="220"/>
      <c r="T263" s="222">
        <f>SUM(T264:T316)</f>
        <v>0.16400000000000001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23" t="s">
        <v>79</v>
      </c>
      <c r="AT263" s="224" t="s">
        <v>71</v>
      </c>
      <c r="AU263" s="224" t="s">
        <v>79</v>
      </c>
      <c r="AY263" s="223" t="s">
        <v>123</v>
      </c>
      <c r="BK263" s="225">
        <f>SUM(BK264:BK316)</f>
        <v>0</v>
      </c>
    </row>
    <row r="264" s="2" customFormat="1" ht="16.5" customHeight="1">
      <c r="A264" s="40"/>
      <c r="B264" s="41"/>
      <c r="C264" s="228" t="s">
        <v>428</v>
      </c>
      <c r="D264" s="228" t="s">
        <v>125</v>
      </c>
      <c r="E264" s="229" t="s">
        <v>429</v>
      </c>
      <c r="F264" s="230" t="s">
        <v>430</v>
      </c>
      <c r="G264" s="231" t="s">
        <v>388</v>
      </c>
      <c r="H264" s="232">
        <v>4</v>
      </c>
      <c r="I264" s="233"/>
      <c r="J264" s="234">
        <f>ROUND(I264*H264,2)</f>
        <v>0</v>
      </c>
      <c r="K264" s="230" t="s">
        <v>129</v>
      </c>
      <c r="L264" s="46"/>
      <c r="M264" s="235" t="s">
        <v>19</v>
      </c>
      <c r="N264" s="236" t="s">
        <v>43</v>
      </c>
      <c r="O264" s="86"/>
      <c r="P264" s="237">
        <f>O264*H264</f>
        <v>0</v>
      </c>
      <c r="Q264" s="237">
        <v>0.00069999999999999999</v>
      </c>
      <c r="R264" s="237">
        <f>Q264*H264</f>
        <v>0.0028</v>
      </c>
      <c r="S264" s="237">
        <v>0</v>
      </c>
      <c r="T264" s="238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39" t="s">
        <v>130</v>
      </c>
      <c r="AT264" s="239" t="s">
        <v>125</v>
      </c>
      <c r="AU264" s="239" t="s">
        <v>81</v>
      </c>
      <c r="AY264" s="19" t="s">
        <v>123</v>
      </c>
      <c r="BE264" s="240">
        <f>IF(N264="základní",J264,0)</f>
        <v>0</v>
      </c>
      <c r="BF264" s="240">
        <f>IF(N264="snížená",J264,0)</f>
        <v>0</v>
      </c>
      <c r="BG264" s="240">
        <f>IF(N264="zákl. přenesená",J264,0)</f>
        <v>0</v>
      </c>
      <c r="BH264" s="240">
        <f>IF(N264="sníž. přenesená",J264,0)</f>
        <v>0</v>
      </c>
      <c r="BI264" s="240">
        <f>IF(N264="nulová",J264,0)</f>
        <v>0</v>
      </c>
      <c r="BJ264" s="19" t="s">
        <v>79</v>
      </c>
      <c r="BK264" s="240">
        <f>ROUND(I264*H264,2)</f>
        <v>0</v>
      </c>
      <c r="BL264" s="19" t="s">
        <v>130</v>
      </c>
      <c r="BM264" s="239" t="s">
        <v>431</v>
      </c>
    </row>
    <row r="265" s="2" customFormat="1">
      <c r="A265" s="40"/>
      <c r="B265" s="41"/>
      <c r="C265" s="42"/>
      <c r="D265" s="241" t="s">
        <v>132</v>
      </c>
      <c r="E265" s="42"/>
      <c r="F265" s="242" t="s">
        <v>432</v>
      </c>
      <c r="G265" s="42"/>
      <c r="H265" s="42"/>
      <c r="I265" s="148"/>
      <c r="J265" s="42"/>
      <c r="K265" s="42"/>
      <c r="L265" s="46"/>
      <c r="M265" s="243"/>
      <c r="N265" s="244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132</v>
      </c>
      <c r="AU265" s="19" t="s">
        <v>81</v>
      </c>
    </row>
    <row r="266" s="13" customFormat="1">
      <c r="A266" s="13"/>
      <c r="B266" s="245"/>
      <c r="C266" s="246"/>
      <c r="D266" s="241" t="s">
        <v>134</v>
      </c>
      <c r="E266" s="247" t="s">
        <v>19</v>
      </c>
      <c r="F266" s="248" t="s">
        <v>433</v>
      </c>
      <c r="G266" s="246"/>
      <c r="H266" s="249">
        <v>2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5" t="s">
        <v>134</v>
      </c>
      <c r="AU266" s="255" t="s">
        <v>81</v>
      </c>
      <c r="AV266" s="13" t="s">
        <v>81</v>
      </c>
      <c r="AW266" s="13" t="s">
        <v>33</v>
      </c>
      <c r="AX266" s="13" t="s">
        <v>72</v>
      </c>
      <c r="AY266" s="255" t="s">
        <v>123</v>
      </c>
    </row>
    <row r="267" s="13" customFormat="1">
      <c r="A267" s="13"/>
      <c r="B267" s="245"/>
      <c r="C267" s="246"/>
      <c r="D267" s="241" t="s">
        <v>134</v>
      </c>
      <c r="E267" s="247" t="s">
        <v>19</v>
      </c>
      <c r="F267" s="248" t="s">
        <v>434</v>
      </c>
      <c r="G267" s="246"/>
      <c r="H267" s="249">
        <v>2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5" t="s">
        <v>134</v>
      </c>
      <c r="AU267" s="255" t="s">
        <v>81</v>
      </c>
      <c r="AV267" s="13" t="s">
        <v>81</v>
      </c>
      <c r="AW267" s="13" t="s">
        <v>33</v>
      </c>
      <c r="AX267" s="13" t="s">
        <v>72</v>
      </c>
      <c r="AY267" s="255" t="s">
        <v>123</v>
      </c>
    </row>
    <row r="268" s="14" customFormat="1">
      <c r="A268" s="14"/>
      <c r="B268" s="256"/>
      <c r="C268" s="257"/>
      <c r="D268" s="241" t="s">
        <v>134</v>
      </c>
      <c r="E268" s="258" t="s">
        <v>19</v>
      </c>
      <c r="F268" s="259" t="s">
        <v>137</v>
      </c>
      <c r="G268" s="257"/>
      <c r="H268" s="260">
        <v>4</v>
      </c>
      <c r="I268" s="261"/>
      <c r="J268" s="257"/>
      <c r="K268" s="257"/>
      <c r="L268" s="262"/>
      <c r="M268" s="263"/>
      <c r="N268" s="264"/>
      <c r="O268" s="264"/>
      <c r="P268" s="264"/>
      <c r="Q268" s="264"/>
      <c r="R268" s="264"/>
      <c r="S268" s="264"/>
      <c r="T268" s="26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6" t="s">
        <v>134</v>
      </c>
      <c r="AU268" s="266" t="s">
        <v>81</v>
      </c>
      <c r="AV268" s="14" t="s">
        <v>130</v>
      </c>
      <c r="AW268" s="14" t="s">
        <v>33</v>
      </c>
      <c r="AX268" s="14" t="s">
        <v>79</v>
      </c>
      <c r="AY268" s="266" t="s">
        <v>123</v>
      </c>
    </row>
    <row r="269" s="2" customFormat="1" ht="16.5" customHeight="1">
      <c r="A269" s="40"/>
      <c r="B269" s="41"/>
      <c r="C269" s="267" t="s">
        <v>435</v>
      </c>
      <c r="D269" s="267" t="s">
        <v>248</v>
      </c>
      <c r="E269" s="268" t="s">
        <v>436</v>
      </c>
      <c r="F269" s="269" t="s">
        <v>437</v>
      </c>
      <c r="G269" s="270" t="s">
        <v>388</v>
      </c>
      <c r="H269" s="271">
        <v>4</v>
      </c>
      <c r="I269" s="272"/>
      <c r="J269" s="273">
        <f>ROUND(I269*H269,2)</f>
        <v>0</v>
      </c>
      <c r="K269" s="269" t="s">
        <v>129</v>
      </c>
      <c r="L269" s="274"/>
      <c r="M269" s="275" t="s">
        <v>19</v>
      </c>
      <c r="N269" s="276" t="s">
        <v>43</v>
      </c>
      <c r="O269" s="86"/>
      <c r="P269" s="237">
        <f>O269*H269</f>
        <v>0</v>
      </c>
      <c r="Q269" s="237">
        <v>0.0025999999999999999</v>
      </c>
      <c r="R269" s="237">
        <f>Q269*H269</f>
        <v>0.0104</v>
      </c>
      <c r="S269" s="237">
        <v>0</v>
      </c>
      <c r="T269" s="238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39" t="s">
        <v>170</v>
      </c>
      <c r="AT269" s="239" t="s">
        <v>248</v>
      </c>
      <c r="AU269" s="239" t="s">
        <v>81</v>
      </c>
      <c r="AY269" s="19" t="s">
        <v>123</v>
      </c>
      <c r="BE269" s="240">
        <f>IF(N269="základní",J269,0)</f>
        <v>0</v>
      </c>
      <c r="BF269" s="240">
        <f>IF(N269="snížená",J269,0)</f>
        <v>0</v>
      </c>
      <c r="BG269" s="240">
        <f>IF(N269="zákl. přenesená",J269,0)</f>
        <v>0</v>
      </c>
      <c r="BH269" s="240">
        <f>IF(N269="sníž. přenesená",J269,0)</f>
        <v>0</v>
      </c>
      <c r="BI269" s="240">
        <f>IF(N269="nulová",J269,0)</f>
        <v>0</v>
      </c>
      <c r="BJ269" s="19" t="s">
        <v>79</v>
      </c>
      <c r="BK269" s="240">
        <f>ROUND(I269*H269,2)</f>
        <v>0</v>
      </c>
      <c r="BL269" s="19" t="s">
        <v>130</v>
      </c>
      <c r="BM269" s="239" t="s">
        <v>438</v>
      </c>
    </row>
    <row r="270" s="13" customFormat="1">
      <c r="A270" s="13"/>
      <c r="B270" s="245"/>
      <c r="C270" s="246"/>
      <c r="D270" s="241" t="s">
        <v>134</v>
      </c>
      <c r="E270" s="247" t="s">
        <v>19</v>
      </c>
      <c r="F270" s="248" t="s">
        <v>433</v>
      </c>
      <c r="G270" s="246"/>
      <c r="H270" s="249">
        <v>2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5" t="s">
        <v>134</v>
      </c>
      <c r="AU270" s="255" t="s">
        <v>81</v>
      </c>
      <c r="AV270" s="13" t="s">
        <v>81</v>
      </c>
      <c r="AW270" s="13" t="s">
        <v>33</v>
      </c>
      <c r="AX270" s="13" t="s">
        <v>72</v>
      </c>
      <c r="AY270" s="255" t="s">
        <v>123</v>
      </c>
    </row>
    <row r="271" s="13" customFormat="1">
      <c r="A271" s="13"/>
      <c r="B271" s="245"/>
      <c r="C271" s="246"/>
      <c r="D271" s="241" t="s">
        <v>134</v>
      </c>
      <c r="E271" s="247" t="s">
        <v>19</v>
      </c>
      <c r="F271" s="248" t="s">
        <v>434</v>
      </c>
      <c r="G271" s="246"/>
      <c r="H271" s="249">
        <v>2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5" t="s">
        <v>134</v>
      </c>
      <c r="AU271" s="255" t="s">
        <v>81</v>
      </c>
      <c r="AV271" s="13" t="s">
        <v>81</v>
      </c>
      <c r="AW271" s="13" t="s">
        <v>33</v>
      </c>
      <c r="AX271" s="13" t="s">
        <v>72</v>
      </c>
      <c r="AY271" s="255" t="s">
        <v>123</v>
      </c>
    </row>
    <row r="272" s="14" customFormat="1">
      <c r="A272" s="14"/>
      <c r="B272" s="256"/>
      <c r="C272" s="257"/>
      <c r="D272" s="241" t="s">
        <v>134</v>
      </c>
      <c r="E272" s="258" t="s">
        <v>19</v>
      </c>
      <c r="F272" s="259" t="s">
        <v>137</v>
      </c>
      <c r="G272" s="257"/>
      <c r="H272" s="260">
        <v>4</v>
      </c>
      <c r="I272" s="261"/>
      <c r="J272" s="257"/>
      <c r="K272" s="257"/>
      <c r="L272" s="262"/>
      <c r="M272" s="263"/>
      <c r="N272" s="264"/>
      <c r="O272" s="264"/>
      <c r="P272" s="264"/>
      <c r="Q272" s="264"/>
      <c r="R272" s="264"/>
      <c r="S272" s="264"/>
      <c r="T272" s="26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6" t="s">
        <v>134</v>
      </c>
      <c r="AU272" s="266" t="s">
        <v>81</v>
      </c>
      <c r="AV272" s="14" t="s">
        <v>130</v>
      </c>
      <c r="AW272" s="14" t="s">
        <v>33</v>
      </c>
      <c r="AX272" s="14" t="s">
        <v>79</v>
      </c>
      <c r="AY272" s="266" t="s">
        <v>123</v>
      </c>
    </row>
    <row r="273" s="2" customFormat="1" ht="16.5" customHeight="1">
      <c r="A273" s="40"/>
      <c r="B273" s="41"/>
      <c r="C273" s="228" t="s">
        <v>439</v>
      </c>
      <c r="D273" s="228" t="s">
        <v>125</v>
      </c>
      <c r="E273" s="229" t="s">
        <v>440</v>
      </c>
      <c r="F273" s="230" t="s">
        <v>441</v>
      </c>
      <c r="G273" s="231" t="s">
        <v>388</v>
      </c>
      <c r="H273" s="232">
        <v>2</v>
      </c>
      <c r="I273" s="233"/>
      <c r="J273" s="234">
        <f>ROUND(I273*H273,2)</f>
        <v>0</v>
      </c>
      <c r="K273" s="230" t="s">
        <v>19</v>
      </c>
      <c r="L273" s="46"/>
      <c r="M273" s="235" t="s">
        <v>19</v>
      </c>
      <c r="N273" s="236" t="s">
        <v>43</v>
      </c>
      <c r="O273" s="86"/>
      <c r="P273" s="237">
        <f>O273*H273</f>
        <v>0</v>
      </c>
      <c r="Q273" s="237">
        <v>0.11241</v>
      </c>
      <c r="R273" s="237">
        <f>Q273*H273</f>
        <v>0.22481999999999999</v>
      </c>
      <c r="S273" s="237">
        <v>0</v>
      </c>
      <c r="T273" s="238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39" t="s">
        <v>130</v>
      </c>
      <c r="AT273" s="239" t="s">
        <v>125</v>
      </c>
      <c r="AU273" s="239" t="s">
        <v>81</v>
      </c>
      <c r="AY273" s="19" t="s">
        <v>123</v>
      </c>
      <c r="BE273" s="240">
        <f>IF(N273="základní",J273,0)</f>
        <v>0</v>
      </c>
      <c r="BF273" s="240">
        <f>IF(N273="snížená",J273,0)</f>
        <v>0</v>
      </c>
      <c r="BG273" s="240">
        <f>IF(N273="zákl. přenesená",J273,0)</f>
        <v>0</v>
      </c>
      <c r="BH273" s="240">
        <f>IF(N273="sníž. přenesená",J273,0)</f>
        <v>0</v>
      </c>
      <c r="BI273" s="240">
        <f>IF(N273="nulová",J273,0)</f>
        <v>0</v>
      </c>
      <c r="BJ273" s="19" t="s">
        <v>79</v>
      </c>
      <c r="BK273" s="240">
        <f>ROUND(I273*H273,2)</f>
        <v>0</v>
      </c>
      <c r="BL273" s="19" t="s">
        <v>130</v>
      </c>
      <c r="BM273" s="239" t="s">
        <v>442</v>
      </c>
    </row>
    <row r="274" s="2" customFormat="1">
      <c r="A274" s="40"/>
      <c r="B274" s="41"/>
      <c r="C274" s="42"/>
      <c r="D274" s="241" t="s">
        <v>132</v>
      </c>
      <c r="E274" s="42"/>
      <c r="F274" s="242" t="s">
        <v>443</v>
      </c>
      <c r="G274" s="42"/>
      <c r="H274" s="42"/>
      <c r="I274" s="148"/>
      <c r="J274" s="42"/>
      <c r="K274" s="42"/>
      <c r="L274" s="46"/>
      <c r="M274" s="243"/>
      <c r="N274" s="244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132</v>
      </c>
      <c r="AU274" s="19" t="s">
        <v>81</v>
      </c>
    </row>
    <row r="275" s="13" customFormat="1">
      <c r="A275" s="13"/>
      <c r="B275" s="245"/>
      <c r="C275" s="246"/>
      <c r="D275" s="241" t="s">
        <v>134</v>
      </c>
      <c r="E275" s="247" t="s">
        <v>19</v>
      </c>
      <c r="F275" s="248" t="s">
        <v>81</v>
      </c>
      <c r="G275" s="246"/>
      <c r="H275" s="249">
        <v>2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5" t="s">
        <v>134</v>
      </c>
      <c r="AU275" s="255" t="s">
        <v>81</v>
      </c>
      <c r="AV275" s="13" t="s">
        <v>81</v>
      </c>
      <c r="AW275" s="13" t="s">
        <v>33</v>
      </c>
      <c r="AX275" s="13" t="s">
        <v>79</v>
      </c>
      <c r="AY275" s="255" t="s">
        <v>123</v>
      </c>
    </row>
    <row r="276" s="2" customFormat="1" ht="16.5" customHeight="1">
      <c r="A276" s="40"/>
      <c r="B276" s="41"/>
      <c r="C276" s="267" t="s">
        <v>444</v>
      </c>
      <c r="D276" s="267" t="s">
        <v>248</v>
      </c>
      <c r="E276" s="268" t="s">
        <v>445</v>
      </c>
      <c r="F276" s="269" t="s">
        <v>446</v>
      </c>
      <c r="G276" s="270" t="s">
        <v>388</v>
      </c>
      <c r="H276" s="271">
        <v>2</v>
      </c>
      <c r="I276" s="272"/>
      <c r="J276" s="273">
        <f>ROUND(I276*H276,2)</f>
        <v>0</v>
      </c>
      <c r="K276" s="269" t="s">
        <v>129</v>
      </c>
      <c r="L276" s="274"/>
      <c r="M276" s="275" t="s">
        <v>19</v>
      </c>
      <c r="N276" s="276" t="s">
        <v>43</v>
      </c>
      <c r="O276" s="86"/>
      <c r="P276" s="237">
        <f>O276*H276</f>
        <v>0</v>
      </c>
      <c r="Q276" s="237">
        <v>0.0061000000000000004</v>
      </c>
      <c r="R276" s="237">
        <f>Q276*H276</f>
        <v>0.012200000000000001</v>
      </c>
      <c r="S276" s="237">
        <v>0</v>
      </c>
      <c r="T276" s="238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39" t="s">
        <v>170</v>
      </c>
      <c r="AT276" s="239" t="s">
        <v>248</v>
      </c>
      <c r="AU276" s="239" t="s">
        <v>81</v>
      </c>
      <c r="AY276" s="19" t="s">
        <v>123</v>
      </c>
      <c r="BE276" s="240">
        <f>IF(N276="základní",J276,0)</f>
        <v>0</v>
      </c>
      <c r="BF276" s="240">
        <f>IF(N276="snížená",J276,0)</f>
        <v>0</v>
      </c>
      <c r="BG276" s="240">
        <f>IF(N276="zákl. přenesená",J276,0)</f>
        <v>0</v>
      </c>
      <c r="BH276" s="240">
        <f>IF(N276="sníž. přenesená",J276,0)</f>
        <v>0</v>
      </c>
      <c r="BI276" s="240">
        <f>IF(N276="nulová",J276,0)</f>
        <v>0</v>
      </c>
      <c r="BJ276" s="19" t="s">
        <v>79</v>
      </c>
      <c r="BK276" s="240">
        <f>ROUND(I276*H276,2)</f>
        <v>0</v>
      </c>
      <c r="BL276" s="19" t="s">
        <v>130</v>
      </c>
      <c r="BM276" s="239" t="s">
        <v>447</v>
      </c>
    </row>
    <row r="277" s="13" customFormat="1">
      <c r="A277" s="13"/>
      <c r="B277" s="245"/>
      <c r="C277" s="246"/>
      <c r="D277" s="241" t="s">
        <v>134</v>
      </c>
      <c r="E277" s="247" t="s">
        <v>19</v>
      </c>
      <c r="F277" s="248" t="s">
        <v>81</v>
      </c>
      <c r="G277" s="246"/>
      <c r="H277" s="249">
        <v>2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5" t="s">
        <v>134</v>
      </c>
      <c r="AU277" s="255" t="s">
        <v>81</v>
      </c>
      <c r="AV277" s="13" t="s">
        <v>81</v>
      </c>
      <c r="AW277" s="13" t="s">
        <v>33</v>
      </c>
      <c r="AX277" s="13" t="s">
        <v>79</v>
      </c>
      <c r="AY277" s="255" t="s">
        <v>123</v>
      </c>
    </row>
    <row r="278" s="2" customFormat="1" ht="16.5" customHeight="1">
      <c r="A278" s="40"/>
      <c r="B278" s="41"/>
      <c r="C278" s="267" t="s">
        <v>448</v>
      </c>
      <c r="D278" s="267" t="s">
        <v>248</v>
      </c>
      <c r="E278" s="268" t="s">
        <v>449</v>
      </c>
      <c r="F278" s="269" t="s">
        <v>450</v>
      </c>
      <c r="G278" s="270" t="s">
        <v>388</v>
      </c>
      <c r="H278" s="271">
        <v>2</v>
      </c>
      <c r="I278" s="272"/>
      <c r="J278" s="273">
        <f>ROUND(I278*H278,2)</f>
        <v>0</v>
      </c>
      <c r="K278" s="269" t="s">
        <v>129</v>
      </c>
      <c r="L278" s="274"/>
      <c r="M278" s="275" t="s">
        <v>19</v>
      </c>
      <c r="N278" s="276" t="s">
        <v>43</v>
      </c>
      <c r="O278" s="86"/>
      <c r="P278" s="237">
        <f>O278*H278</f>
        <v>0</v>
      </c>
      <c r="Q278" s="237">
        <v>0.0030000000000000001</v>
      </c>
      <c r="R278" s="237">
        <f>Q278*H278</f>
        <v>0.0060000000000000001</v>
      </c>
      <c r="S278" s="237">
        <v>0</v>
      </c>
      <c r="T278" s="238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39" t="s">
        <v>170</v>
      </c>
      <c r="AT278" s="239" t="s">
        <v>248</v>
      </c>
      <c r="AU278" s="239" t="s">
        <v>81</v>
      </c>
      <c r="AY278" s="19" t="s">
        <v>123</v>
      </c>
      <c r="BE278" s="240">
        <f>IF(N278="základní",J278,0)</f>
        <v>0</v>
      </c>
      <c r="BF278" s="240">
        <f>IF(N278="snížená",J278,0)</f>
        <v>0</v>
      </c>
      <c r="BG278" s="240">
        <f>IF(N278="zákl. přenesená",J278,0)</f>
        <v>0</v>
      </c>
      <c r="BH278" s="240">
        <f>IF(N278="sníž. přenesená",J278,0)</f>
        <v>0</v>
      </c>
      <c r="BI278" s="240">
        <f>IF(N278="nulová",J278,0)</f>
        <v>0</v>
      </c>
      <c r="BJ278" s="19" t="s">
        <v>79</v>
      </c>
      <c r="BK278" s="240">
        <f>ROUND(I278*H278,2)</f>
        <v>0</v>
      </c>
      <c r="BL278" s="19" t="s">
        <v>130</v>
      </c>
      <c r="BM278" s="239" t="s">
        <v>451</v>
      </c>
    </row>
    <row r="279" s="13" customFormat="1">
      <c r="A279" s="13"/>
      <c r="B279" s="245"/>
      <c r="C279" s="246"/>
      <c r="D279" s="241" t="s">
        <v>134</v>
      </c>
      <c r="E279" s="247" t="s">
        <v>19</v>
      </c>
      <c r="F279" s="248" t="s">
        <v>81</v>
      </c>
      <c r="G279" s="246"/>
      <c r="H279" s="249">
        <v>2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5" t="s">
        <v>134</v>
      </c>
      <c r="AU279" s="255" t="s">
        <v>81</v>
      </c>
      <c r="AV279" s="13" t="s">
        <v>81</v>
      </c>
      <c r="AW279" s="13" t="s">
        <v>33</v>
      </c>
      <c r="AX279" s="13" t="s">
        <v>79</v>
      </c>
      <c r="AY279" s="255" t="s">
        <v>123</v>
      </c>
    </row>
    <row r="280" s="2" customFormat="1" ht="16.5" customHeight="1">
      <c r="A280" s="40"/>
      <c r="B280" s="41"/>
      <c r="C280" s="267" t="s">
        <v>452</v>
      </c>
      <c r="D280" s="267" t="s">
        <v>248</v>
      </c>
      <c r="E280" s="268" t="s">
        <v>453</v>
      </c>
      <c r="F280" s="269" t="s">
        <v>454</v>
      </c>
      <c r="G280" s="270" t="s">
        <v>388</v>
      </c>
      <c r="H280" s="271">
        <v>2</v>
      </c>
      <c r="I280" s="272"/>
      <c r="J280" s="273">
        <f>ROUND(I280*H280,2)</f>
        <v>0</v>
      </c>
      <c r="K280" s="269" t="s">
        <v>129</v>
      </c>
      <c r="L280" s="274"/>
      <c r="M280" s="275" t="s">
        <v>19</v>
      </c>
      <c r="N280" s="276" t="s">
        <v>43</v>
      </c>
      <c r="O280" s="86"/>
      <c r="P280" s="237">
        <f>O280*H280</f>
        <v>0</v>
      </c>
      <c r="Q280" s="237">
        <v>0.00035</v>
      </c>
      <c r="R280" s="237">
        <f>Q280*H280</f>
        <v>0.00069999999999999999</v>
      </c>
      <c r="S280" s="237">
        <v>0</v>
      </c>
      <c r="T280" s="238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39" t="s">
        <v>170</v>
      </c>
      <c r="AT280" s="239" t="s">
        <v>248</v>
      </c>
      <c r="AU280" s="239" t="s">
        <v>81</v>
      </c>
      <c r="AY280" s="19" t="s">
        <v>123</v>
      </c>
      <c r="BE280" s="240">
        <f>IF(N280="základní",J280,0)</f>
        <v>0</v>
      </c>
      <c r="BF280" s="240">
        <f>IF(N280="snížená",J280,0)</f>
        <v>0</v>
      </c>
      <c r="BG280" s="240">
        <f>IF(N280="zákl. přenesená",J280,0)</f>
        <v>0</v>
      </c>
      <c r="BH280" s="240">
        <f>IF(N280="sníž. přenesená",J280,0)</f>
        <v>0</v>
      </c>
      <c r="BI280" s="240">
        <f>IF(N280="nulová",J280,0)</f>
        <v>0</v>
      </c>
      <c r="BJ280" s="19" t="s">
        <v>79</v>
      </c>
      <c r="BK280" s="240">
        <f>ROUND(I280*H280,2)</f>
        <v>0</v>
      </c>
      <c r="BL280" s="19" t="s">
        <v>130</v>
      </c>
      <c r="BM280" s="239" t="s">
        <v>455</v>
      </c>
    </row>
    <row r="281" s="13" customFormat="1">
      <c r="A281" s="13"/>
      <c r="B281" s="245"/>
      <c r="C281" s="246"/>
      <c r="D281" s="241" t="s">
        <v>134</v>
      </c>
      <c r="E281" s="247" t="s">
        <v>19</v>
      </c>
      <c r="F281" s="248" t="s">
        <v>81</v>
      </c>
      <c r="G281" s="246"/>
      <c r="H281" s="249">
        <v>2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5" t="s">
        <v>134</v>
      </c>
      <c r="AU281" s="255" t="s">
        <v>81</v>
      </c>
      <c r="AV281" s="13" t="s">
        <v>81</v>
      </c>
      <c r="AW281" s="13" t="s">
        <v>33</v>
      </c>
      <c r="AX281" s="13" t="s">
        <v>79</v>
      </c>
      <c r="AY281" s="255" t="s">
        <v>123</v>
      </c>
    </row>
    <row r="282" s="2" customFormat="1" ht="16.5" customHeight="1">
      <c r="A282" s="40"/>
      <c r="B282" s="41"/>
      <c r="C282" s="267" t="s">
        <v>456</v>
      </c>
      <c r="D282" s="267" t="s">
        <v>248</v>
      </c>
      <c r="E282" s="268" t="s">
        <v>457</v>
      </c>
      <c r="F282" s="269" t="s">
        <v>458</v>
      </c>
      <c r="G282" s="270" t="s">
        <v>388</v>
      </c>
      <c r="H282" s="271">
        <v>2</v>
      </c>
      <c r="I282" s="272"/>
      <c r="J282" s="273">
        <f>ROUND(I282*H282,2)</f>
        <v>0</v>
      </c>
      <c r="K282" s="269" t="s">
        <v>129</v>
      </c>
      <c r="L282" s="274"/>
      <c r="M282" s="275" t="s">
        <v>19</v>
      </c>
      <c r="N282" s="276" t="s">
        <v>43</v>
      </c>
      <c r="O282" s="86"/>
      <c r="P282" s="237">
        <f>O282*H282</f>
        <v>0</v>
      </c>
      <c r="Q282" s="237">
        <v>0.00010000000000000001</v>
      </c>
      <c r="R282" s="237">
        <f>Q282*H282</f>
        <v>0.00020000000000000001</v>
      </c>
      <c r="S282" s="237">
        <v>0</v>
      </c>
      <c r="T282" s="238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39" t="s">
        <v>170</v>
      </c>
      <c r="AT282" s="239" t="s">
        <v>248</v>
      </c>
      <c r="AU282" s="239" t="s">
        <v>81</v>
      </c>
      <c r="AY282" s="19" t="s">
        <v>123</v>
      </c>
      <c r="BE282" s="240">
        <f>IF(N282="základní",J282,0)</f>
        <v>0</v>
      </c>
      <c r="BF282" s="240">
        <f>IF(N282="snížená",J282,0)</f>
        <v>0</v>
      </c>
      <c r="BG282" s="240">
        <f>IF(N282="zákl. přenesená",J282,0)</f>
        <v>0</v>
      </c>
      <c r="BH282" s="240">
        <f>IF(N282="sníž. přenesená",J282,0)</f>
        <v>0</v>
      </c>
      <c r="BI282" s="240">
        <f>IF(N282="nulová",J282,0)</f>
        <v>0</v>
      </c>
      <c r="BJ282" s="19" t="s">
        <v>79</v>
      </c>
      <c r="BK282" s="240">
        <f>ROUND(I282*H282,2)</f>
        <v>0</v>
      </c>
      <c r="BL282" s="19" t="s">
        <v>130</v>
      </c>
      <c r="BM282" s="239" t="s">
        <v>459</v>
      </c>
    </row>
    <row r="283" s="13" customFormat="1">
      <c r="A283" s="13"/>
      <c r="B283" s="245"/>
      <c r="C283" s="246"/>
      <c r="D283" s="241" t="s">
        <v>134</v>
      </c>
      <c r="E283" s="247" t="s">
        <v>19</v>
      </c>
      <c r="F283" s="248" t="s">
        <v>81</v>
      </c>
      <c r="G283" s="246"/>
      <c r="H283" s="249">
        <v>2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5" t="s">
        <v>134</v>
      </c>
      <c r="AU283" s="255" t="s">
        <v>81</v>
      </c>
      <c r="AV283" s="13" t="s">
        <v>81</v>
      </c>
      <c r="AW283" s="13" t="s">
        <v>33</v>
      </c>
      <c r="AX283" s="13" t="s">
        <v>79</v>
      </c>
      <c r="AY283" s="255" t="s">
        <v>123</v>
      </c>
    </row>
    <row r="284" s="2" customFormat="1" ht="16.5" customHeight="1">
      <c r="A284" s="40"/>
      <c r="B284" s="41"/>
      <c r="C284" s="228" t="s">
        <v>460</v>
      </c>
      <c r="D284" s="228" t="s">
        <v>125</v>
      </c>
      <c r="E284" s="229" t="s">
        <v>461</v>
      </c>
      <c r="F284" s="230" t="s">
        <v>462</v>
      </c>
      <c r="G284" s="231" t="s">
        <v>128</v>
      </c>
      <c r="H284" s="232">
        <v>15.9</v>
      </c>
      <c r="I284" s="233"/>
      <c r="J284" s="234">
        <f>ROUND(I284*H284,2)</f>
        <v>0</v>
      </c>
      <c r="K284" s="230" t="s">
        <v>129</v>
      </c>
      <c r="L284" s="46"/>
      <c r="M284" s="235" t="s">
        <v>19</v>
      </c>
      <c r="N284" s="236" t="s">
        <v>43</v>
      </c>
      <c r="O284" s="86"/>
      <c r="P284" s="237">
        <f>O284*H284</f>
        <v>0</v>
      </c>
      <c r="Q284" s="237">
        <v>0.00084999999999999995</v>
      </c>
      <c r="R284" s="237">
        <f>Q284*H284</f>
        <v>0.013514999999999999</v>
      </c>
      <c r="S284" s="237">
        <v>0</v>
      </c>
      <c r="T284" s="238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39" t="s">
        <v>130</v>
      </c>
      <c r="AT284" s="239" t="s">
        <v>125</v>
      </c>
      <c r="AU284" s="239" t="s">
        <v>81</v>
      </c>
      <c r="AY284" s="19" t="s">
        <v>123</v>
      </c>
      <c r="BE284" s="240">
        <f>IF(N284="základní",J284,0)</f>
        <v>0</v>
      </c>
      <c r="BF284" s="240">
        <f>IF(N284="snížená",J284,0)</f>
        <v>0</v>
      </c>
      <c r="BG284" s="240">
        <f>IF(N284="zákl. přenesená",J284,0)</f>
        <v>0</v>
      </c>
      <c r="BH284" s="240">
        <f>IF(N284="sníž. přenesená",J284,0)</f>
        <v>0</v>
      </c>
      <c r="BI284" s="240">
        <f>IF(N284="nulová",J284,0)</f>
        <v>0</v>
      </c>
      <c r="BJ284" s="19" t="s">
        <v>79</v>
      </c>
      <c r="BK284" s="240">
        <f>ROUND(I284*H284,2)</f>
        <v>0</v>
      </c>
      <c r="BL284" s="19" t="s">
        <v>130</v>
      </c>
      <c r="BM284" s="239" t="s">
        <v>463</v>
      </c>
    </row>
    <row r="285" s="2" customFormat="1">
      <c r="A285" s="40"/>
      <c r="B285" s="41"/>
      <c r="C285" s="42"/>
      <c r="D285" s="241" t="s">
        <v>132</v>
      </c>
      <c r="E285" s="42"/>
      <c r="F285" s="242" t="s">
        <v>464</v>
      </c>
      <c r="G285" s="42"/>
      <c r="H285" s="42"/>
      <c r="I285" s="148"/>
      <c r="J285" s="42"/>
      <c r="K285" s="42"/>
      <c r="L285" s="46"/>
      <c r="M285" s="243"/>
      <c r="N285" s="244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132</v>
      </c>
      <c r="AU285" s="19" t="s">
        <v>81</v>
      </c>
    </row>
    <row r="286" s="13" customFormat="1">
      <c r="A286" s="13"/>
      <c r="B286" s="245"/>
      <c r="C286" s="246"/>
      <c r="D286" s="241" t="s">
        <v>134</v>
      </c>
      <c r="E286" s="247" t="s">
        <v>19</v>
      </c>
      <c r="F286" s="248" t="s">
        <v>465</v>
      </c>
      <c r="G286" s="246"/>
      <c r="H286" s="249">
        <v>15.9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5" t="s">
        <v>134</v>
      </c>
      <c r="AU286" s="255" t="s">
        <v>81</v>
      </c>
      <c r="AV286" s="13" t="s">
        <v>81</v>
      </c>
      <c r="AW286" s="13" t="s">
        <v>33</v>
      </c>
      <c r="AX286" s="13" t="s">
        <v>79</v>
      </c>
      <c r="AY286" s="255" t="s">
        <v>123</v>
      </c>
    </row>
    <row r="287" s="2" customFormat="1" ht="21.75" customHeight="1">
      <c r="A287" s="40"/>
      <c r="B287" s="41"/>
      <c r="C287" s="228" t="s">
        <v>466</v>
      </c>
      <c r="D287" s="228" t="s">
        <v>125</v>
      </c>
      <c r="E287" s="229" t="s">
        <v>467</v>
      </c>
      <c r="F287" s="230" t="s">
        <v>468</v>
      </c>
      <c r="G287" s="231" t="s">
        <v>128</v>
      </c>
      <c r="H287" s="232">
        <v>15.9</v>
      </c>
      <c r="I287" s="233"/>
      <c r="J287" s="234">
        <f>ROUND(I287*H287,2)</f>
        <v>0</v>
      </c>
      <c r="K287" s="230" t="s">
        <v>129</v>
      </c>
      <c r="L287" s="46"/>
      <c r="M287" s="235" t="s">
        <v>19</v>
      </c>
      <c r="N287" s="236" t="s">
        <v>43</v>
      </c>
      <c r="O287" s="86"/>
      <c r="P287" s="237">
        <f>O287*H287</f>
        <v>0</v>
      </c>
      <c r="Q287" s="237">
        <v>1.0000000000000001E-05</v>
      </c>
      <c r="R287" s="237">
        <f>Q287*H287</f>
        <v>0.00015900000000000002</v>
      </c>
      <c r="S287" s="237">
        <v>0</v>
      </c>
      <c r="T287" s="238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39" t="s">
        <v>130</v>
      </c>
      <c r="AT287" s="239" t="s">
        <v>125</v>
      </c>
      <c r="AU287" s="239" t="s">
        <v>81</v>
      </c>
      <c r="AY287" s="19" t="s">
        <v>123</v>
      </c>
      <c r="BE287" s="240">
        <f>IF(N287="základní",J287,0)</f>
        <v>0</v>
      </c>
      <c r="BF287" s="240">
        <f>IF(N287="snížená",J287,0)</f>
        <v>0</v>
      </c>
      <c r="BG287" s="240">
        <f>IF(N287="zákl. přenesená",J287,0)</f>
        <v>0</v>
      </c>
      <c r="BH287" s="240">
        <f>IF(N287="sníž. přenesená",J287,0)</f>
        <v>0</v>
      </c>
      <c r="BI287" s="240">
        <f>IF(N287="nulová",J287,0)</f>
        <v>0</v>
      </c>
      <c r="BJ287" s="19" t="s">
        <v>79</v>
      </c>
      <c r="BK287" s="240">
        <f>ROUND(I287*H287,2)</f>
        <v>0</v>
      </c>
      <c r="BL287" s="19" t="s">
        <v>130</v>
      </c>
      <c r="BM287" s="239" t="s">
        <v>469</v>
      </c>
    </row>
    <row r="288" s="2" customFormat="1">
      <c r="A288" s="40"/>
      <c r="B288" s="41"/>
      <c r="C288" s="42"/>
      <c r="D288" s="241" t="s">
        <v>132</v>
      </c>
      <c r="E288" s="42"/>
      <c r="F288" s="242" t="s">
        <v>470</v>
      </c>
      <c r="G288" s="42"/>
      <c r="H288" s="42"/>
      <c r="I288" s="148"/>
      <c r="J288" s="42"/>
      <c r="K288" s="42"/>
      <c r="L288" s="46"/>
      <c r="M288" s="243"/>
      <c r="N288" s="244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132</v>
      </c>
      <c r="AU288" s="19" t="s">
        <v>81</v>
      </c>
    </row>
    <row r="289" s="13" customFormat="1">
      <c r="A289" s="13"/>
      <c r="B289" s="245"/>
      <c r="C289" s="246"/>
      <c r="D289" s="241" t="s">
        <v>134</v>
      </c>
      <c r="E289" s="247" t="s">
        <v>19</v>
      </c>
      <c r="F289" s="248" t="s">
        <v>465</v>
      </c>
      <c r="G289" s="246"/>
      <c r="H289" s="249">
        <v>15.9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5" t="s">
        <v>134</v>
      </c>
      <c r="AU289" s="255" t="s">
        <v>81</v>
      </c>
      <c r="AV289" s="13" t="s">
        <v>81</v>
      </c>
      <c r="AW289" s="13" t="s">
        <v>33</v>
      </c>
      <c r="AX289" s="13" t="s">
        <v>79</v>
      </c>
      <c r="AY289" s="255" t="s">
        <v>123</v>
      </c>
    </row>
    <row r="290" s="2" customFormat="1" ht="21.75" customHeight="1">
      <c r="A290" s="40"/>
      <c r="B290" s="41"/>
      <c r="C290" s="228" t="s">
        <v>471</v>
      </c>
      <c r="D290" s="228" t="s">
        <v>125</v>
      </c>
      <c r="E290" s="229" t="s">
        <v>472</v>
      </c>
      <c r="F290" s="230" t="s">
        <v>473</v>
      </c>
      <c r="G290" s="231" t="s">
        <v>167</v>
      </c>
      <c r="H290" s="232">
        <v>20</v>
      </c>
      <c r="I290" s="233"/>
      <c r="J290" s="234">
        <f>ROUND(I290*H290,2)</f>
        <v>0</v>
      </c>
      <c r="K290" s="230" t="s">
        <v>129</v>
      </c>
      <c r="L290" s="46"/>
      <c r="M290" s="235" t="s">
        <v>19</v>
      </c>
      <c r="N290" s="236" t="s">
        <v>43</v>
      </c>
      <c r="O290" s="86"/>
      <c r="P290" s="237">
        <f>O290*H290</f>
        <v>0</v>
      </c>
      <c r="Q290" s="237">
        <v>0.15540000000000001</v>
      </c>
      <c r="R290" s="237">
        <f>Q290*H290</f>
        <v>3.1080000000000001</v>
      </c>
      <c r="S290" s="237">
        <v>0</v>
      </c>
      <c r="T290" s="238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39" t="s">
        <v>130</v>
      </c>
      <c r="AT290" s="239" t="s">
        <v>125</v>
      </c>
      <c r="AU290" s="239" t="s">
        <v>81</v>
      </c>
      <c r="AY290" s="19" t="s">
        <v>123</v>
      </c>
      <c r="BE290" s="240">
        <f>IF(N290="základní",J290,0)</f>
        <v>0</v>
      </c>
      <c r="BF290" s="240">
        <f>IF(N290="snížená",J290,0)</f>
        <v>0</v>
      </c>
      <c r="BG290" s="240">
        <f>IF(N290="zákl. přenesená",J290,0)</f>
        <v>0</v>
      </c>
      <c r="BH290" s="240">
        <f>IF(N290="sníž. přenesená",J290,0)</f>
        <v>0</v>
      </c>
      <c r="BI290" s="240">
        <f>IF(N290="nulová",J290,0)</f>
        <v>0</v>
      </c>
      <c r="BJ290" s="19" t="s">
        <v>79</v>
      </c>
      <c r="BK290" s="240">
        <f>ROUND(I290*H290,2)</f>
        <v>0</v>
      </c>
      <c r="BL290" s="19" t="s">
        <v>130</v>
      </c>
      <c r="BM290" s="239" t="s">
        <v>474</v>
      </c>
    </row>
    <row r="291" s="2" customFormat="1">
      <c r="A291" s="40"/>
      <c r="B291" s="41"/>
      <c r="C291" s="42"/>
      <c r="D291" s="241" t="s">
        <v>132</v>
      </c>
      <c r="E291" s="42"/>
      <c r="F291" s="242" t="s">
        <v>475</v>
      </c>
      <c r="G291" s="42"/>
      <c r="H291" s="42"/>
      <c r="I291" s="148"/>
      <c r="J291" s="42"/>
      <c r="K291" s="42"/>
      <c r="L291" s="46"/>
      <c r="M291" s="243"/>
      <c r="N291" s="244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132</v>
      </c>
      <c r="AU291" s="19" t="s">
        <v>81</v>
      </c>
    </row>
    <row r="292" s="13" customFormat="1">
      <c r="A292" s="13"/>
      <c r="B292" s="245"/>
      <c r="C292" s="246"/>
      <c r="D292" s="241" t="s">
        <v>134</v>
      </c>
      <c r="E292" s="247" t="s">
        <v>19</v>
      </c>
      <c r="F292" s="248" t="s">
        <v>476</v>
      </c>
      <c r="G292" s="246"/>
      <c r="H292" s="249">
        <v>20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5" t="s">
        <v>134</v>
      </c>
      <c r="AU292" s="255" t="s">
        <v>81</v>
      </c>
      <c r="AV292" s="13" t="s">
        <v>81</v>
      </c>
      <c r="AW292" s="13" t="s">
        <v>33</v>
      </c>
      <c r="AX292" s="13" t="s">
        <v>79</v>
      </c>
      <c r="AY292" s="255" t="s">
        <v>123</v>
      </c>
    </row>
    <row r="293" s="2" customFormat="1" ht="16.5" customHeight="1">
      <c r="A293" s="40"/>
      <c r="B293" s="41"/>
      <c r="C293" s="267" t="s">
        <v>477</v>
      </c>
      <c r="D293" s="267" t="s">
        <v>248</v>
      </c>
      <c r="E293" s="268" t="s">
        <v>478</v>
      </c>
      <c r="F293" s="269" t="s">
        <v>479</v>
      </c>
      <c r="G293" s="270" t="s">
        <v>167</v>
      </c>
      <c r="H293" s="271">
        <v>21</v>
      </c>
      <c r="I293" s="272"/>
      <c r="J293" s="273">
        <f>ROUND(I293*H293,2)</f>
        <v>0</v>
      </c>
      <c r="K293" s="269" t="s">
        <v>129</v>
      </c>
      <c r="L293" s="274"/>
      <c r="M293" s="275" t="s">
        <v>19</v>
      </c>
      <c r="N293" s="276" t="s">
        <v>43</v>
      </c>
      <c r="O293" s="86"/>
      <c r="P293" s="237">
        <f>O293*H293</f>
        <v>0</v>
      </c>
      <c r="Q293" s="237">
        <v>0.080000000000000002</v>
      </c>
      <c r="R293" s="237">
        <f>Q293*H293</f>
        <v>1.6799999999999999</v>
      </c>
      <c r="S293" s="237">
        <v>0</v>
      </c>
      <c r="T293" s="238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39" t="s">
        <v>170</v>
      </c>
      <c r="AT293" s="239" t="s">
        <v>248</v>
      </c>
      <c r="AU293" s="239" t="s">
        <v>81</v>
      </c>
      <c r="AY293" s="19" t="s">
        <v>123</v>
      </c>
      <c r="BE293" s="240">
        <f>IF(N293="základní",J293,0)</f>
        <v>0</v>
      </c>
      <c r="BF293" s="240">
        <f>IF(N293="snížená",J293,0)</f>
        <v>0</v>
      </c>
      <c r="BG293" s="240">
        <f>IF(N293="zákl. přenesená",J293,0)</f>
        <v>0</v>
      </c>
      <c r="BH293" s="240">
        <f>IF(N293="sníž. přenesená",J293,0)</f>
        <v>0</v>
      </c>
      <c r="BI293" s="240">
        <f>IF(N293="nulová",J293,0)</f>
        <v>0</v>
      </c>
      <c r="BJ293" s="19" t="s">
        <v>79</v>
      </c>
      <c r="BK293" s="240">
        <f>ROUND(I293*H293,2)</f>
        <v>0</v>
      </c>
      <c r="BL293" s="19" t="s">
        <v>130</v>
      </c>
      <c r="BM293" s="239" t="s">
        <v>480</v>
      </c>
    </row>
    <row r="294" s="13" customFormat="1">
      <c r="A294" s="13"/>
      <c r="B294" s="245"/>
      <c r="C294" s="246"/>
      <c r="D294" s="241" t="s">
        <v>134</v>
      </c>
      <c r="E294" s="247" t="s">
        <v>19</v>
      </c>
      <c r="F294" s="248" t="s">
        <v>481</v>
      </c>
      <c r="G294" s="246"/>
      <c r="H294" s="249">
        <v>21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5" t="s">
        <v>134</v>
      </c>
      <c r="AU294" s="255" t="s">
        <v>81</v>
      </c>
      <c r="AV294" s="13" t="s">
        <v>81</v>
      </c>
      <c r="AW294" s="13" t="s">
        <v>33</v>
      </c>
      <c r="AX294" s="13" t="s">
        <v>79</v>
      </c>
      <c r="AY294" s="255" t="s">
        <v>123</v>
      </c>
    </row>
    <row r="295" s="2" customFormat="1" ht="21.75" customHeight="1">
      <c r="A295" s="40"/>
      <c r="B295" s="41"/>
      <c r="C295" s="228" t="s">
        <v>482</v>
      </c>
      <c r="D295" s="228" t="s">
        <v>125</v>
      </c>
      <c r="E295" s="229" t="s">
        <v>483</v>
      </c>
      <c r="F295" s="230" t="s">
        <v>484</v>
      </c>
      <c r="G295" s="231" t="s">
        <v>167</v>
      </c>
      <c r="H295" s="232">
        <v>14</v>
      </c>
      <c r="I295" s="233"/>
      <c r="J295" s="234">
        <f>ROUND(I295*H295,2)</f>
        <v>0</v>
      </c>
      <c r="K295" s="230" t="s">
        <v>129</v>
      </c>
      <c r="L295" s="46"/>
      <c r="M295" s="235" t="s">
        <v>19</v>
      </c>
      <c r="N295" s="236" t="s">
        <v>43</v>
      </c>
      <c r="O295" s="86"/>
      <c r="P295" s="237">
        <f>O295*H295</f>
        <v>0</v>
      </c>
      <c r="Q295" s="237">
        <v>0.1295</v>
      </c>
      <c r="R295" s="237">
        <f>Q295*H295</f>
        <v>1.8130000000000002</v>
      </c>
      <c r="S295" s="237">
        <v>0</v>
      </c>
      <c r="T295" s="238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39" t="s">
        <v>130</v>
      </c>
      <c r="AT295" s="239" t="s">
        <v>125</v>
      </c>
      <c r="AU295" s="239" t="s">
        <v>81</v>
      </c>
      <c r="AY295" s="19" t="s">
        <v>123</v>
      </c>
      <c r="BE295" s="240">
        <f>IF(N295="základní",J295,0)</f>
        <v>0</v>
      </c>
      <c r="BF295" s="240">
        <f>IF(N295="snížená",J295,0)</f>
        <v>0</v>
      </c>
      <c r="BG295" s="240">
        <f>IF(N295="zákl. přenesená",J295,0)</f>
        <v>0</v>
      </c>
      <c r="BH295" s="240">
        <f>IF(N295="sníž. přenesená",J295,0)</f>
        <v>0</v>
      </c>
      <c r="BI295" s="240">
        <f>IF(N295="nulová",J295,0)</f>
        <v>0</v>
      </c>
      <c r="BJ295" s="19" t="s">
        <v>79</v>
      </c>
      <c r="BK295" s="240">
        <f>ROUND(I295*H295,2)</f>
        <v>0</v>
      </c>
      <c r="BL295" s="19" t="s">
        <v>130</v>
      </c>
      <c r="BM295" s="239" t="s">
        <v>485</v>
      </c>
    </row>
    <row r="296" s="2" customFormat="1">
      <c r="A296" s="40"/>
      <c r="B296" s="41"/>
      <c r="C296" s="42"/>
      <c r="D296" s="241" t="s">
        <v>132</v>
      </c>
      <c r="E296" s="42"/>
      <c r="F296" s="242" t="s">
        <v>486</v>
      </c>
      <c r="G296" s="42"/>
      <c r="H296" s="42"/>
      <c r="I296" s="148"/>
      <c r="J296" s="42"/>
      <c r="K296" s="42"/>
      <c r="L296" s="46"/>
      <c r="M296" s="243"/>
      <c r="N296" s="244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132</v>
      </c>
      <c r="AU296" s="19" t="s">
        <v>81</v>
      </c>
    </row>
    <row r="297" s="13" customFormat="1">
      <c r="A297" s="13"/>
      <c r="B297" s="245"/>
      <c r="C297" s="246"/>
      <c r="D297" s="241" t="s">
        <v>134</v>
      </c>
      <c r="E297" s="247" t="s">
        <v>19</v>
      </c>
      <c r="F297" s="248" t="s">
        <v>487</v>
      </c>
      <c r="G297" s="246"/>
      <c r="H297" s="249">
        <v>14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5" t="s">
        <v>134</v>
      </c>
      <c r="AU297" s="255" t="s">
        <v>81</v>
      </c>
      <c r="AV297" s="13" t="s">
        <v>81</v>
      </c>
      <c r="AW297" s="13" t="s">
        <v>33</v>
      </c>
      <c r="AX297" s="13" t="s">
        <v>79</v>
      </c>
      <c r="AY297" s="255" t="s">
        <v>123</v>
      </c>
    </row>
    <row r="298" s="2" customFormat="1" ht="16.5" customHeight="1">
      <c r="A298" s="40"/>
      <c r="B298" s="41"/>
      <c r="C298" s="267" t="s">
        <v>488</v>
      </c>
      <c r="D298" s="267" t="s">
        <v>248</v>
      </c>
      <c r="E298" s="268" t="s">
        <v>489</v>
      </c>
      <c r="F298" s="269" t="s">
        <v>490</v>
      </c>
      <c r="G298" s="270" t="s">
        <v>167</v>
      </c>
      <c r="H298" s="271">
        <v>15</v>
      </c>
      <c r="I298" s="272"/>
      <c r="J298" s="273">
        <f>ROUND(I298*H298,2)</f>
        <v>0</v>
      </c>
      <c r="K298" s="269" t="s">
        <v>129</v>
      </c>
      <c r="L298" s="274"/>
      <c r="M298" s="275" t="s">
        <v>19</v>
      </c>
      <c r="N298" s="276" t="s">
        <v>43</v>
      </c>
      <c r="O298" s="86"/>
      <c r="P298" s="237">
        <f>O298*H298</f>
        <v>0</v>
      </c>
      <c r="Q298" s="237">
        <v>0.056120000000000003</v>
      </c>
      <c r="R298" s="237">
        <f>Q298*H298</f>
        <v>0.8418000000000001</v>
      </c>
      <c r="S298" s="237">
        <v>0</v>
      </c>
      <c r="T298" s="238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39" t="s">
        <v>170</v>
      </c>
      <c r="AT298" s="239" t="s">
        <v>248</v>
      </c>
      <c r="AU298" s="239" t="s">
        <v>81</v>
      </c>
      <c r="AY298" s="19" t="s">
        <v>123</v>
      </c>
      <c r="BE298" s="240">
        <f>IF(N298="základní",J298,0)</f>
        <v>0</v>
      </c>
      <c r="BF298" s="240">
        <f>IF(N298="snížená",J298,0)</f>
        <v>0</v>
      </c>
      <c r="BG298" s="240">
        <f>IF(N298="zákl. přenesená",J298,0)</f>
        <v>0</v>
      </c>
      <c r="BH298" s="240">
        <f>IF(N298="sníž. přenesená",J298,0)</f>
        <v>0</v>
      </c>
      <c r="BI298" s="240">
        <f>IF(N298="nulová",J298,0)</f>
        <v>0</v>
      </c>
      <c r="BJ298" s="19" t="s">
        <v>79</v>
      </c>
      <c r="BK298" s="240">
        <f>ROUND(I298*H298,2)</f>
        <v>0</v>
      </c>
      <c r="BL298" s="19" t="s">
        <v>130</v>
      </c>
      <c r="BM298" s="239" t="s">
        <v>491</v>
      </c>
    </row>
    <row r="299" s="13" customFormat="1">
      <c r="A299" s="13"/>
      <c r="B299" s="245"/>
      <c r="C299" s="246"/>
      <c r="D299" s="241" t="s">
        <v>134</v>
      </c>
      <c r="E299" s="247" t="s">
        <v>19</v>
      </c>
      <c r="F299" s="248" t="s">
        <v>492</v>
      </c>
      <c r="G299" s="246"/>
      <c r="H299" s="249">
        <v>15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5" t="s">
        <v>134</v>
      </c>
      <c r="AU299" s="255" t="s">
        <v>81</v>
      </c>
      <c r="AV299" s="13" t="s">
        <v>81</v>
      </c>
      <c r="AW299" s="13" t="s">
        <v>33</v>
      </c>
      <c r="AX299" s="13" t="s">
        <v>79</v>
      </c>
      <c r="AY299" s="255" t="s">
        <v>123</v>
      </c>
    </row>
    <row r="300" s="2" customFormat="1" ht="16.5" customHeight="1">
      <c r="A300" s="40"/>
      <c r="B300" s="41"/>
      <c r="C300" s="228" t="s">
        <v>493</v>
      </c>
      <c r="D300" s="228" t="s">
        <v>125</v>
      </c>
      <c r="E300" s="229" t="s">
        <v>494</v>
      </c>
      <c r="F300" s="230" t="s">
        <v>495</v>
      </c>
      <c r="G300" s="231" t="s">
        <v>167</v>
      </c>
      <c r="H300" s="232">
        <v>21</v>
      </c>
      <c r="I300" s="233"/>
      <c r="J300" s="234">
        <f>ROUND(I300*H300,2)</f>
        <v>0</v>
      </c>
      <c r="K300" s="230" t="s">
        <v>129</v>
      </c>
      <c r="L300" s="46"/>
      <c r="M300" s="235" t="s">
        <v>19</v>
      </c>
      <c r="N300" s="236" t="s">
        <v>43</v>
      </c>
      <c r="O300" s="86"/>
      <c r="P300" s="237">
        <f>O300*H300</f>
        <v>0</v>
      </c>
      <c r="Q300" s="237">
        <v>0</v>
      </c>
      <c r="R300" s="237">
        <f>Q300*H300</f>
        <v>0</v>
      </c>
      <c r="S300" s="237">
        <v>0</v>
      </c>
      <c r="T300" s="238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39" t="s">
        <v>130</v>
      </c>
      <c r="AT300" s="239" t="s">
        <v>125</v>
      </c>
      <c r="AU300" s="239" t="s">
        <v>81</v>
      </c>
      <c r="AY300" s="19" t="s">
        <v>123</v>
      </c>
      <c r="BE300" s="240">
        <f>IF(N300="základní",J300,0)</f>
        <v>0</v>
      </c>
      <c r="BF300" s="240">
        <f>IF(N300="snížená",J300,0)</f>
        <v>0</v>
      </c>
      <c r="BG300" s="240">
        <f>IF(N300="zákl. přenesená",J300,0)</f>
        <v>0</v>
      </c>
      <c r="BH300" s="240">
        <f>IF(N300="sníž. přenesená",J300,0)</f>
        <v>0</v>
      </c>
      <c r="BI300" s="240">
        <f>IF(N300="nulová",J300,0)</f>
        <v>0</v>
      </c>
      <c r="BJ300" s="19" t="s">
        <v>79</v>
      </c>
      <c r="BK300" s="240">
        <f>ROUND(I300*H300,2)</f>
        <v>0</v>
      </c>
      <c r="BL300" s="19" t="s">
        <v>130</v>
      </c>
      <c r="BM300" s="239" t="s">
        <v>496</v>
      </c>
    </row>
    <row r="301" s="2" customFormat="1">
      <c r="A301" s="40"/>
      <c r="B301" s="41"/>
      <c r="C301" s="42"/>
      <c r="D301" s="241" t="s">
        <v>132</v>
      </c>
      <c r="E301" s="42"/>
      <c r="F301" s="242" t="s">
        <v>497</v>
      </c>
      <c r="G301" s="42"/>
      <c r="H301" s="42"/>
      <c r="I301" s="148"/>
      <c r="J301" s="42"/>
      <c r="K301" s="42"/>
      <c r="L301" s="46"/>
      <c r="M301" s="243"/>
      <c r="N301" s="244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132</v>
      </c>
      <c r="AU301" s="19" t="s">
        <v>81</v>
      </c>
    </row>
    <row r="302" s="13" customFormat="1">
      <c r="A302" s="13"/>
      <c r="B302" s="245"/>
      <c r="C302" s="246"/>
      <c r="D302" s="241" t="s">
        <v>134</v>
      </c>
      <c r="E302" s="247" t="s">
        <v>19</v>
      </c>
      <c r="F302" s="248" t="s">
        <v>377</v>
      </c>
      <c r="G302" s="246"/>
      <c r="H302" s="249">
        <v>21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5" t="s">
        <v>134</v>
      </c>
      <c r="AU302" s="255" t="s">
        <v>81</v>
      </c>
      <c r="AV302" s="13" t="s">
        <v>81</v>
      </c>
      <c r="AW302" s="13" t="s">
        <v>33</v>
      </c>
      <c r="AX302" s="13" t="s">
        <v>79</v>
      </c>
      <c r="AY302" s="255" t="s">
        <v>123</v>
      </c>
    </row>
    <row r="303" s="2" customFormat="1" ht="16.5" customHeight="1">
      <c r="A303" s="40"/>
      <c r="B303" s="41"/>
      <c r="C303" s="228" t="s">
        <v>498</v>
      </c>
      <c r="D303" s="228" t="s">
        <v>125</v>
      </c>
      <c r="E303" s="229" t="s">
        <v>499</v>
      </c>
      <c r="F303" s="230" t="s">
        <v>500</v>
      </c>
      <c r="G303" s="231" t="s">
        <v>167</v>
      </c>
      <c r="H303" s="232">
        <v>5.2000000000000002</v>
      </c>
      <c r="I303" s="233"/>
      <c r="J303" s="234">
        <f>ROUND(I303*H303,2)</f>
        <v>0</v>
      </c>
      <c r="K303" s="230" t="s">
        <v>129</v>
      </c>
      <c r="L303" s="46"/>
      <c r="M303" s="235" t="s">
        <v>19</v>
      </c>
      <c r="N303" s="236" t="s">
        <v>43</v>
      </c>
      <c r="O303" s="86"/>
      <c r="P303" s="237">
        <f>O303*H303</f>
        <v>0</v>
      </c>
      <c r="Q303" s="237">
        <v>0.29221000000000003</v>
      </c>
      <c r="R303" s="237">
        <f>Q303*H303</f>
        <v>1.5194920000000003</v>
      </c>
      <c r="S303" s="237">
        <v>0</v>
      </c>
      <c r="T303" s="238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39" t="s">
        <v>130</v>
      </c>
      <c r="AT303" s="239" t="s">
        <v>125</v>
      </c>
      <c r="AU303" s="239" t="s">
        <v>81</v>
      </c>
      <c r="AY303" s="19" t="s">
        <v>123</v>
      </c>
      <c r="BE303" s="240">
        <f>IF(N303="základní",J303,0)</f>
        <v>0</v>
      </c>
      <c r="BF303" s="240">
        <f>IF(N303="snížená",J303,0)</f>
        <v>0</v>
      </c>
      <c r="BG303" s="240">
        <f>IF(N303="zákl. přenesená",J303,0)</f>
        <v>0</v>
      </c>
      <c r="BH303" s="240">
        <f>IF(N303="sníž. přenesená",J303,0)</f>
        <v>0</v>
      </c>
      <c r="BI303" s="240">
        <f>IF(N303="nulová",J303,0)</f>
        <v>0</v>
      </c>
      <c r="BJ303" s="19" t="s">
        <v>79</v>
      </c>
      <c r="BK303" s="240">
        <f>ROUND(I303*H303,2)</f>
        <v>0</v>
      </c>
      <c r="BL303" s="19" t="s">
        <v>130</v>
      </c>
      <c r="BM303" s="239" t="s">
        <v>501</v>
      </c>
    </row>
    <row r="304" s="2" customFormat="1">
      <c r="A304" s="40"/>
      <c r="B304" s="41"/>
      <c r="C304" s="42"/>
      <c r="D304" s="241" t="s">
        <v>132</v>
      </c>
      <c r="E304" s="42"/>
      <c r="F304" s="242" t="s">
        <v>502</v>
      </c>
      <c r="G304" s="42"/>
      <c r="H304" s="42"/>
      <c r="I304" s="148"/>
      <c r="J304" s="42"/>
      <c r="K304" s="42"/>
      <c r="L304" s="46"/>
      <c r="M304" s="243"/>
      <c r="N304" s="244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132</v>
      </c>
      <c r="AU304" s="19" t="s">
        <v>81</v>
      </c>
    </row>
    <row r="305" s="13" customFormat="1">
      <c r="A305" s="13"/>
      <c r="B305" s="245"/>
      <c r="C305" s="246"/>
      <c r="D305" s="241" t="s">
        <v>134</v>
      </c>
      <c r="E305" s="247" t="s">
        <v>19</v>
      </c>
      <c r="F305" s="248" t="s">
        <v>503</v>
      </c>
      <c r="G305" s="246"/>
      <c r="H305" s="249">
        <v>5.2000000000000002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5" t="s">
        <v>134</v>
      </c>
      <c r="AU305" s="255" t="s">
        <v>81</v>
      </c>
      <c r="AV305" s="13" t="s">
        <v>81</v>
      </c>
      <c r="AW305" s="13" t="s">
        <v>33</v>
      </c>
      <c r="AX305" s="13" t="s">
        <v>79</v>
      </c>
      <c r="AY305" s="255" t="s">
        <v>123</v>
      </c>
    </row>
    <row r="306" s="2" customFormat="1" ht="16.5" customHeight="1">
      <c r="A306" s="40"/>
      <c r="B306" s="41"/>
      <c r="C306" s="267" t="s">
        <v>504</v>
      </c>
      <c r="D306" s="267" t="s">
        <v>248</v>
      </c>
      <c r="E306" s="268" t="s">
        <v>505</v>
      </c>
      <c r="F306" s="269" t="s">
        <v>506</v>
      </c>
      <c r="G306" s="270" t="s">
        <v>167</v>
      </c>
      <c r="H306" s="271">
        <v>6</v>
      </c>
      <c r="I306" s="272"/>
      <c r="J306" s="273">
        <f>ROUND(I306*H306,2)</f>
        <v>0</v>
      </c>
      <c r="K306" s="269" t="s">
        <v>129</v>
      </c>
      <c r="L306" s="274"/>
      <c r="M306" s="275" t="s">
        <v>19</v>
      </c>
      <c r="N306" s="276" t="s">
        <v>43</v>
      </c>
      <c r="O306" s="86"/>
      <c r="P306" s="237">
        <f>O306*H306</f>
        <v>0</v>
      </c>
      <c r="Q306" s="237">
        <v>0.015599999999999999</v>
      </c>
      <c r="R306" s="237">
        <f>Q306*H306</f>
        <v>0.093599999999999989</v>
      </c>
      <c r="S306" s="237">
        <v>0</v>
      </c>
      <c r="T306" s="238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39" t="s">
        <v>170</v>
      </c>
      <c r="AT306" s="239" t="s">
        <v>248</v>
      </c>
      <c r="AU306" s="239" t="s">
        <v>81</v>
      </c>
      <c r="AY306" s="19" t="s">
        <v>123</v>
      </c>
      <c r="BE306" s="240">
        <f>IF(N306="základní",J306,0)</f>
        <v>0</v>
      </c>
      <c r="BF306" s="240">
        <f>IF(N306="snížená",J306,0)</f>
        <v>0</v>
      </c>
      <c r="BG306" s="240">
        <f>IF(N306="zákl. přenesená",J306,0)</f>
        <v>0</v>
      </c>
      <c r="BH306" s="240">
        <f>IF(N306="sníž. přenesená",J306,0)</f>
        <v>0</v>
      </c>
      <c r="BI306" s="240">
        <f>IF(N306="nulová",J306,0)</f>
        <v>0</v>
      </c>
      <c r="BJ306" s="19" t="s">
        <v>79</v>
      </c>
      <c r="BK306" s="240">
        <f>ROUND(I306*H306,2)</f>
        <v>0</v>
      </c>
      <c r="BL306" s="19" t="s">
        <v>130</v>
      </c>
      <c r="BM306" s="239" t="s">
        <v>507</v>
      </c>
    </row>
    <row r="307" s="13" customFormat="1">
      <c r="A307" s="13"/>
      <c r="B307" s="245"/>
      <c r="C307" s="246"/>
      <c r="D307" s="241" t="s">
        <v>134</v>
      </c>
      <c r="E307" s="247" t="s">
        <v>19</v>
      </c>
      <c r="F307" s="248" t="s">
        <v>159</v>
      </c>
      <c r="G307" s="246"/>
      <c r="H307" s="249">
        <v>6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5" t="s">
        <v>134</v>
      </c>
      <c r="AU307" s="255" t="s">
        <v>81</v>
      </c>
      <c r="AV307" s="13" t="s">
        <v>81</v>
      </c>
      <c r="AW307" s="13" t="s">
        <v>33</v>
      </c>
      <c r="AX307" s="13" t="s">
        <v>79</v>
      </c>
      <c r="AY307" s="255" t="s">
        <v>123</v>
      </c>
    </row>
    <row r="308" s="2" customFormat="1" ht="16.5" customHeight="1">
      <c r="A308" s="40"/>
      <c r="B308" s="41"/>
      <c r="C308" s="267" t="s">
        <v>508</v>
      </c>
      <c r="D308" s="267" t="s">
        <v>248</v>
      </c>
      <c r="E308" s="268" t="s">
        <v>509</v>
      </c>
      <c r="F308" s="269" t="s">
        <v>510</v>
      </c>
      <c r="G308" s="270" t="s">
        <v>167</v>
      </c>
      <c r="H308" s="271">
        <v>6</v>
      </c>
      <c r="I308" s="272"/>
      <c r="J308" s="273">
        <f>ROUND(I308*H308,2)</f>
        <v>0</v>
      </c>
      <c r="K308" s="269" t="s">
        <v>129</v>
      </c>
      <c r="L308" s="274"/>
      <c r="M308" s="275" t="s">
        <v>19</v>
      </c>
      <c r="N308" s="276" t="s">
        <v>43</v>
      </c>
      <c r="O308" s="86"/>
      <c r="P308" s="237">
        <f>O308*H308</f>
        <v>0</v>
      </c>
      <c r="Q308" s="237">
        <v>0.0035999999999999999</v>
      </c>
      <c r="R308" s="237">
        <f>Q308*H308</f>
        <v>0.021600000000000001</v>
      </c>
      <c r="S308" s="237">
        <v>0</v>
      </c>
      <c r="T308" s="238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39" t="s">
        <v>170</v>
      </c>
      <c r="AT308" s="239" t="s">
        <v>248</v>
      </c>
      <c r="AU308" s="239" t="s">
        <v>81</v>
      </c>
      <c r="AY308" s="19" t="s">
        <v>123</v>
      </c>
      <c r="BE308" s="240">
        <f>IF(N308="základní",J308,0)</f>
        <v>0</v>
      </c>
      <c r="BF308" s="240">
        <f>IF(N308="snížená",J308,0)</f>
        <v>0</v>
      </c>
      <c r="BG308" s="240">
        <f>IF(N308="zákl. přenesená",J308,0)</f>
        <v>0</v>
      </c>
      <c r="BH308" s="240">
        <f>IF(N308="sníž. přenesená",J308,0)</f>
        <v>0</v>
      </c>
      <c r="BI308" s="240">
        <f>IF(N308="nulová",J308,0)</f>
        <v>0</v>
      </c>
      <c r="BJ308" s="19" t="s">
        <v>79</v>
      </c>
      <c r="BK308" s="240">
        <f>ROUND(I308*H308,2)</f>
        <v>0</v>
      </c>
      <c r="BL308" s="19" t="s">
        <v>130</v>
      </c>
      <c r="BM308" s="239" t="s">
        <v>511</v>
      </c>
    </row>
    <row r="309" s="13" customFormat="1">
      <c r="A309" s="13"/>
      <c r="B309" s="245"/>
      <c r="C309" s="246"/>
      <c r="D309" s="241" t="s">
        <v>134</v>
      </c>
      <c r="E309" s="247" t="s">
        <v>19</v>
      </c>
      <c r="F309" s="248" t="s">
        <v>159</v>
      </c>
      <c r="G309" s="246"/>
      <c r="H309" s="249">
        <v>6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5" t="s">
        <v>134</v>
      </c>
      <c r="AU309" s="255" t="s">
        <v>81</v>
      </c>
      <c r="AV309" s="13" t="s">
        <v>81</v>
      </c>
      <c r="AW309" s="13" t="s">
        <v>33</v>
      </c>
      <c r="AX309" s="13" t="s">
        <v>79</v>
      </c>
      <c r="AY309" s="255" t="s">
        <v>123</v>
      </c>
    </row>
    <row r="310" s="2" customFormat="1" ht="21.75" customHeight="1">
      <c r="A310" s="40"/>
      <c r="B310" s="41"/>
      <c r="C310" s="228" t="s">
        <v>512</v>
      </c>
      <c r="D310" s="228" t="s">
        <v>125</v>
      </c>
      <c r="E310" s="229" t="s">
        <v>513</v>
      </c>
      <c r="F310" s="230" t="s">
        <v>514</v>
      </c>
      <c r="G310" s="231" t="s">
        <v>388</v>
      </c>
      <c r="H310" s="232">
        <v>2</v>
      </c>
      <c r="I310" s="233"/>
      <c r="J310" s="234">
        <f>ROUND(I310*H310,2)</f>
        <v>0</v>
      </c>
      <c r="K310" s="230" t="s">
        <v>129</v>
      </c>
      <c r="L310" s="46"/>
      <c r="M310" s="235" t="s">
        <v>19</v>
      </c>
      <c r="N310" s="236" t="s">
        <v>43</v>
      </c>
      <c r="O310" s="86"/>
      <c r="P310" s="237">
        <f>O310*H310</f>
        <v>0</v>
      </c>
      <c r="Q310" s="237">
        <v>0</v>
      </c>
      <c r="R310" s="237">
        <f>Q310*H310</f>
        <v>0</v>
      </c>
      <c r="S310" s="237">
        <v>0.082000000000000003</v>
      </c>
      <c r="T310" s="238">
        <f>S310*H310</f>
        <v>0.16400000000000001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39" t="s">
        <v>130</v>
      </c>
      <c r="AT310" s="239" t="s">
        <v>125</v>
      </c>
      <c r="AU310" s="239" t="s">
        <v>81</v>
      </c>
      <c r="AY310" s="19" t="s">
        <v>123</v>
      </c>
      <c r="BE310" s="240">
        <f>IF(N310="základní",J310,0)</f>
        <v>0</v>
      </c>
      <c r="BF310" s="240">
        <f>IF(N310="snížená",J310,0)</f>
        <v>0</v>
      </c>
      <c r="BG310" s="240">
        <f>IF(N310="zákl. přenesená",J310,0)</f>
        <v>0</v>
      </c>
      <c r="BH310" s="240">
        <f>IF(N310="sníž. přenesená",J310,0)</f>
        <v>0</v>
      </c>
      <c r="BI310" s="240">
        <f>IF(N310="nulová",J310,0)</f>
        <v>0</v>
      </c>
      <c r="BJ310" s="19" t="s">
        <v>79</v>
      </c>
      <c r="BK310" s="240">
        <f>ROUND(I310*H310,2)</f>
        <v>0</v>
      </c>
      <c r="BL310" s="19" t="s">
        <v>130</v>
      </c>
      <c r="BM310" s="239" t="s">
        <v>515</v>
      </c>
    </row>
    <row r="311" s="2" customFormat="1">
      <c r="A311" s="40"/>
      <c r="B311" s="41"/>
      <c r="C311" s="42"/>
      <c r="D311" s="241" t="s">
        <v>132</v>
      </c>
      <c r="E311" s="42"/>
      <c r="F311" s="242" t="s">
        <v>516</v>
      </c>
      <c r="G311" s="42"/>
      <c r="H311" s="42"/>
      <c r="I311" s="148"/>
      <c r="J311" s="42"/>
      <c r="K311" s="42"/>
      <c r="L311" s="46"/>
      <c r="M311" s="243"/>
      <c r="N311" s="244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132</v>
      </c>
      <c r="AU311" s="19" t="s">
        <v>81</v>
      </c>
    </row>
    <row r="312" s="2" customFormat="1">
      <c r="A312" s="40"/>
      <c r="B312" s="41"/>
      <c r="C312" s="42"/>
      <c r="D312" s="241" t="s">
        <v>240</v>
      </c>
      <c r="E312" s="42"/>
      <c r="F312" s="242" t="s">
        <v>517</v>
      </c>
      <c r="G312" s="42"/>
      <c r="H312" s="42"/>
      <c r="I312" s="148"/>
      <c r="J312" s="42"/>
      <c r="K312" s="42"/>
      <c r="L312" s="46"/>
      <c r="M312" s="243"/>
      <c r="N312" s="244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240</v>
      </c>
      <c r="AU312" s="19" t="s">
        <v>81</v>
      </c>
    </row>
    <row r="313" s="13" customFormat="1">
      <c r="A313" s="13"/>
      <c r="B313" s="245"/>
      <c r="C313" s="246"/>
      <c r="D313" s="241" t="s">
        <v>134</v>
      </c>
      <c r="E313" s="247" t="s">
        <v>19</v>
      </c>
      <c r="F313" s="248" t="s">
        <v>433</v>
      </c>
      <c r="G313" s="246"/>
      <c r="H313" s="249">
        <v>2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5" t="s">
        <v>134</v>
      </c>
      <c r="AU313" s="255" t="s">
        <v>81</v>
      </c>
      <c r="AV313" s="13" t="s">
        <v>81</v>
      </c>
      <c r="AW313" s="13" t="s">
        <v>33</v>
      </c>
      <c r="AX313" s="13" t="s">
        <v>79</v>
      </c>
      <c r="AY313" s="255" t="s">
        <v>123</v>
      </c>
    </row>
    <row r="314" s="2" customFormat="1" ht="21.75" customHeight="1">
      <c r="A314" s="40"/>
      <c r="B314" s="41"/>
      <c r="C314" s="228" t="s">
        <v>518</v>
      </c>
      <c r="D314" s="228" t="s">
        <v>125</v>
      </c>
      <c r="E314" s="229" t="s">
        <v>519</v>
      </c>
      <c r="F314" s="230" t="s">
        <v>520</v>
      </c>
      <c r="G314" s="231" t="s">
        <v>128</v>
      </c>
      <c r="H314" s="232">
        <v>4.5</v>
      </c>
      <c r="I314" s="233"/>
      <c r="J314" s="234">
        <f>ROUND(I314*H314,2)</f>
        <v>0</v>
      </c>
      <c r="K314" s="230" t="s">
        <v>129</v>
      </c>
      <c r="L314" s="46"/>
      <c r="M314" s="235" t="s">
        <v>19</v>
      </c>
      <c r="N314" s="236" t="s">
        <v>43</v>
      </c>
      <c r="O314" s="86"/>
      <c r="P314" s="237">
        <f>O314*H314</f>
        <v>0</v>
      </c>
      <c r="Q314" s="237">
        <v>0</v>
      </c>
      <c r="R314" s="237">
        <f>Q314*H314</f>
        <v>0</v>
      </c>
      <c r="S314" s="237">
        <v>0</v>
      </c>
      <c r="T314" s="238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39" t="s">
        <v>130</v>
      </c>
      <c r="AT314" s="239" t="s">
        <v>125</v>
      </c>
      <c r="AU314" s="239" t="s">
        <v>81</v>
      </c>
      <c r="AY314" s="19" t="s">
        <v>123</v>
      </c>
      <c r="BE314" s="240">
        <f>IF(N314="základní",J314,0)</f>
        <v>0</v>
      </c>
      <c r="BF314" s="240">
        <f>IF(N314="snížená",J314,0)</f>
        <v>0</v>
      </c>
      <c r="BG314" s="240">
        <f>IF(N314="zákl. přenesená",J314,0)</f>
        <v>0</v>
      </c>
      <c r="BH314" s="240">
        <f>IF(N314="sníž. přenesená",J314,0)</f>
        <v>0</v>
      </c>
      <c r="BI314" s="240">
        <f>IF(N314="nulová",J314,0)</f>
        <v>0</v>
      </c>
      <c r="BJ314" s="19" t="s">
        <v>79</v>
      </c>
      <c r="BK314" s="240">
        <f>ROUND(I314*H314,2)</f>
        <v>0</v>
      </c>
      <c r="BL314" s="19" t="s">
        <v>130</v>
      </c>
      <c r="BM314" s="239" t="s">
        <v>521</v>
      </c>
    </row>
    <row r="315" s="2" customFormat="1">
      <c r="A315" s="40"/>
      <c r="B315" s="41"/>
      <c r="C315" s="42"/>
      <c r="D315" s="241" t="s">
        <v>132</v>
      </c>
      <c r="E315" s="42"/>
      <c r="F315" s="242" t="s">
        <v>522</v>
      </c>
      <c r="G315" s="42"/>
      <c r="H315" s="42"/>
      <c r="I315" s="148"/>
      <c r="J315" s="42"/>
      <c r="K315" s="42"/>
      <c r="L315" s="46"/>
      <c r="M315" s="243"/>
      <c r="N315" s="244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132</v>
      </c>
      <c r="AU315" s="19" t="s">
        <v>81</v>
      </c>
    </row>
    <row r="316" s="13" customFormat="1">
      <c r="A316" s="13"/>
      <c r="B316" s="245"/>
      <c r="C316" s="246"/>
      <c r="D316" s="241" t="s">
        <v>134</v>
      </c>
      <c r="E316" s="247" t="s">
        <v>19</v>
      </c>
      <c r="F316" s="248" t="s">
        <v>135</v>
      </c>
      <c r="G316" s="246"/>
      <c r="H316" s="249">
        <v>4.5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5" t="s">
        <v>134</v>
      </c>
      <c r="AU316" s="255" t="s">
        <v>81</v>
      </c>
      <c r="AV316" s="13" t="s">
        <v>81</v>
      </c>
      <c r="AW316" s="13" t="s">
        <v>33</v>
      </c>
      <c r="AX316" s="13" t="s">
        <v>79</v>
      </c>
      <c r="AY316" s="255" t="s">
        <v>123</v>
      </c>
    </row>
    <row r="317" s="12" customFormat="1" ht="22.8" customHeight="1">
      <c r="A317" s="12"/>
      <c r="B317" s="212"/>
      <c r="C317" s="213"/>
      <c r="D317" s="214" t="s">
        <v>71</v>
      </c>
      <c r="E317" s="226" t="s">
        <v>523</v>
      </c>
      <c r="F317" s="226" t="s">
        <v>524</v>
      </c>
      <c r="G317" s="213"/>
      <c r="H317" s="213"/>
      <c r="I317" s="216"/>
      <c r="J317" s="227">
        <f>BK317</f>
        <v>0</v>
      </c>
      <c r="K317" s="213"/>
      <c r="L317" s="218"/>
      <c r="M317" s="219"/>
      <c r="N317" s="220"/>
      <c r="O317" s="220"/>
      <c r="P317" s="221">
        <f>SUM(P318:P349)</f>
        <v>0</v>
      </c>
      <c r="Q317" s="220"/>
      <c r="R317" s="221">
        <f>SUM(R318:R349)</f>
        <v>0</v>
      </c>
      <c r="S317" s="220"/>
      <c r="T317" s="222">
        <f>SUM(T318:T349)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23" t="s">
        <v>79</v>
      </c>
      <c r="AT317" s="224" t="s">
        <v>71</v>
      </c>
      <c r="AU317" s="224" t="s">
        <v>79</v>
      </c>
      <c r="AY317" s="223" t="s">
        <v>123</v>
      </c>
      <c r="BK317" s="225">
        <f>SUM(BK318:BK349)</f>
        <v>0</v>
      </c>
    </row>
    <row r="318" s="2" customFormat="1" ht="16.5" customHeight="1">
      <c r="A318" s="40"/>
      <c r="B318" s="41"/>
      <c r="C318" s="228" t="s">
        <v>525</v>
      </c>
      <c r="D318" s="228" t="s">
        <v>125</v>
      </c>
      <c r="E318" s="229" t="s">
        <v>526</v>
      </c>
      <c r="F318" s="230" t="s">
        <v>527</v>
      </c>
      <c r="G318" s="231" t="s">
        <v>231</v>
      </c>
      <c r="H318" s="232">
        <v>92.442999999999998</v>
      </c>
      <c r="I318" s="233"/>
      <c r="J318" s="234">
        <f>ROUND(I318*H318,2)</f>
        <v>0</v>
      </c>
      <c r="K318" s="230" t="s">
        <v>129</v>
      </c>
      <c r="L318" s="46"/>
      <c r="M318" s="235" t="s">
        <v>19</v>
      </c>
      <c r="N318" s="236" t="s">
        <v>43</v>
      </c>
      <c r="O318" s="86"/>
      <c r="P318" s="237">
        <f>O318*H318</f>
        <v>0</v>
      </c>
      <c r="Q318" s="237">
        <v>0</v>
      </c>
      <c r="R318" s="237">
        <f>Q318*H318</f>
        <v>0</v>
      </c>
      <c r="S318" s="237">
        <v>0</v>
      </c>
      <c r="T318" s="238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39" t="s">
        <v>130</v>
      </c>
      <c r="AT318" s="239" t="s">
        <v>125</v>
      </c>
      <c r="AU318" s="239" t="s">
        <v>81</v>
      </c>
      <c r="AY318" s="19" t="s">
        <v>123</v>
      </c>
      <c r="BE318" s="240">
        <f>IF(N318="základní",J318,0)</f>
        <v>0</v>
      </c>
      <c r="BF318" s="240">
        <f>IF(N318="snížená",J318,0)</f>
        <v>0</v>
      </c>
      <c r="BG318" s="240">
        <f>IF(N318="zákl. přenesená",J318,0)</f>
        <v>0</v>
      </c>
      <c r="BH318" s="240">
        <f>IF(N318="sníž. přenesená",J318,0)</f>
        <v>0</v>
      </c>
      <c r="BI318" s="240">
        <f>IF(N318="nulová",J318,0)</f>
        <v>0</v>
      </c>
      <c r="BJ318" s="19" t="s">
        <v>79</v>
      </c>
      <c r="BK318" s="240">
        <f>ROUND(I318*H318,2)</f>
        <v>0</v>
      </c>
      <c r="BL318" s="19" t="s">
        <v>130</v>
      </c>
      <c r="BM318" s="239" t="s">
        <v>528</v>
      </c>
    </row>
    <row r="319" s="2" customFormat="1">
      <c r="A319" s="40"/>
      <c r="B319" s="41"/>
      <c r="C319" s="42"/>
      <c r="D319" s="241" t="s">
        <v>132</v>
      </c>
      <c r="E319" s="42"/>
      <c r="F319" s="242" t="s">
        <v>529</v>
      </c>
      <c r="G319" s="42"/>
      <c r="H319" s="42"/>
      <c r="I319" s="148"/>
      <c r="J319" s="42"/>
      <c r="K319" s="42"/>
      <c r="L319" s="46"/>
      <c r="M319" s="243"/>
      <c r="N319" s="244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132</v>
      </c>
      <c r="AU319" s="19" t="s">
        <v>81</v>
      </c>
    </row>
    <row r="320" s="15" customFormat="1">
      <c r="A320" s="15"/>
      <c r="B320" s="277"/>
      <c r="C320" s="278"/>
      <c r="D320" s="241" t="s">
        <v>134</v>
      </c>
      <c r="E320" s="279" t="s">
        <v>19</v>
      </c>
      <c r="F320" s="280" t="s">
        <v>530</v>
      </c>
      <c r="G320" s="278"/>
      <c r="H320" s="279" t="s">
        <v>19</v>
      </c>
      <c r="I320" s="281"/>
      <c r="J320" s="278"/>
      <c r="K320" s="278"/>
      <c r="L320" s="282"/>
      <c r="M320" s="283"/>
      <c r="N320" s="284"/>
      <c r="O320" s="284"/>
      <c r="P320" s="284"/>
      <c r="Q320" s="284"/>
      <c r="R320" s="284"/>
      <c r="S320" s="284"/>
      <c r="T320" s="28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86" t="s">
        <v>134</v>
      </c>
      <c r="AU320" s="286" t="s">
        <v>81</v>
      </c>
      <c r="AV320" s="15" t="s">
        <v>79</v>
      </c>
      <c r="AW320" s="15" t="s">
        <v>33</v>
      </c>
      <c r="AX320" s="15" t="s">
        <v>72</v>
      </c>
      <c r="AY320" s="286" t="s">
        <v>123</v>
      </c>
    </row>
    <row r="321" s="13" customFormat="1">
      <c r="A321" s="13"/>
      <c r="B321" s="245"/>
      <c r="C321" s="246"/>
      <c r="D321" s="241" t="s">
        <v>134</v>
      </c>
      <c r="E321" s="247" t="s">
        <v>19</v>
      </c>
      <c r="F321" s="248" t="s">
        <v>531</v>
      </c>
      <c r="G321" s="246"/>
      <c r="H321" s="249">
        <v>4.6200000000000001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5" t="s">
        <v>134</v>
      </c>
      <c r="AU321" s="255" t="s">
        <v>81</v>
      </c>
      <c r="AV321" s="13" t="s">
        <v>81</v>
      </c>
      <c r="AW321" s="13" t="s">
        <v>33</v>
      </c>
      <c r="AX321" s="13" t="s">
        <v>72</v>
      </c>
      <c r="AY321" s="255" t="s">
        <v>123</v>
      </c>
    </row>
    <row r="322" s="13" customFormat="1">
      <c r="A322" s="13"/>
      <c r="B322" s="245"/>
      <c r="C322" s="246"/>
      <c r="D322" s="241" t="s">
        <v>134</v>
      </c>
      <c r="E322" s="247" t="s">
        <v>19</v>
      </c>
      <c r="F322" s="248" t="s">
        <v>532</v>
      </c>
      <c r="G322" s="246"/>
      <c r="H322" s="249">
        <v>3.4849999999999999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5" t="s">
        <v>134</v>
      </c>
      <c r="AU322" s="255" t="s">
        <v>81</v>
      </c>
      <c r="AV322" s="13" t="s">
        <v>81</v>
      </c>
      <c r="AW322" s="13" t="s">
        <v>33</v>
      </c>
      <c r="AX322" s="13" t="s">
        <v>72</v>
      </c>
      <c r="AY322" s="255" t="s">
        <v>123</v>
      </c>
    </row>
    <row r="323" s="13" customFormat="1">
      <c r="A323" s="13"/>
      <c r="B323" s="245"/>
      <c r="C323" s="246"/>
      <c r="D323" s="241" t="s">
        <v>134</v>
      </c>
      <c r="E323" s="247" t="s">
        <v>19</v>
      </c>
      <c r="F323" s="248" t="s">
        <v>533</v>
      </c>
      <c r="G323" s="246"/>
      <c r="H323" s="249">
        <v>0.80000000000000004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5" t="s">
        <v>134</v>
      </c>
      <c r="AU323" s="255" t="s">
        <v>81</v>
      </c>
      <c r="AV323" s="13" t="s">
        <v>81</v>
      </c>
      <c r="AW323" s="13" t="s">
        <v>33</v>
      </c>
      <c r="AX323" s="13" t="s">
        <v>72</v>
      </c>
      <c r="AY323" s="255" t="s">
        <v>123</v>
      </c>
    </row>
    <row r="324" s="13" customFormat="1">
      <c r="A324" s="13"/>
      <c r="B324" s="245"/>
      <c r="C324" s="246"/>
      <c r="D324" s="241" t="s">
        <v>134</v>
      </c>
      <c r="E324" s="247" t="s">
        <v>19</v>
      </c>
      <c r="F324" s="248" t="s">
        <v>534</v>
      </c>
      <c r="G324" s="246"/>
      <c r="H324" s="249">
        <v>3.9100000000000001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5" t="s">
        <v>134</v>
      </c>
      <c r="AU324" s="255" t="s">
        <v>81</v>
      </c>
      <c r="AV324" s="13" t="s">
        <v>81</v>
      </c>
      <c r="AW324" s="13" t="s">
        <v>33</v>
      </c>
      <c r="AX324" s="13" t="s">
        <v>72</v>
      </c>
      <c r="AY324" s="255" t="s">
        <v>123</v>
      </c>
    </row>
    <row r="325" s="13" customFormat="1">
      <c r="A325" s="13"/>
      <c r="B325" s="245"/>
      <c r="C325" s="246"/>
      <c r="D325" s="241" t="s">
        <v>134</v>
      </c>
      <c r="E325" s="247" t="s">
        <v>19</v>
      </c>
      <c r="F325" s="248" t="s">
        <v>535</v>
      </c>
      <c r="G325" s="246"/>
      <c r="H325" s="249">
        <v>1.5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5" t="s">
        <v>134</v>
      </c>
      <c r="AU325" s="255" t="s">
        <v>81</v>
      </c>
      <c r="AV325" s="13" t="s">
        <v>81</v>
      </c>
      <c r="AW325" s="13" t="s">
        <v>33</v>
      </c>
      <c r="AX325" s="13" t="s">
        <v>72</v>
      </c>
      <c r="AY325" s="255" t="s">
        <v>123</v>
      </c>
    </row>
    <row r="326" s="16" customFormat="1">
      <c r="A326" s="16"/>
      <c r="B326" s="287"/>
      <c r="C326" s="288"/>
      <c r="D326" s="241" t="s">
        <v>134</v>
      </c>
      <c r="E326" s="289" t="s">
        <v>19</v>
      </c>
      <c r="F326" s="290" t="s">
        <v>536</v>
      </c>
      <c r="G326" s="288"/>
      <c r="H326" s="291">
        <v>14.315</v>
      </c>
      <c r="I326" s="292"/>
      <c r="J326" s="288"/>
      <c r="K326" s="288"/>
      <c r="L326" s="293"/>
      <c r="M326" s="294"/>
      <c r="N326" s="295"/>
      <c r="O326" s="295"/>
      <c r="P326" s="295"/>
      <c r="Q326" s="295"/>
      <c r="R326" s="295"/>
      <c r="S326" s="295"/>
      <c r="T326" s="296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T326" s="297" t="s">
        <v>134</v>
      </c>
      <c r="AU326" s="297" t="s">
        <v>81</v>
      </c>
      <c r="AV326" s="16" t="s">
        <v>144</v>
      </c>
      <c r="AW326" s="16" t="s">
        <v>33</v>
      </c>
      <c r="AX326" s="16" t="s">
        <v>72</v>
      </c>
      <c r="AY326" s="297" t="s">
        <v>123</v>
      </c>
    </row>
    <row r="327" s="15" customFormat="1">
      <c r="A327" s="15"/>
      <c r="B327" s="277"/>
      <c r="C327" s="278"/>
      <c r="D327" s="241" t="s">
        <v>134</v>
      </c>
      <c r="E327" s="279" t="s">
        <v>19</v>
      </c>
      <c r="F327" s="280" t="s">
        <v>537</v>
      </c>
      <c r="G327" s="278"/>
      <c r="H327" s="279" t="s">
        <v>19</v>
      </c>
      <c r="I327" s="281"/>
      <c r="J327" s="278"/>
      <c r="K327" s="278"/>
      <c r="L327" s="282"/>
      <c r="M327" s="283"/>
      <c r="N327" s="284"/>
      <c r="O327" s="284"/>
      <c r="P327" s="284"/>
      <c r="Q327" s="284"/>
      <c r="R327" s="284"/>
      <c r="S327" s="284"/>
      <c r="T327" s="28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86" t="s">
        <v>134</v>
      </c>
      <c r="AU327" s="286" t="s">
        <v>81</v>
      </c>
      <c r="AV327" s="15" t="s">
        <v>79</v>
      </c>
      <c r="AW327" s="15" t="s">
        <v>33</v>
      </c>
      <c r="AX327" s="15" t="s">
        <v>72</v>
      </c>
      <c r="AY327" s="286" t="s">
        <v>123</v>
      </c>
    </row>
    <row r="328" s="13" customFormat="1">
      <c r="A328" s="13"/>
      <c r="B328" s="245"/>
      <c r="C328" s="246"/>
      <c r="D328" s="241" t="s">
        <v>134</v>
      </c>
      <c r="E328" s="247" t="s">
        <v>19</v>
      </c>
      <c r="F328" s="248" t="s">
        <v>538</v>
      </c>
      <c r="G328" s="246"/>
      <c r="H328" s="249">
        <v>13.859999999999999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5" t="s">
        <v>134</v>
      </c>
      <c r="AU328" s="255" t="s">
        <v>81</v>
      </c>
      <c r="AV328" s="13" t="s">
        <v>81</v>
      </c>
      <c r="AW328" s="13" t="s">
        <v>33</v>
      </c>
      <c r="AX328" s="13" t="s">
        <v>72</v>
      </c>
      <c r="AY328" s="255" t="s">
        <v>123</v>
      </c>
    </row>
    <row r="329" s="13" customFormat="1">
      <c r="A329" s="13"/>
      <c r="B329" s="245"/>
      <c r="C329" s="246"/>
      <c r="D329" s="241" t="s">
        <v>134</v>
      </c>
      <c r="E329" s="247" t="s">
        <v>19</v>
      </c>
      <c r="F329" s="248" t="s">
        <v>539</v>
      </c>
      <c r="G329" s="246"/>
      <c r="H329" s="249">
        <v>25.899999999999999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5" t="s">
        <v>134</v>
      </c>
      <c r="AU329" s="255" t="s">
        <v>81</v>
      </c>
      <c r="AV329" s="13" t="s">
        <v>81</v>
      </c>
      <c r="AW329" s="13" t="s">
        <v>33</v>
      </c>
      <c r="AX329" s="13" t="s">
        <v>72</v>
      </c>
      <c r="AY329" s="255" t="s">
        <v>123</v>
      </c>
    </row>
    <row r="330" s="13" customFormat="1">
      <c r="A330" s="13"/>
      <c r="B330" s="245"/>
      <c r="C330" s="246"/>
      <c r="D330" s="241" t="s">
        <v>134</v>
      </c>
      <c r="E330" s="247" t="s">
        <v>19</v>
      </c>
      <c r="F330" s="248" t="s">
        <v>540</v>
      </c>
      <c r="G330" s="246"/>
      <c r="H330" s="249">
        <v>5.2199999999999998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5" t="s">
        <v>134</v>
      </c>
      <c r="AU330" s="255" t="s">
        <v>81</v>
      </c>
      <c r="AV330" s="13" t="s">
        <v>81</v>
      </c>
      <c r="AW330" s="13" t="s">
        <v>33</v>
      </c>
      <c r="AX330" s="13" t="s">
        <v>72</v>
      </c>
      <c r="AY330" s="255" t="s">
        <v>123</v>
      </c>
    </row>
    <row r="331" s="13" customFormat="1">
      <c r="A331" s="13"/>
      <c r="B331" s="245"/>
      <c r="C331" s="246"/>
      <c r="D331" s="241" t="s">
        <v>134</v>
      </c>
      <c r="E331" s="247" t="s">
        <v>19</v>
      </c>
      <c r="F331" s="248" t="s">
        <v>541</v>
      </c>
      <c r="G331" s="246"/>
      <c r="H331" s="249">
        <v>0.64000000000000001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5" t="s">
        <v>134</v>
      </c>
      <c r="AU331" s="255" t="s">
        <v>81</v>
      </c>
      <c r="AV331" s="13" t="s">
        <v>81</v>
      </c>
      <c r="AW331" s="13" t="s">
        <v>33</v>
      </c>
      <c r="AX331" s="13" t="s">
        <v>72</v>
      </c>
      <c r="AY331" s="255" t="s">
        <v>123</v>
      </c>
    </row>
    <row r="332" s="13" customFormat="1">
      <c r="A332" s="13"/>
      <c r="B332" s="245"/>
      <c r="C332" s="246"/>
      <c r="D332" s="241" t="s">
        <v>134</v>
      </c>
      <c r="E332" s="247" t="s">
        <v>19</v>
      </c>
      <c r="F332" s="248" t="s">
        <v>542</v>
      </c>
      <c r="G332" s="246"/>
      <c r="H332" s="249">
        <v>9.1080000000000005</v>
      </c>
      <c r="I332" s="250"/>
      <c r="J332" s="246"/>
      <c r="K332" s="246"/>
      <c r="L332" s="251"/>
      <c r="M332" s="252"/>
      <c r="N332" s="253"/>
      <c r="O332" s="253"/>
      <c r="P332" s="253"/>
      <c r="Q332" s="253"/>
      <c r="R332" s="253"/>
      <c r="S332" s="253"/>
      <c r="T332" s="25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5" t="s">
        <v>134</v>
      </c>
      <c r="AU332" s="255" t="s">
        <v>81</v>
      </c>
      <c r="AV332" s="13" t="s">
        <v>81</v>
      </c>
      <c r="AW332" s="13" t="s">
        <v>33</v>
      </c>
      <c r="AX332" s="13" t="s">
        <v>72</v>
      </c>
      <c r="AY332" s="255" t="s">
        <v>123</v>
      </c>
    </row>
    <row r="333" s="16" customFormat="1">
      <c r="A333" s="16"/>
      <c r="B333" s="287"/>
      <c r="C333" s="288"/>
      <c r="D333" s="241" t="s">
        <v>134</v>
      </c>
      <c r="E333" s="289" t="s">
        <v>19</v>
      </c>
      <c r="F333" s="290" t="s">
        <v>536</v>
      </c>
      <c r="G333" s="288"/>
      <c r="H333" s="291">
        <v>54.728000000000002</v>
      </c>
      <c r="I333" s="292"/>
      <c r="J333" s="288"/>
      <c r="K333" s="288"/>
      <c r="L333" s="293"/>
      <c r="M333" s="294"/>
      <c r="N333" s="295"/>
      <c r="O333" s="295"/>
      <c r="P333" s="295"/>
      <c r="Q333" s="295"/>
      <c r="R333" s="295"/>
      <c r="S333" s="295"/>
      <c r="T333" s="296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T333" s="297" t="s">
        <v>134</v>
      </c>
      <c r="AU333" s="297" t="s">
        <v>81</v>
      </c>
      <c r="AV333" s="16" t="s">
        <v>144</v>
      </c>
      <c r="AW333" s="16" t="s">
        <v>33</v>
      </c>
      <c r="AX333" s="16" t="s">
        <v>72</v>
      </c>
      <c r="AY333" s="297" t="s">
        <v>123</v>
      </c>
    </row>
    <row r="334" s="15" customFormat="1">
      <c r="A334" s="15"/>
      <c r="B334" s="277"/>
      <c r="C334" s="278"/>
      <c r="D334" s="241" t="s">
        <v>134</v>
      </c>
      <c r="E334" s="279" t="s">
        <v>19</v>
      </c>
      <c r="F334" s="280" t="s">
        <v>543</v>
      </c>
      <c r="G334" s="278"/>
      <c r="H334" s="279" t="s">
        <v>19</v>
      </c>
      <c r="I334" s="281"/>
      <c r="J334" s="278"/>
      <c r="K334" s="278"/>
      <c r="L334" s="282"/>
      <c r="M334" s="283"/>
      <c r="N334" s="284"/>
      <c r="O334" s="284"/>
      <c r="P334" s="284"/>
      <c r="Q334" s="284"/>
      <c r="R334" s="284"/>
      <c r="S334" s="284"/>
      <c r="T334" s="28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86" t="s">
        <v>134</v>
      </c>
      <c r="AU334" s="286" t="s">
        <v>81</v>
      </c>
      <c r="AV334" s="15" t="s">
        <v>79</v>
      </c>
      <c r="AW334" s="15" t="s">
        <v>33</v>
      </c>
      <c r="AX334" s="15" t="s">
        <v>72</v>
      </c>
      <c r="AY334" s="286" t="s">
        <v>123</v>
      </c>
    </row>
    <row r="335" s="13" customFormat="1">
      <c r="A335" s="13"/>
      <c r="B335" s="245"/>
      <c r="C335" s="246"/>
      <c r="D335" s="241" t="s">
        <v>134</v>
      </c>
      <c r="E335" s="247" t="s">
        <v>19</v>
      </c>
      <c r="F335" s="248" t="s">
        <v>544</v>
      </c>
      <c r="G335" s="246"/>
      <c r="H335" s="249">
        <v>23.399999999999999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5" t="s">
        <v>134</v>
      </c>
      <c r="AU335" s="255" t="s">
        <v>81</v>
      </c>
      <c r="AV335" s="13" t="s">
        <v>81</v>
      </c>
      <c r="AW335" s="13" t="s">
        <v>33</v>
      </c>
      <c r="AX335" s="13" t="s">
        <v>72</v>
      </c>
      <c r="AY335" s="255" t="s">
        <v>123</v>
      </c>
    </row>
    <row r="336" s="16" customFormat="1">
      <c r="A336" s="16"/>
      <c r="B336" s="287"/>
      <c r="C336" s="288"/>
      <c r="D336" s="241" t="s">
        <v>134</v>
      </c>
      <c r="E336" s="289" t="s">
        <v>19</v>
      </c>
      <c r="F336" s="290" t="s">
        <v>536</v>
      </c>
      <c r="G336" s="288"/>
      <c r="H336" s="291">
        <v>23.399999999999999</v>
      </c>
      <c r="I336" s="292"/>
      <c r="J336" s="288"/>
      <c r="K336" s="288"/>
      <c r="L336" s="293"/>
      <c r="M336" s="294"/>
      <c r="N336" s="295"/>
      <c r="O336" s="295"/>
      <c r="P336" s="295"/>
      <c r="Q336" s="295"/>
      <c r="R336" s="295"/>
      <c r="S336" s="295"/>
      <c r="T336" s="296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T336" s="297" t="s">
        <v>134</v>
      </c>
      <c r="AU336" s="297" t="s">
        <v>81</v>
      </c>
      <c r="AV336" s="16" t="s">
        <v>144</v>
      </c>
      <c r="AW336" s="16" t="s">
        <v>33</v>
      </c>
      <c r="AX336" s="16" t="s">
        <v>72</v>
      </c>
      <c r="AY336" s="297" t="s">
        <v>123</v>
      </c>
    </row>
    <row r="337" s="14" customFormat="1">
      <c r="A337" s="14"/>
      <c r="B337" s="256"/>
      <c r="C337" s="257"/>
      <c r="D337" s="241" t="s">
        <v>134</v>
      </c>
      <c r="E337" s="258" t="s">
        <v>19</v>
      </c>
      <c r="F337" s="259" t="s">
        <v>137</v>
      </c>
      <c r="G337" s="257"/>
      <c r="H337" s="260">
        <v>92.442999999999998</v>
      </c>
      <c r="I337" s="261"/>
      <c r="J337" s="257"/>
      <c r="K337" s="257"/>
      <c r="L337" s="262"/>
      <c r="M337" s="263"/>
      <c r="N337" s="264"/>
      <c r="O337" s="264"/>
      <c r="P337" s="264"/>
      <c r="Q337" s="264"/>
      <c r="R337" s="264"/>
      <c r="S337" s="264"/>
      <c r="T337" s="26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6" t="s">
        <v>134</v>
      </c>
      <c r="AU337" s="266" t="s">
        <v>81</v>
      </c>
      <c r="AV337" s="14" t="s">
        <v>130</v>
      </c>
      <c r="AW337" s="14" t="s">
        <v>33</v>
      </c>
      <c r="AX337" s="14" t="s">
        <v>79</v>
      </c>
      <c r="AY337" s="266" t="s">
        <v>123</v>
      </c>
    </row>
    <row r="338" s="2" customFormat="1" ht="21.75" customHeight="1">
      <c r="A338" s="40"/>
      <c r="B338" s="41"/>
      <c r="C338" s="228" t="s">
        <v>545</v>
      </c>
      <c r="D338" s="228" t="s">
        <v>125</v>
      </c>
      <c r="E338" s="229" t="s">
        <v>546</v>
      </c>
      <c r="F338" s="230" t="s">
        <v>547</v>
      </c>
      <c r="G338" s="231" t="s">
        <v>231</v>
      </c>
      <c r="H338" s="232">
        <v>2126.1889999999999</v>
      </c>
      <c r="I338" s="233"/>
      <c r="J338" s="234">
        <f>ROUND(I338*H338,2)</f>
        <v>0</v>
      </c>
      <c r="K338" s="230" t="s">
        <v>129</v>
      </c>
      <c r="L338" s="46"/>
      <c r="M338" s="235" t="s">
        <v>19</v>
      </c>
      <c r="N338" s="236" t="s">
        <v>43</v>
      </c>
      <c r="O338" s="86"/>
      <c r="P338" s="237">
        <f>O338*H338</f>
        <v>0</v>
      </c>
      <c r="Q338" s="237">
        <v>0</v>
      </c>
      <c r="R338" s="237">
        <f>Q338*H338</f>
        <v>0</v>
      </c>
      <c r="S338" s="237">
        <v>0</v>
      </c>
      <c r="T338" s="238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39" t="s">
        <v>130</v>
      </c>
      <c r="AT338" s="239" t="s">
        <v>125</v>
      </c>
      <c r="AU338" s="239" t="s">
        <v>81</v>
      </c>
      <c r="AY338" s="19" t="s">
        <v>123</v>
      </c>
      <c r="BE338" s="240">
        <f>IF(N338="základní",J338,0)</f>
        <v>0</v>
      </c>
      <c r="BF338" s="240">
        <f>IF(N338="snížená",J338,0)</f>
        <v>0</v>
      </c>
      <c r="BG338" s="240">
        <f>IF(N338="zákl. přenesená",J338,0)</f>
        <v>0</v>
      </c>
      <c r="BH338" s="240">
        <f>IF(N338="sníž. přenesená",J338,0)</f>
        <v>0</v>
      </c>
      <c r="BI338" s="240">
        <f>IF(N338="nulová",J338,0)</f>
        <v>0</v>
      </c>
      <c r="BJ338" s="19" t="s">
        <v>79</v>
      </c>
      <c r="BK338" s="240">
        <f>ROUND(I338*H338,2)</f>
        <v>0</v>
      </c>
      <c r="BL338" s="19" t="s">
        <v>130</v>
      </c>
      <c r="BM338" s="239" t="s">
        <v>548</v>
      </c>
    </row>
    <row r="339" s="2" customFormat="1">
      <c r="A339" s="40"/>
      <c r="B339" s="41"/>
      <c r="C339" s="42"/>
      <c r="D339" s="241" t="s">
        <v>132</v>
      </c>
      <c r="E339" s="42"/>
      <c r="F339" s="242" t="s">
        <v>529</v>
      </c>
      <c r="G339" s="42"/>
      <c r="H339" s="42"/>
      <c r="I339" s="148"/>
      <c r="J339" s="42"/>
      <c r="K339" s="42"/>
      <c r="L339" s="46"/>
      <c r="M339" s="243"/>
      <c r="N339" s="244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132</v>
      </c>
      <c r="AU339" s="19" t="s">
        <v>81</v>
      </c>
    </row>
    <row r="340" s="13" customFormat="1">
      <c r="A340" s="13"/>
      <c r="B340" s="245"/>
      <c r="C340" s="246"/>
      <c r="D340" s="241" t="s">
        <v>134</v>
      </c>
      <c r="E340" s="247" t="s">
        <v>19</v>
      </c>
      <c r="F340" s="248" t="s">
        <v>549</v>
      </c>
      <c r="G340" s="246"/>
      <c r="H340" s="249">
        <v>2126.1889999999999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5" t="s">
        <v>134</v>
      </c>
      <c r="AU340" s="255" t="s">
        <v>81</v>
      </c>
      <c r="AV340" s="13" t="s">
        <v>81</v>
      </c>
      <c r="AW340" s="13" t="s">
        <v>33</v>
      </c>
      <c r="AX340" s="13" t="s">
        <v>79</v>
      </c>
      <c r="AY340" s="255" t="s">
        <v>123</v>
      </c>
    </row>
    <row r="341" s="2" customFormat="1" ht="21.75" customHeight="1">
      <c r="A341" s="40"/>
      <c r="B341" s="41"/>
      <c r="C341" s="228" t="s">
        <v>550</v>
      </c>
      <c r="D341" s="228" t="s">
        <v>125</v>
      </c>
      <c r="E341" s="229" t="s">
        <v>551</v>
      </c>
      <c r="F341" s="230" t="s">
        <v>552</v>
      </c>
      <c r="G341" s="231" t="s">
        <v>231</v>
      </c>
      <c r="H341" s="232">
        <v>14.315</v>
      </c>
      <c r="I341" s="233"/>
      <c r="J341" s="234">
        <f>ROUND(I341*H341,2)</f>
        <v>0</v>
      </c>
      <c r="K341" s="230" t="s">
        <v>129</v>
      </c>
      <c r="L341" s="46"/>
      <c r="M341" s="235" t="s">
        <v>19</v>
      </c>
      <c r="N341" s="236" t="s">
        <v>43</v>
      </c>
      <c r="O341" s="86"/>
      <c r="P341" s="237">
        <f>O341*H341</f>
        <v>0</v>
      </c>
      <c r="Q341" s="237">
        <v>0</v>
      </c>
      <c r="R341" s="237">
        <f>Q341*H341</f>
        <v>0</v>
      </c>
      <c r="S341" s="237">
        <v>0</v>
      </c>
      <c r="T341" s="238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39" t="s">
        <v>130</v>
      </c>
      <c r="AT341" s="239" t="s">
        <v>125</v>
      </c>
      <c r="AU341" s="239" t="s">
        <v>81</v>
      </c>
      <c r="AY341" s="19" t="s">
        <v>123</v>
      </c>
      <c r="BE341" s="240">
        <f>IF(N341="základní",J341,0)</f>
        <v>0</v>
      </c>
      <c r="BF341" s="240">
        <f>IF(N341="snížená",J341,0)</f>
        <v>0</v>
      </c>
      <c r="BG341" s="240">
        <f>IF(N341="zákl. přenesená",J341,0)</f>
        <v>0</v>
      </c>
      <c r="BH341" s="240">
        <f>IF(N341="sníž. přenesená",J341,0)</f>
        <v>0</v>
      </c>
      <c r="BI341" s="240">
        <f>IF(N341="nulová",J341,0)</f>
        <v>0</v>
      </c>
      <c r="BJ341" s="19" t="s">
        <v>79</v>
      </c>
      <c r="BK341" s="240">
        <f>ROUND(I341*H341,2)</f>
        <v>0</v>
      </c>
      <c r="BL341" s="19" t="s">
        <v>130</v>
      </c>
      <c r="BM341" s="239" t="s">
        <v>553</v>
      </c>
    </row>
    <row r="342" s="2" customFormat="1">
      <c r="A342" s="40"/>
      <c r="B342" s="41"/>
      <c r="C342" s="42"/>
      <c r="D342" s="241" t="s">
        <v>132</v>
      </c>
      <c r="E342" s="42"/>
      <c r="F342" s="242" t="s">
        <v>554</v>
      </c>
      <c r="G342" s="42"/>
      <c r="H342" s="42"/>
      <c r="I342" s="148"/>
      <c r="J342" s="42"/>
      <c r="K342" s="42"/>
      <c r="L342" s="46"/>
      <c r="M342" s="243"/>
      <c r="N342" s="244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132</v>
      </c>
      <c r="AU342" s="19" t="s">
        <v>81</v>
      </c>
    </row>
    <row r="343" s="13" customFormat="1">
      <c r="A343" s="13"/>
      <c r="B343" s="245"/>
      <c r="C343" s="246"/>
      <c r="D343" s="241" t="s">
        <v>134</v>
      </c>
      <c r="E343" s="247" t="s">
        <v>19</v>
      </c>
      <c r="F343" s="248" t="s">
        <v>555</v>
      </c>
      <c r="G343" s="246"/>
      <c r="H343" s="249">
        <v>14.315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5" t="s">
        <v>134</v>
      </c>
      <c r="AU343" s="255" t="s">
        <v>81</v>
      </c>
      <c r="AV343" s="13" t="s">
        <v>81</v>
      </c>
      <c r="AW343" s="13" t="s">
        <v>33</v>
      </c>
      <c r="AX343" s="13" t="s">
        <v>79</v>
      </c>
      <c r="AY343" s="255" t="s">
        <v>123</v>
      </c>
    </row>
    <row r="344" s="2" customFormat="1" ht="21.75" customHeight="1">
      <c r="A344" s="40"/>
      <c r="B344" s="41"/>
      <c r="C344" s="228" t="s">
        <v>556</v>
      </c>
      <c r="D344" s="228" t="s">
        <v>125</v>
      </c>
      <c r="E344" s="229" t="s">
        <v>557</v>
      </c>
      <c r="F344" s="230" t="s">
        <v>558</v>
      </c>
      <c r="G344" s="231" t="s">
        <v>231</v>
      </c>
      <c r="H344" s="232">
        <v>23.399999999999999</v>
      </c>
      <c r="I344" s="233"/>
      <c r="J344" s="234">
        <f>ROUND(I344*H344,2)</f>
        <v>0</v>
      </c>
      <c r="K344" s="230" t="s">
        <v>129</v>
      </c>
      <c r="L344" s="46"/>
      <c r="M344" s="235" t="s">
        <v>19</v>
      </c>
      <c r="N344" s="236" t="s">
        <v>43</v>
      </c>
      <c r="O344" s="86"/>
      <c r="P344" s="237">
        <f>O344*H344</f>
        <v>0</v>
      </c>
      <c r="Q344" s="237">
        <v>0</v>
      </c>
      <c r="R344" s="237">
        <f>Q344*H344</f>
        <v>0</v>
      </c>
      <c r="S344" s="237">
        <v>0</v>
      </c>
      <c r="T344" s="238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39" t="s">
        <v>130</v>
      </c>
      <c r="AT344" s="239" t="s">
        <v>125</v>
      </c>
      <c r="AU344" s="239" t="s">
        <v>81</v>
      </c>
      <c r="AY344" s="19" t="s">
        <v>123</v>
      </c>
      <c r="BE344" s="240">
        <f>IF(N344="základní",J344,0)</f>
        <v>0</v>
      </c>
      <c r="BF344" s="240">
        <f>IF(N344="snížená",J344,0)</f>
        <v>0</v>
      </c>
      <c r="BG344" s="240">
        <f>IF(N344="zákl. přenesená",J344,0)</f>
        <v>0</v>
      </c>
      <c r="BH344" s="240">
        <f>IF(N344="sníž. přenesená",J344,0)</f>
        <v>0</v>
      </c>
      <c r="BI344" s="240">
        <f>IF(N344="nulová",J344,0)</f>
        <v>0</v>
      </c>
      <c r="BJ344" s="19" t="s">
        <v>79</v>
      </c>
      <c r="BK344" s="240">
        <f>ROUND(I344*H344,2)</f>
        <v>0</v>
      </c>
      <c r="BL344" s="19" t="s">
        <v>130</v>
      </c>
      <c r="BM344" s="239" t="s">
        <v>559</v>
      </c>
    </row>
    <row r="345" s="2" customFormat="1">
      <c r="A345" s="40"/>
      <c r="B345" s="41"/>
      <c r="C345" s="42"/>
      <c r="D345" s="241" t="s">
        <v>132</v>
      </c>
      <c r="E345" s="42"/>
      <c r="F345" s="242" t="s">
        <v>554</v>
      </c>
      <c r="G345" s="42"/>
      <c r="H345" s="42"/>
      <c r="I345" s="148"/>
      <c r="J345" s="42"/>
      <c r="K345" s="42"/>
      <c r="L345" s="46"/>
      <c r="M345" s="243"/>
      <c r="N345" s="244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132</v>
      </c>
      <c r="AU345" s="19" t="s">
        <v>81</v>
      </c>
    </row>
    <row r="346" s="13" customFormat="1">
      <c r="A346" s="13"/>
      <c r="B346" s="245"/>
      <c r="C346" s="246"/>
      <c r="D346" s="241" t="s">
        <v>134</v>
      </c>
      <c r="E346" s="247" t="s">
        <v>19</v>
      </c>
      <c r="F346" s="248" t="s">
        <v>560</v>
      </c>
      <c r="G346" s="246"/>
      <c r="H346" s="249">
        <v>23.399999999999999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5" t="s">
        <v>134</v>
      </c>
      <c r="AU346" s="255" t="s">
        <v>81</v>
      </c>
      <c r="AV346" s="13" t="s">
        <v>81</v>
      </c>
      <c r="AW346" s="13" t="s">
        <v>33</v>
      </c>
      <c r="AX346" s="13" t="s">
        <v>79</v>
      </c>
      <c r="AY346" s="255" t="s">
        <v>123</v>
      </c>
    </row>
    <row r="347" s="2" customFormat="1" ht="21.75" customHeight="1">
      <c r="A347" s="40"/>
      <c r="B347" s="41"/>
      <c r="C347" s="228" t="s">
        <v>561</v>
      </c>
      <c r="D347" s="228" t="s">
        <v>125</v>
      </c>
      <c r="E347" s="229" t="s">
        <v>562</v>
      </c>
      <c r="F347" s="230" t="s">
        <v>230</v>
      </c>
      <c r="G347" s="231" t="s">
        <v>231</v>
      </c>
      <c r="H347" s="232">
        <v>54.728000000000002</v>
      </c>
      <c r="I347" s="233"/>
      <c r="J347" s="234">
        <f>ROUND(I347*H347,2)</f>
        <v>0</v>
      </c>
      <c r="K347" s="230" t="s">
        <v>129</v>
      </c>
      <c r="L347" s="46"/>
      <c r="M347" s="235" t="s">
        <v>19</v>
      </c>
      <c r="N347" s="236" t="s">
        <v>43</v>
      </c>
      <c r="O347" s="86"/>
      <c r="P347" s="237">
        <f>O347*H347</f>
        <v>0</v>
      </c>
      <c r="Q347" s="237">
        <v>0</v>
      </c>
      <c r="R347" s="237">
        <f>Q347*H347</f>
        <v>0</v>
      </c>
      <c r="S347" s="237">
        <v>0</v>
      </c>
      <c r="T347" s="238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39" t="s">
        <v>130</v>
      </c>
      <c r="AT347" s="239" t="s">
        <v>125</v>
      </c>
      <c r="AU347" s="239" t="s">
        <v>81</v>
      </c>
      <c r="AY347" s="19" t="s">
        <v>123</v>
      </c>
      <c r="BE347" s="240">
        <f>IF(N347="základní",J347,0)</f>
        <v>0</v>
      </c>
      <c r="BF347" s="240">
        <f>IF(N347="snížená",J347,0)</f>
        <v>0</v>
      </c>
      <c r="BG347" s="240">
        <f>IF(N347="zákl. přenesená",J347,0)</f>
        <v>0</v>
      </c>
      <c r="BH347" s="240">
        <f>IF(N347="sníž. přenesená",J347,0)</f>
        <v>0</v>
      </c>
      <c r="BI347" s="240">
        <f>IF(N347="nulová",J347,0)</f>
        <v>0</v>
      </c>
      <c r="BJ347" s="19" t="s">
        <v>79</v>
      </c>
      <c r="BK347" s="240">
        <f>ROUND(I347*H347,2)</f>
        <v>0</v>
      </c>
      <c r="BL347" s="19" t="s">
        <v>130</v>
      </c>
      <c r="BM347" s="239" t="s">
        <v>563</v>
      </c>
    </row>
    <row r="348" s="2" customFormat="1">
      <c r="A348" s="40"/>
      <c r="B348" s="41"/>
      <c r="C348" s="42"/>
      <c r="D348" s="241" t="s">
        <v>132</v>
      </c>
      <c r="E348" s="42"/>
      <c r="F348" s="242" t="s">
        <v>554</v>
      </c>
      <c r="G348" s="42"/>
      <c r="H348" s="42"/>
      <c r="I348" s="148"/>
      <c r="J348" s="42"/>
      <c r="K348" s="42"/>
      <c r="L348" s="46"/>
      <c r="M348" s="243"/>
      <c r="N348" s="244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132</v>
      </c>
      <c r="AU348" s="19" t="s">
        <v>81</v>
      </c>
    </row>
    <row r="349" s="13" customFormat="1">
      <c r="A349" s="13"/>
      <c r="B349" s="245"/>
      <c r="C349" s="246"/>
      <c r="D349" s="241" t="s">
        <v>134</v>
      </c>
      <c r="E349" s="247" t="s">
        <v>19</v>
      </c>
      <c r="F349" s="248" t="s">
        <v>564</v>
      </c>
      <c r="G349" s="246"/>
      <c r="H349" s="249">
        <v>54.728000000000002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5" t="s">
        <v>134</v>
      </c>
      <c r="AU349" s="255" t="s">
        <v>81</v>
      </c>
      <c r="AV349" s="13" t="s">
        <v>81</v>
      </c>
      <c r="AW349" s="13" t="s">
        <v>33</v>
      </c>
      <c r="AX349" s="13" t="s">
        <v>79</v>
      </c>
      <c r="AY349" s="255" t="s">
        <v>123</v>
      </c>
    </row>
    <row r="350" s="12" customFormat="1" ht="22.8" customHeight="1">
      <c r="A350" s="12"/>
      <c r="B350" s="212"/>
      <c r="C350" s="213"/>
      <c r="D350" s="214" t="s">
        <v>71</v>
      </c>
      <c r="E350" s="226" t="s">
        <v>565</v>
      </c>
      <c r="F350" s="226" t="s">
        <v>566</v>
      </c>
      <c r="G350" s="213"/>
      <c r="H350" s="213"/>
      <c r="I350" s="216"/>
      <c r="J350" s="227">
        <f>BK350</f>
        <v>0</v>
      </c>
      <c r="K350" s="213"/>
      <c r="L350" s="218"/>
      <c r="M350" s="219"/>
      <c r="N350" s="220"/>
      <c r="O350" s="220"/>
      <c r="P350" s="221">
        <f>SUM(P351:P352)</f>
        <v>0</v>
      </c>
      <c r="Q350" s="220"/>
      <c r="R350" s="221">
        <f>SUM(R351:R352)</f>
        <v>0</v>
      </c>
      <c r="S350" s="220"/>
      <c r="T350" s="222">
        <f>SUM(T351:T352)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23" t="s">
        <v>79</v>
      </c>
      <c r="AT350" s="224" t="s">
        <v>71</v>
      </c>
      <c r="AU350" s="224" t="s">
        <v>79</v>
      </c>
      <c r="AY350" s="223" t="s">
        <v>123</v>
      </c>
      <c r="BK350" s="225">
        <f>SUM(BK351:BK352)</f>
        <v>0</v>
      </c>
    </row>
    <row r="351" s="2" customFormat="1" ht="21.75" customHeight="1">
      <c r="A351" s="40"/>
      <c r="B351" s="41"/>
      <c r="C351" s="228" t="s">
        <v>567</v>
      </c>
      <c r="D351" s="228" t="s">
        <v>125</v>
      </c>
      <c r="E351" s="229" t="s">
        <v>568</v>
      </c>
      <c r="F351" s="230" t="s">
        <v>569</v>
      </c>
      <c r="G351" s="231" t="s">
        <v>231</v>
      </c>
      <c r="H351" s="232">
        <v>110.062</v>
      </c>
      <c r="I351" s="233"/>
      <c r="J351" s="234">
        <f>ROUND(I351*H351,2)</f>
        <v>0</v>
      </c>
      <c r="K351" s="230" t="s">
        <v>129</v>
      </c>
      <c r="L351" s="46"/>
      <c r="M351" s="235" t="s">
        <v>19</v>
      </c>
      <c r="N351" s="236" t="s">
        <v>43</v>
      </c>
      <c r="O351" s="86"/>
      <c r="P351" s="237">
        <f>O351*H351</f>
        <v>0</v>
      </c>
      <c r="Q351" s="237">
        <v>0</v>
      </c>
      <c r="R351" s="237">
        <f>Q351*H351</f>
        <v>0</v>
      </c>
      <c r="S351" s="237">
        <v>0</v>
      </c>
      <c r="T351" s="238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39" t="s">
        <v>130</v>
      </c>
      <c r="AT351" s="239" t="s">
        <v>125</v>
      </c>
      <c r="AU351" s="239" t="s">
        <v>81</v>
      </c>
      <c r="AY351" s="19" t="s">
        <v>123</v>
      </c>
      <c r="BE351" s="240">
        <f>IF(N351="základní",J351,0)</f>
        <v>0</v>
      </c>
      <c r="BF351" s="240">
        <f>IF(N351="snížená",J351,0)</f>
        <v>0</v>
      </c>
      <c r="BG351" s="240">
        <f>IF(N351="zákl. přenesená",J351,0)</f>
        <v>0</v>
      </c>
      <c r="BH351" s="240">
        <f>IF(N351="sníž. přenesená",J351,0)</f>
        <v>0</v>
      </c>
      <c r="BI351" s="240">
        <f>IF(N351="nulová",J351,0)</f>
        <v>0</v>
      </c>
      <c r="BJ351" s="19" t="s">
        <v>79</v>
      </c>
      <c r="BK351" s="240">
        <f>ROUND(I351*H351,2)</f>
        <v>0</v>
      </c>
      <c r="BL351" s="19" t="s">
        <v>130</v>
      </c>
      <c r="BM351" s="239" t="s">
        <v>570</v>
      </c>
    </row>
    <row r="352" s="2" customFormat="1">
      <c r="A352" s="40"/>
      <c r="B352" s="41"/>
      <c r="C352" s="42"/>
      <c r="D352" s="241" t="s">
        <v>132</v>
      </c>
      <c r="E352" s="42"/>
      <c r="F352" s="242" t="s">
        <v>571</v>
      </c>
      <c r="G352" s="42"/>
      <c r="H352" s="42"/>
      <c r="I352" s="148"/>
      <c r="J352" s="42"/>
      <c r="K352" s="42"/>
      <c r="L352" s="46"/>
      <c r="M352" s="298"/>
      <c r="N352" s="299"/>
      <c r="O352" s="300"/>
      <c r="P352" s="300"/>
      <c r="Q352" s="300"/>
      <c r="R352" s="300"/>
      <c r="S352" s="300"/>
      <c r="T352" s="301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132</v>
      </c>
      <c r="AU352" s="19" t="s">
        <v>81</v>
      </c>
    </row>
    <row r="353" s="2" customFormat="1" ht="6.96" customHeight="1">
      <c r="A353" s="40"/>
      <c r="B353" s="61"/>
      <c r="C353" s="62"/>
      <c r="D353" s="62"/>
      <c r="E353" s="62"/>
      <c r="F353" s="62"/>
      <c r="G353" s="62"/>
      <c r="H353" s="62"/>
      <c r="I353" s="177"/>
      <c r="J353" s="62"/>
      <c r="K353" s="62"/>
      <c r="L353" s="46"/>
      <c r="M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</row>
  </sheetData>
  <sheetProtection sheet="1" autoFilter="0" formatColumns="0" formatRows="0" objects="1" scenarios="1" spinCount="100000" saltValue="7mt2GxQ+y0WyQDRX58OUl/cW2zdz/lokHPmFPI6snzEDurzgXp/mqK3PQg4m6xPOQUMm8PmiQVst0vmrkOOHsw==" hashValue="v4aNkDzHzWf/1mzXIh9PhC/BuVULg6gZydv99pLrNPY9+nPnw+aCT2CsSTX1oBQg/PRp05yg4G1ABdKvt+8nAQ==" algorithmName="SHA-512" password="CC35"/>
  <autoFilter ref="C91:K35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81</v>
      </c>
    </row>
    <row r="4" s="1" customFormat="1" ht="24.96" customHeight="1">
      <c r="B4" s="22"/>
      <c r="D4" s="144" t="s">
        <v>93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6.5" customHeight="1">
      <c r="B7" s="22"/>
      <c r="E7" s="147" t="str">
        <f>'Rekapitulace stavby'!K6</f>
        <v>Mikulov - parkování na ulici Pavlovská</v>
      </c>
      <c r="F7" s="146"/>
      <c r="G7" s="146"/>
      <c r="H7" s="146"/>
      <c r="I7" s="140"/>
      <c r="L7" s="22"/>
    </row>
    <row r="8" s="1" customFormat="1" ht="12" customHeight="1">
      <c r="B8" s="22"/>
      <c r="D8" s="146" t="s">
        <v>94</v>
      </c>
      <c r="I8" s="140"/>
      <c r="L8" s="22"/>
    </row>
    <row r="9" s="2" customFormat="1" ht="16.5" customHeight="1">
      <c r="A9" s="40"/>
      <c r="B9" s="46"/>
      <c r="C9" s="40"/>
      <c r="D9" s="40"/>
      <c r="E9" s="147" t="s">
        <v>572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96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572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19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51" t="s">
        <v>23</v>
      </c>
      <c r="J14" s="152" t="str">
        <f>'Rekapitulace stavby'!AN8</f>
        <v>6. 4. 2020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8"/>
      <c r="J15" s="40"/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51" t="s">
        <v>26</v>
      </c>
      <c r="J16" s="135" t="s">
        <v>19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51" t="s">
        <v>28</v>
      </c>
      <c r="J17" s="135" t="s">
        <v>19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29</v>
      </c>
      <c r="E19" s="40"/>
      <c r="F19" s="40"/>
      <c r="G19" s="40"/>
      <c r="H19" s="40"/>
      <c r="I19" s="151" t="s">
        <v>26</v>
      </c>
      <c r="J19" s="35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51" t="s">
        <v>28</v>
      </c>
      <c r="J20" s="35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31</v>
      </c>
      <c r="E22" s="40"/>
      <c r="F22" s="40"/>
      <c r="G22" s="40"/>
      <c r="H22" s="40"/>
      <c r="I22" s="151" t="s">
        <v>26</v>
      </c>
      <c r="J22" s="135" t="s">
        <v>19</v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51" t="s">
        <v>28</v>
      </c>
      <c r="J23" s="135" t="s">
        <v>19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34</v>
      </c>
      <c r="E25" s="40"/>
      <c r="F25" s="40"/>
      <c r="G25" s="40"/>
      <c r="H25" s="40"/>
      <c r="I25" s="151" t="s">
        <v>26</v>
      </c>
      <c r="J25" s="135" t="str">
        <f>IF('Rekapitulace stavby'!AN19="","",'Rekapitulace stavby'!AN19)</f>
        <v/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51" t="s">
        <v>28</v>
      </c>
      <c r="J26" s="135" t="str">
        <f>IF('Rekapitulace stavby'!AN20="","",'Rekapitulace stavby'!AN20)</f>
        <v/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36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3"/>
      <c r="B29" s="154"/>
      <c r="C29" s="153"/>
      <c r="D29" s="153"/>
      <c r="E29" s="155" t="s">
        <v>19</v>
      </c>
      <c r="F29" s="155"/>
      <c r="G29" s="155"/>
      <c r="H29" s="155"/>
      <c r="I29" s="156"/>
      <c r="J29" s="153"/>
      <c r="K29" s="153"/>
      <c r="L29" s="157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0" t="s">
        <v>38</v>
      </c>
      <c r="E32" s="40"/>
      <c r="F32" s="40"/>
      <c r="G32" s="40"/>
      <c r="H32" s="40"/>
      <c r="I32" s="148"/>
      <c r="J32" s="161">
        <f>ROUND(J87,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8"/>
      <c r="E33" s="158"/>
      <c r="F33" s="158"/>
      <c r="G33" s="158"/>
      <c r="H33" s="158"/>
      <c r="I33" s="159"/>
      <c r="J33" s="158"/>
      <c r="K33" s="158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2" t="s">
        <v>40</v>
      </c>
      <c r="G34" s="40"/>
      <c r="H34" s="40"/>
      <c r="I34" s="163" t="s">
        <v>39</v>
      </c>
      <c r="J34" s="162" t="s">
        <v>41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42</v>
      </c>
      <c r="E35" s="146" t="s">
        <v>43</v>
      </c>
      <c r="F35" s="165">
        <f>ROUND((SUM(BE87:BE90)),  2)</f>
        <v>0</v>
      </c>
      <c r="G35" s="40"/>
      <c r="H35" s="40"/>
      <c r="I35" s="166">
        <v>0.20999999999999999</v>
      </c>
      <c r="J35" s="165">
        <f>ROUND(((SUM(BE87:BE90))*I35),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44</v>
      </c>
      <c r="F36" s="165">
        <f>ROUND((SUM(BF87:BF90)),  2)</f>
        <v>0</v>
      </c>
      <c r="G36" s="40"/>
      <c r="H36" s="40"/>
      <c r="I36" s="166">
        <v>0.14999999999999999</v>
      </c>
      <c r="J36" s="165">
        <f>ROUND(((SUM(BF87:BF90))*I36),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45</v>
      </c>
      <c r="F37" s="165">
        <f>ROUND((SUM(BG87:BG90)),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46</v>
      </c>
      <c r="F38" s="165">
        <f>ROUND((SUM(BH87:BH90)),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47</v>
      </c>
      <c r="F39" s="165">
        <f>ROUND((SUM(BI87:BI90)),  2)</f>
        <v>0</v>
      </c>
      <c r="G39" s="40"/>
      <c r="H39" s="40"/>
      <c r="I39" s="166">
        <v>0</v>
      </c>
      <c r="J39" s="165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48</v>
      </c>
      <c r="E41" s="169"/>
      <c r="F41" s="169"/>
      <c r="G41" s="170" t="s">
        <v>49</v>
      </c>
      <c r="H41" s="171" t="s">
        <v>50</v>
      </c>
      <c r="I41" s="172"/>
      <c r="J41" s="173">
        <f>SUM(J32:J39)</f>
        <v>0</v>
      </c>
      <c r="K41" s="174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5"/>
      <c r="C42" s="176"/>
      <c r="D42" s="176"/>
      <c r="E42" s="176"/>
      <c r="F42" s="176"/>
      <c r="G42" s="176"/>
      <c r="H42" s="176"/>
      <c r="I42" s="177"/>
      <c r="J42" s="176"/>
      <c r="K42" s="176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8"/>
      <c r="C46" s="179"/>
      <c r="D46" s="179"/>
      <c r="E46" s="179"/>
      <c r="F46" s="179"/>
      <c r="G46" s="179"/>
      <c r="H46" s="179"/>
      <c r="I46" s="180"/>
      <c r="J46" s="179"/>
      <c r="K46" s="179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97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1" t="str">
        <f>E7</f>
        <v>Mikulov - parkování na ulici Pavlovská</v>
      </c>
      <c r="F50" s="34"/>
      <c r="G50" s="34"/>
      <c r="H50" s="34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94</v>
      </c>
      <c r="D51" s="24"/>
      <c r="E51" s="24"/>
      <c r="F51" s="24"/>
      <c r="G51" s="24"/>
      <c r="H51" s="24"/>
      <c r="I51" s="140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81" t="s">
        <v>572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96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401 - Nasvětlení přechodu pro chodce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Mikulov</v>
      </c>
      <c r="G56" s="42"/>
      <c r="H56" s="42"/>
      <c r="I56" s="151" t="s">
        <v>23</v>
      </c>
      <c r="J56" s="74" t="str">
        <f>IF(J14="","",J14)</f>
        <v>6. 4. 2020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Mikulov</v>
      </c>
      <c r="G58" s="42"/>
      <c r="H58" s="42"/>
      <c r="I58" s="151" t="s">
        <v>31</v>
      </c>
      <c r="J58" s="38" t="str">
        <f>E23</f>
        <v>ViaDesigne s.r.o.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151" t="s">
        <v>34</v>
      </c>
      <c r="J59" s="38" t="str">
        <f>E26</f>
        <v xml:space="preserve"> 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2" t="s">
        <v>98</v>
      </c>
      <c r="D61" s="183"/>
      <c r="E61" s="183"/>
      <c r="F61" s="183"/>
      <c r="G61" s="183"/>
      <c r="H61" s="183"/>
      <c r="I61" s="184"/>
      <c r="J61" s="185" t="s">
        <v>99</v>
      </c>
      <c r="K61" s="183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6" t="s">
        <v>70</v>
      </c>
      <c r="D63" s="42"/>
      <c r="E63" s="42"/>
      <c r="F63" s="42"/>
      <c r="G63" s="42"/>
      <c r="H63" s="42"/>
      <c r="I63" s="148"/>
      <c r="J63" s="104">
        <f>J87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100</v>
      </c>
    </row>
    <row r="64" s="9" customFormat="1" ht="24.96" customHeight="1">
      <c r="A64" s="9"/>
      <c r="B64" s="187"/>
      <c r="C64" s="188"/>
      <c r="D64" s="189" t="s">
        <v>573</v>
      </c>
      <c r="E64" s="190"/>
      <c r="F64" s="190"/>
      <c r="G64" s="190"/>
      <c r="H64" s="190"/>
      <c r="I64" s="191"/>
      <c r="J64" s="192">
        <f>J88</f>
        <v>0</v>
      </c>
      <c r="K64" s="188"/>
      <c r="L64" s="19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4"/>
      <c r="C65" s="127"/>
      <c r="D65" s="195" t="s">
        <v>574</v>
      </c>
      <c r="E65" s="196"/>
      <c r="F65" s="196"/>
      <c r="G65" s="196"/>
      <c r="H65" s="196"/>
      <c r="I65" s="197"/>
      <c r="J65" s="198">
        <f>J89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148"/>
      <c r="J66" s="42"/>
      <c r="K66" s="42"/>
      <c r="L66" s="14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177"/>
      <c r="J67" s="62"/>
      <c r="K67" s="62"/>
      <c r="L67" s="14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180"/>
      <c r="J71" s="64"/>
      <c r="K71" s="64"/>
      <c r="L71" s="14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108</v>
      </c>
      <c r="D72" s="42"/>
      <c r="E72" s="42"/>
      <c r="F72" s="42"/>
      <c r="G72" s="42"/>
      <c r="H72" s="42"/>
      <c r="I72" s="148"/>
      <c r="J72" s="42"/>
      <c r="K72" s="4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148"/>
      <c r="J73" s="42"/>
      <c r="K73" s="42"/>
      <c r="L73" s="14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148"/>
      <c r="J74" s="42"/>
      <c r="K74" s="42"/>
      <c r="L74" s="14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81" t="str">
        <f>E7</f>
        <v>Mikulov - parkování na ulici Pavlovská</v>
      </c>
      <c r="F75" s="34"/>
      <c r="G75" s="34"/>
      <c r="H75" s="34"/>
      <c r="I75" s="148"/>
      <c r="J75" s="42"/>
      <c r="K75" s="42"/>
      <c r="L75" s="14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94</v>
      </c>
      <c r="D76" s="24"/>
      <c r="E76" s="24"/>
      <c r="F76" s="24"/>
      <c r="G76" s="24"/>
      <c r="H76" s="24"/>
      <c r="I76" s="140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81" t="s">
        <v>572</v>
      </c>
      <c r="F77" s="42"/>
      <c r="G77" s="42"/>
      <c r="H77" s="42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96</v>
      </c>
      <c r="D78" s="42"/>
      <c r="E78" s="42"/>
      <c r="F78" s="42"/>
      <c r="G78" s="42"/>
      <c r="H78" s="42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401 - Nasvětlení přechodu pro chodce</v>
      </c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48"/>
      <c r="J80" s="42"/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Mikulov</v>
      </c>
      <c r="G81" s="42"/>
      <c r="H81" s="42"/>
      <c r="I81" s="151" t="s">
        <v>23</v>
      </c>
      <c r="J81" s="74" t="str">
        <f>IF(J14="","",J14)</f>
        <v>6. 4. 2020</v>
      </c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148"/>
      <c r="J82" s="42"/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>město Mikulov</v>
      </c>
      <c r="G83" s="42"/>
      <c r="H83" s="42"/>
      <c r="I83" s="151" t="s">
        <v>31</v>
      </c>
      <c r="J83" s="38" t="str">
        <f>E23</f>
        <v>ViaDesigne s.r.o.</v>
      </c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151" t="s">
        <v>34</v>
      </c>
      <c r="J84" s="38" t="str">
        <f>E26</f>
        <v xml:space="preserve"> </v>
      </c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148"/>
      <c r="J85" s="42"/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200"/>
      <c r="B86" s="201"/>
      <c r="C86" s="202" t="s">
        <v>109</v>
      </c>
      <c r="D86" s="203" t="s">
        <v>57</v>
      </c>
      <c r="E86" s="203" t="s">
        <v>53</v>
      </c>
      <c r="F86" s="203" t="s">
        <v>54</v>
      </c>
      <c r="G86" s="203" t="s">
        <v>110</v>
      </c>
      <c r="H86" s="203" t="s">
        <v>111</v>
      </c>
      <c r="I86" s="204" t="s">
        <v>112</v>
      </c>
      <c r="J86" s="203" t="s">
        <v>99</v>
      </c>
      <c r="K86" s="205" t="s">
        <v>113</v>
      </c>
      <c r="L86" s="206"/>
      <c r="M86" s="94" t="s">
        <v>19</v>
      </c>
      <c r="N86" s="95" t="s">
        <v>42</v>
      </c>
      <c r="O86" s="95" t="s">
        <v>114</v>
      </c>
      <c r="P86" s="95" t="s">
        <v>115</v>
      </c>
      <c r="Q86" s="95" t="s">
        <v>116</v>
      </c>
      <c r="R86" s="95" t="s">
        <v>117</v>
      </c>
      <c r="S86" s="95" t="s">
        <v>118</v>
      </c>
      <c r="T86" s="96" t="s">
        <v>119</v>
      </c>
      <c r="U86" s="200"/>
      <c r="V86" s="200"/>
      <c r="W86" s="200"/>
      <c r="X86" s="200"/>
      <c r="Y86" s="200"/>
      <c r="Z86" s="200"/>
      <c r="AA86" s="200"/>
      <c r="AB86" s="200"/>
      <c r="AC86" s="200"/>
      <c r="AD86" s="200"/>
      <c r="AE86" s="200"/>
    </row>
    <row r="87" s="2" customFormat="1" ht="22.8" customHeight="1">
      <c r="A87" s="40"/>
      <c r="B87" s="41"/>
      <c r="C87" s="101" t="s">
        <v>120</v>
      </c>
      <c r="D87" s="42"/>
      <c r="E87" s="42"/>
      <c r="F87" s="42"/>
      <c r="G87" s="42"/>
      <c r="H87" s="42"/>
      <c r="I87" s="148"/>
      <c r="J87" s="207">
        <f>BK87</f>
        <v>0</v>
      </c>
      <c r="K87" s="42"/>
      <c r="L87" s="46"/>
      <c r="M87" s="97"/>
      <c r="N87" s="208"/>
      <c r="O87" s="98"/>
      <c r="P87" s="209">
        <f>P88</f>
        <v>0</v>
      </c>
      <c r="Q87" s="98"/>
      <c r="R87" s="209">
        <f>R88</f>
        <v>0</v>
      </c>
      <c r="S87" s="98"/>
      <c r="T87" s="210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71</v>
      </c>
      <c r="AU87" s="19" t="s">
        <v>100</v>
      </c>
      <c r="BK87" s="211">
        <f>BK88</f>
        <v>0</v>
      </c>
    </row>
    <row r="88" s="12" customFormat="1" ht="25.92" customHeight="1">
      <c r="A88" s="12"/>
      <c r="B88" s="212"/>
      <c r="C88" s="213"/>
      <c r="D88" s="214" t="s">
        <v>71</v>
      </c>
      <c r="E88" s="215" t="s">
        <v>248</v>
      </c>
      <c r="F88" s="215" t="s">
        <v>575</v>
      </c>
      <c r="G88" s="213"/>
      <c r="H88" s="213"/>
      <c r="I88" s="216"/>
      <c r="J88" s="217">
        <f>BK88</f>
        <v>0</v>
      </c>
      <c r="K88" s="213"/>
      <c r="L88" s="218"/>
      <c r="M88" s="219"/>
      <c r="N88" s="220"/>
      <c r="O88" s="220"/>
      <c r="P88" s="221">
        <f>P89</f>
        <v>0</v>
      </c>
      <c r="Q88" s="220"/>
      <c r="R88" s="221">
        <f>R89</f>
        <v>0</v>
      </c>
      <c r="S88" s="220"/>
      <c r="T88" s="222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23" t="s">
        <v>144</v>
      </c>
      <c r="AT88" s="224" t="s">
        <v>71</v>
      </c>
      <c r="AU88" s="224" t="s">
        <v>72</v>
      </c>
      <c r="AY88" s="223" t="s">
        <v>123</v>
      </c>
      <c r="BK88" s="225">
        <f>BK89</f>
        <v>0</v>
      </c>
    </row>
    <row r="89" s="12" customFormat="1" ht="22.8" customHeight="1">
      <c r="A89" s="12"/>
      <c r="B89" s="212"/>
      <c r="C89" s="213"/>
      <c r="D89" s="214" t="s">
        <v>71</v>
      </c>
      <c r="E89" s="226" t="s">
        <v>576</v>
      </c>
      <c r="F89" s="226" t="s">
        <v>577</v>
      </c>
      <c r="G89" s="213"/>
      <c r="H89" s="213"/>
      <c r="I89" s="216"/>
      <c r="J89" s="227">
        <f>BK89</f>
        <v>0</v>
      </c>
      <c r="K89" s="213"/>
      <c r="L89" s="218"/>
      <c r="M89" s="219"/>
      <c r="N89" s="220"/>
      <c r="O89" s="220"/>
      <c r="P89" s="221">
        <f>P90</f>
        <v>0</v>
      </c>
      <c r="Q89" s="220"/>
      <c r="R89" s="221">
        <f>R90</f>
        <v>0</v>
      </c>
      <c r="S89" s="220"/>
      <c r="T89" s="222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3" t="s">
        <v>144</v>
      </c>
      <c r="AT89" s="224" t="s">
        <v>71</v>
      </c>
      <c r="AU89" s="224" t="s">
        <v>79</v>
      </c>
      <c r="AY89" s="223" t="s">
        <v>123</v>
      </c>
      <c r="BK89" s="225">
        <f>BK90</f>
        <v>0</v>
      </c>
    </row>
    <row r="90" s="2" customFormat="1" ht="16.5" customHeight="1">
      <c r="A90" s="40"/>
      <c r="B90" s="41"/>
      <c r="C90" s="228" t="s">
        <v>79</v>
      </c>
      <c r="D90" s="228" t="s">
        <v>125</v>
      </c>
      <c r="E90" s="229" t="s">
        <v>578</v>
      </c>
      <c r="F90" s="230" t="s">
        <v>86</v>
      </c>
      <c r="G90" s="231" t="s">
        <v>579</v>
      </c>
      <c r="H90" s="232">
        <v>1</v>
      </c>
      <c r="I90" s="233"/>
      <c r="J90" s="234">
        <f>ROUND(I90*H90,2)</f>
        <v>0</v>
      </c>
      <c r="K90" s="230" t="s">
        <v>19</v>
      </c>
      <c r="L90" s="46"/>
      <c r="M90" s="302" t="s">
        <v>19</v>
      </c>
      <c r="N90" s="303" t="s">
        <v>43</v>
      </c>
      <c r="O90" s="300"/>
      <c r="P90" s="304">
        <f>O90*H90</f>
        <v>0</v>
      </c>
      <c r="Q90" s="304">
        <v>0</v>
      </c>
      <c r="R90" s="304">
        <f>Q90*H90</f>
        <v>0</v>
      </c>
      <c r="S90" s="304">
        <v>0</v>
      </c>
      <c r="T90" s="30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39" t="s">
        <v>482</v>
      </c>
      <c r="AT90" s="239" t="s">
        <v>125</v>
      </c>
      <c r="AU90" s="239" t="s">
        <v>81</v>
      </c>
      <c r="AY90" s="19" t="s">
        <v>123</v>
      </c>
      <c r="BE90" s="240">
        <f>IF(N90="základní",J90,0)</f>
        <v>0</v>
      </c>
      <c r="BF90" s="240">
        <f>IF(N90="snížená",J90,0)</f>
        <v>0</v>
      </c>
      <c r="BG90" s="240">
        <f>IF(N90="zákl. přenesená",J90,0)</f>
        <v>0</v>
      </c>
      <c r="BH90" s="240">
        <f>IF(N90="sníž. přenesená",J90,0)</f>
        <v>0</v>
      </c>
      <c r="BI90" s="240">
        <f>IF(N90="nulová",J90,0)</f>
        <v>0</v>
      </c>
      <c r="BJ90" s="19" t="s">
        <v>79</v>
      </c>
      <c r="BK90" s="240">
        <f>ROUND(I90*H90,2)</f>
        <v>0</v>
      </c>
      <c r="BL90" s="19" t="s">
        <v>482</v>
      </c>
      <c r="BM90" s="239" t="s">
        <v>580</v>
      </c>
    </row>
    <row r="91" s="2" customFormat="1" ht="6.96" customHeight="1">
      <c r="A91" s="40"/>
      <c r="B91" s="61"/>
      <c r="C91" s="62"/>
      <c r="D91" s="62"/>
      <c r="E91" s="62"/>
      <c r="F91" s="62"/>
      <c r="G91" s="62"/>
      <c r="H91" s="62"/>
      <c r="I91" s="177"/>
      <c r="J91" s="62"/>
      <c r="K91" s="62"/>
      <c r="L91" s="46"/>
      <c r="M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</sheetData>
  <sheetProtection sheet="1" autoFilter="0" formatColumns="0" formatRows="0" objects="1" scenarios="1" spinCount="100000" saltValue="WgvGwlmAE8ARvUTr+0WRjLeLw684IF/nuz8g4UBA5dF0k+iGdm9p+LEcpILLB44yy35XpeWi/Y/G5uraijZ5rQ==" hashValue="PkqbfMov1O+kAJ0A4jvm/dMrRnFlRz5oQy6KjcsU1wNu6wvVziXYF1BCN73TkIzLYmMGLeu4GbLkbNG/Y+QRCQ==" algorithmName="SHA-512" password="CC35"/>
  <autoFilter ref="C86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81</v>
      </c>
    </row>
    <row r="4" s="1" customFormat="1" ht="24.96" customHeight="1">
      <c r="B4" s="22"/>
      <c r="D4" s="144" t="s">
        <v>93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6.5" customHeight="1">
      <c r="B7" s="22"/>
      <c r="E7" s="147" t="str">
        <f>'Rekapitulace stavby'!K6</f>
        <v>Mikulov - parkování na ulici Pavlovská</v>
      </c>
      <c r="F7" s="146"/>
      <c r="G7" s="146"/>
      <c r="H7" s="146"/>
      <c r="I7" s="140"/>
      <c r="L7" s="22"/>
    </row>
    <row r="8" s="1" customFormat="1" ht="12" customHeight="1">
      <c r="B8" s="22"/>
      <c r="D8" s="146" t="s">
        <v>94</v>
      </c>
      <c r="I8" s="140"/>
      <c r="L8" s="22"/>
    </row>
    <row r="9" s="2" customFormat="1" ht="16.5" customHeight="1">
      <c r="A9" s="40"/>
      <c r="B9" s="46"/>
      <c r="C9" s="40"/>
      <c r="D9" s="40"/>
      <c r="E9" s="147" t="s">
        <v>581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96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581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19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51" t="s">
        <v>23</v>
      </c>
      <c r="J14" s="152" t="str">
        <f>'Rekapitulace stavby'!AN8</f>
        <v>6. 4. 2020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8"/>
      <c r="J15" s="40"/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51" t="s">
        <v>26</v>
      </c>
      <c r="J16" s="135" t="s">
        <v>19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51" t="s">
        <v>28</v>
      </c>
      <c r="J17" s="135" t="s">
        <v>19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29</v>
      </c>
      <c r="E19" s="40"/>
      <c r="F19" s="40"/>
      <c r="G19" s="40"/>
      <c r="H19" s="40"/>
      <c r="I19" s="151" t="s">
        <v>26</v>
      </c>
      <c r="J19" s="35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51" t="s">
        <v>28</v>
      </c>
      <c r="J20" s="35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31</v>
      </c>
      <c r="E22" s="40"/>
      <c r="F22" s="40"/>
      <c r="G22" s="40"/>
      <c r="H22" s="40"/>
      <c r="I22" s="151" t="s">
        <v>26</v>
      </c>
      <c r="J22" s="135" t="s">
        <v>19</v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51" t="s">
        <v>28</v>
      </c>
      <c r="J23" s="135" t="s">
        <v>19</v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34</v>
      </c>
      <c r="E25" s="40"/>
      <c r="F25" s="40"/>
      <c r="G25" s="40"/>
      <c r="H25" s="40"/>
      <c r="I25" s="151" t="s">
        <v>26</v>
      </c>
      <c r="J25" s="135" t="str">
        <f>IF('Rekapitulace stavby'!AN19="","",'Rekapitulace stavby'!AN19)</f>
        <v/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51" t="s">
        <v>28</v>
      </c>
      <c r="J26" s="135" t="str">
        <f>IF('Rekapitulace stavby'!AN20="","",'Rekapitulace stavby'!AN20)</f>
        <v/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36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3"/>
      <c r="B29" s="154"/>
      <c r="C29" s="153"/>
      <c r="D29" s="153"/>
      <c r="E29" s="155" t="s">
        <v>19</v>
      </c>
      <c r="F29" s="155"/>
      <c r="G29" s="155"/>
      <c r="H29" s="155"/>
      <c r="I29" s="156"/>
      <c r="J29" s="153"/>
      <c r="K29" s="153"/>
      <c r="L29" s="157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0" t="s">
        <v>38</v>
      </c>
      <c r="E32" s="40"/>
      <c r="F32" s="40"/>
      <c r="G32" s="40"/>
      <c r="H32" s="40"/>
      <c r="I32" s="148"/>
      <c r="J32" s="161">
        <f>ROUND(J89,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8"/>
      <c r="E33" s="158"/>
      <c r="F33" s="158"/>
      <c r="G33" s="158"/>
      <c r="H33" s="158"/>
      <c r="I33" s="159"/>
      <c r="J33" s="158"/>
      <c r="K33" s="158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2" t="s">
        <v>40</v>
      </c>
      <c r="G34" s="40"/>
      <c r="H34" s="40"/>
      <c r="I34" s="163" t="s">
        <v>39</v>
      </c>
      <c r="J34" s="162" t="s">
        <v>41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42</v>
      </c>
      <c r="E35" s="146" t="s">
        <v>43</v>
      </c>
      <c r="F35" s="165">
        <f>ROUND((SUM(BE89:BE109)),  2)</f>
        <v>0</v>
      </c>
      <c r="G35" s="40"/>
      <c r="H35" s="40"/>
      <c r="I35" s="166">
        <v>0.20999999999999999</v>
      </c>
      <c r="J35" s="165">
        <f>ROUND(((SUM(BE89:BE109))*I35),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44</v>
      </c>
      <c r="F36" s="165">
        <f>ROUND((SUM(BF89:BF109)),  2)</f>
        <v>0</v>
      </c>
      <c r="G36" s="40"/>
      <c r="H36" s="40"/>
      <c r="I36" s="166">
        <v>0.14999999999999999</v>
      </c>
      <c r="J36" s="165">
        <f>ROUND(((SUM(BF89:BF109))*I36),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45</v>
      </c>
      <c r="F37" s="165">
        <f>ROUND((SUM(BG89:BG109)),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46</v>
      </c>
      <c r="F38" s="165">
        <f>ROUND((SUM(BH89:BH109)),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47</v>
      </c>
      <c r="F39" s="165">
        <f>ROUND((SUM(BI89:BI109)),  2)</f>
        <v>0</v>
      </c>
      <c r="G39" s="40"/>
      <c r="H39" s="40"/>
      <c r="I39" s="166">
        <v>0</v>
      </c>
      <c r="J39" s="165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48</v>
      </c>
      <c r="E41" s="169"/>
      <c r="F41" s="169"/>
      <c r="G41" s="170" t="s">
        <v>49</v>
      </c>
      <c r="H41" s="171" t="s">
        <v>50</v>
      </c>
      <c r="I41" s="172"/>
      <c r="J41" s="173">
        <f>SUM(J32:J39)</f>
        <v>0</v>
      </c>
      <c r="K41" s="174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5"/>
      <c r="C42" s="176"/>
      <c r="D42" s="176"/>
      <c r="E42" s="176"/>
      <c r="F42" s="176"/>
      <c r="G42" s="176"/>
      <c r="H42" s="176"/>
      <c r="I42" s="177"/>
      <c r="J42" s="176"/>
      <c r="K42" s="176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8"/>
      <c r="C46" s="179"/>
      <c r="D46" s="179"/>
      <c r="E46" s="179"/>
      <c r="F46" s="179"/>
      <c r="G46" s="179"/>
      <c r="H46" s="179"/>
      <c r="I46" s="180"/>
      <c r="J46" s="179"/>
      <c r="K46" s="179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97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1" t="str">
        <f>E7</f>
        <v>Mikulov - parkování na ulici Pavlovská</v>
      </c>
      <c r="F50" s="34"/>
      <c r="G50" s="34"/>
      <c r="H50" s="34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94</v>
      </c>
      <c r="D51" s="24"/>
      <c r="E51" s="24"/>
      <c r="F51" s="24"/>
      <c r="G51" s="24"/>
      <c r="H51" s="24"/>
      <c r="I51" s="140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81" t="s">
        <v>581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96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VRN - Vedlejší rozpočtové náklady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Mikulov</v>
      </c>
      <c r="G56" s="42"/>
      <c r="H56" s="42"/>
      <c r="I56" s="151" t="s">
        <v>23</v>
      </c>
      <c r="J56" s="74" t="str">
        <f>IF(J14="","",J14)</f>
        <v>6. 4. 2020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Mikulov</v>
      </c>
      <c r="G58" s="42"/>
      <c r="H58" s="42"/>
      <c r="I58" s="151" t="s">
        <v>31</v>
      </c>
      <c r="J58" s="38" t="str">
        <f>E23</f>
        <v>ViaDesigne s.r.o.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151" t="s">
        <v>34</v>
      </c>
      <c r="J59" s="38" t="str">
        <f>E26</f>
        <v xml:space="preserve"> 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2" t="s">
        <v>98</v>
      </c>
      <c r="D61" s="183"/>
      <c r="E61" s="183"/>
      <c r="F61" s="183"/>
      <c r="G61" s="183"/>
      <c r="H61" s="183"/>
      <c r="I61" s="184"/>
      <c r="J61" s="185" t="s">
        <v>99</v>
      </c>
      <c r="K61" s="183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6" t="s">
        <v>70</v>
      </c>
      <c r="D63" s="42"/>
      <c r="E63" s="42"/>
      <c r="F63" s="42"/>
      <c r="G63" s="42"/>
      <c r="H63" s="42"/>
      <c r="I63" s="148"/>
      <c r="J63" s="104">
        <f>J89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100</v>
      </c>
    </row>
    <row r="64" s="9" customFormat="1" ht="24.96" customHeight="1">
      <c r="A64" s="9"/>
      <c r="B64" s="187"/>
      <c r="C64" s="188"/>
      <c r="D64" s="189" t="s">
        <v>581</v>
      </c>
      <c r="E64" s="190"/>
      <c r="F64" s="190"/>
      <c r="G64" s="190"/>
      <c r="H64" s="190"/>
      <c r="I64" s="191"/>
      <c r="J64" s="192">
        <f>J90</f>
        <v>0</v>
      </c>
      <c r="K64" s="188"/>
      <c r="L64" s="19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4"/>
      <c r="C65" s="127"/>
      <c r="D65" s="195" t="s">
        <v>582</v>
      </c>
      <c r="E65" s="196"/>
      <c r="F65" s="196"/>
      <c r="G65" s="196"/>
      <c r="H65" s="196"/>
      <c r="I65" s="197"/>
      <c r="J65" s="198">
        <f>J91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4"/>
      <c r="C66" s="127"/>
      <c r="D66" s="195" t="s">
        <v>583</v>
      </c>
      <c r="E66" s="196"/>
      <c r="F66" s="196"/>
      <c r="G66" s="196"/>
      <c r="H66" s="196"/>
      <c r="I66" s="197"/>
      <c r="J66" s="198">
        <f>J100</f>
        <v>0</v>
      </c>
      <c r="K66" s="127"/>
      <c r="L66" s="19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4"/>
      <c r="C67" s="127"/>
      <c r="D67" s="195" t="s">
        <v>584</v>
      </c>
      <c r="E67" s="196"/>
      <c r="F67" s="196"/>
      <c r="G67" s="196"/>
      <c r="H67" s="196"/>
      <c r="I67" s="197"/>
      <c r="J67" s="198">
        <f>J107</f>
        <v>0</v>
      </c>
      <c r="K67" s="127"/>
      <c r="L67" s="19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148"/>
      <c r="J68" s="42"/>
      <c r="K68" s="42"/>
      <c r="L68" s="14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177"/>
      <c r="J69" s="62"/>
      <c r="K69" s="62"/>
      <c r="L69" s="14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180"/>
      <c r="J73" s="64"/>
      <c r="K73" s="64"/>
      <c r="L73" s="14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108</v>
      </c>
      <c r="D74" s="42"/>
      <c r="E74" s="42"/>
      <c r="F74" s="42"/>
      <c r="G74" s="42"/>
      <c r="H74" s="42"/>
      <c r="I74" s="148"/>
      <c r="J74" s="42"/>
      <c r="K74" s="42"/>
      <c r="L74" s="14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148"/>
      <c r="J75" s="42"/>
      <c r="K75" s="42"/>
      <c r="L75" s="14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148"/>
      <c r="J76" s="42"/>
      <c r="K76" s="42"/>
      <c r="L76" s="14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81" t="str">
        <f>E7</f>
        <v>Mikulov - parkování na ulici Pavlovská</v>
      </c>
      <c r="F77" s="34"/>
      <c r="G77" s="34"/>
      <c r="H77" s="34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94</v>
      </c>
      <c r="D78" s="24"/>
      <c r="E78" s="24"/>
      <c r="F78" s="24"/>
      <c r="G78" s="24"/>
      <c r="H78" s="24"/>
      <c r="I78" s="140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81" t="s">
        <v>581</v>
      </c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96</v>
      </c>
      <c r="D80" s="42"/>
      <c r="E80" s="42"/>
      <c r="F80" s="42"/>
      <c r="G80" s="42"/>
      <c r="H80" s="42"/>
      <c r="I80" s="148"/>
      <c r="J80" s="42"/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VRN - Vedlejší rozpočtové náklady</v>
      </c>
      <c r="F81" s="42"/>
      <c r="G81" s="42"/>
      <c r="H81" s="42"/>
      <c r="I81" s="148"/>
      <c r="J81" s="42"/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148"/>
      <c r="J82" s="42"/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Mikulov</v>
      </c>
      <c r="G83" s="42"/>
      <c r="H83" s="42"/>
      <c r="I83" s="151" t="s">
        <v>23</v>
      </c>
      <c r="J83" s="74" t="str">
        <f>IF(J14="","",J14)</f>
        <v>6. 4. 2020</v>
      </c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148"/>
      <c r="J84" s="42"/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E17</f>
        <v>město Mikulov</v>
      </c>
      <c r="G85" s="42"/>
      <c r="H85" s="42"/>
      <c r="I85" s="151" t="s">
        <v>31</v>
      </c>
      <c r="J85" s="38" t="str">
        <f>E23</f>
        <v>ViaDesigne s.r.o.</v>
      </c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151" t="s">
        <v>34</v>
      </c>
      <c r="J86" s="38" t="str">
        <f>E26</f>
        <v xml:space="preserve"> </v>
      </c>
      <c r="K86" s="42"/>
      <c r="L86" s="14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148"/>
      <c r="J87" s="42"/>
      <c r="K87" s="42"/>
      <c r="L87" s="14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200"/>
      <c r="B88" s="201"/>
      <c r="C88" s="202" t="s">
        <v>109</v>
      </c>
      <c r="D88" s="203" t="s">
        <v>57</v>
      </c>
      <c r="E88" s="203" t="s">
        <v>53</v>
      </c>
      <c r="F88" s="203" t="s">
        <v>54</v>
      </c>
      <c r="G88" s="203" t="s">
        <v>110</v>
      </c>
      <c r="H88" s="203" t="s">
        <v>111</v>
      </c>
      <c r="I88" s="204" t="s">
        <v>112</v>
      </c>
      <c r="J88" s="203" t="s">
        <v>99</v>
      </c>
      <c r="K88" s="205" t="s">
        <v>113</v>
      </c>
      <c r="L88" s="206"/>
      <c r="M88" s="94" t="s">
        <v>19</v>
      </c>
      <c r="N88" s="95" t="s">
        <v>42</v>
      </c>
      <c r="O88" s="95" t="s">
        <v>114</v>
      </c>
      <c r="P88" s="95" t="s">
        <v>115</v>
      </c>
      <c r="Q88" s="95" t="s">
        <v>116</v>
      </c>
      <c r="R88" s="95" t="s">
        <v>117</v>
      </c>
      <c r="S88" s="95" t="s">
        <v>118</v>
      </c>
      <c r="T88" s="96" t="s">
        <v>119</v>
      </c>
      <c r="U88" s="200"/>
      <c r="V88" s="200"/>
      <c r="W88" s="200"/>
      <c r="X88" s="200"/>
      <c r="Y88" s="200"/>
      <c r="Z88" s="200"/>
      <c r="AA88" s="200"/>
      <c r="AB88" s="200"/>
      <c r="AC88" s="200"/>
      <c r="AD88" s="200"/>
      <c r="AE88" s="200"/>
    </row>
    <row r="89" s="2" customFormat="1" ht="22.8" customHeight="1">
      <c r="A89" s="40"/>
      <c r="B89" s="41"/>
      <c r="C89" s="101" t="s">
        <v>120</v>
      </c>
      <c r="D89" s="42"/>
      <c r="E89" s="42"/>
      <c r="F89" s="42"/>
      <c r="G89" s="42"/>
      <c r="H89" s="42"/>
      <c r="I89" s="148"/>
      <c r="J89" s="207">
        <f>BK89</f>
        <v>0</v>
      </c>
      <c r="K89" s="42"/>
      <c r="L89" s="46"/>
      <c r="M89" s="97"/>
      <c r="N89" s="208"/>
      <c r="O89" s="98"/>
      <c r="P89" s="209">
        <f>P90</f>
        <v>0</v>
      </c>
      <c r="Q89" s="98"/>
      <c r="R89" s="209">
        <f>R90</f>
        <v>0</v>
      </c>
      <c r="S89" s="98"/>
      <c r="T89" s="210">
        <f>T90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100</v>
      </c>
      <c r="BK89" s="211">
        <f>BK90</f>
        <v>0</v>
      </c>
    </row>
    <row r="90" s="12" customFormat="1" ht="25.92" customHeight="1">
      <c r="A90" s="12"/>
      <c r="B90" s="212"/>
      <c r="C90" s="213"/>
      <c r="D90" s="214" t="s">
        <v>71</v>
      </c>
      <c r="E90" s="215" t="s">
        <v>89</v>
      </c>
      <c r="F90" s="215" t="s">
        <v>90</v>
      </c>
      <c r="G90" s="213"/>
      <c r="H90" s="213"/>
      <c r="I90" s="216"/>
      <c r="J90" s="217">
        <f>BK90</f>
        <v>0</v>
      </c>
      <c r="K90" s="213"/>
      <c r="L90" s="218"/>
      <c r="M90" s="219"/>
      <c r="N90" s="220"/>
      <c r="O90" s="220"/>
      <c r="P90" s="221">
        <f>P91+P100+P107</f>
        <v>0</v>
      </c>
      <c r="Q90" s="220"/>
      <c r="R90" s="221">
        <f>R91+R100+R107</f>
        <v>0</v>
      </c>
      <c r="S90" s="220"/>
      <c r="T90" s="222">
        <f>T91+T100+T107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3" t="s">
        <v>154</v>
      </c>
      <c r="AT90" s="224" t="s">
        <v>71</v>
      </c>
      <c r="AU90" s="224" t="s">
        <v>72</v>
      </c>
      <c r="AY90" s="223" t="s">
        <v>123</v>
      </c>
      <c r="BK90" s="225">
        <f>BK91+BK100+BK107</f>
        <v>0</v>
      </c>
    </row>
    <row r="91" s="12" customFormat="1" ht="22.8" customHeight="1">
      <c r="A91" s="12"/>
      <c r="B91" s="212"/>
      <c r="C91" s="213"/>
      <c r="D91" s="214" t="s">
        <v>71</v>
      </c>
      <c r="E91" s="226" t="s">
        <v>585</v>
      </c>
      <c r="F91" s="226" t="s">
        <v>586</v>
      </c>
      <c r="G91" s="213"/>
      <c r="H91" s="213"/>
      <c r="I91" s="216"/>
      <c r="J91" s="227">
        <f>BK91</f>
        <v>0</v>
      </c>
      <c r="K91" s="213"/>
      <c r="L91" s="218"/>
      <c r="M91" s="219"/>
      <c r="N91" s="220"/>
      <c r="O91" s="220"/>
      <c r="P91" s="221">
        <f>SUM(P92:P99)</f>
        <v>0</v>
      </c>
      <c r="Q91" s="220"/>
      <c r="R91" s="221">
        <f>SUM(R92:R99)</f>
        <v>0</v>
      </c>
      <c r="S91" s="220"/>
      <c r="T91" s="222">
        <f>SUM(T92:T99)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23" t="s">
        <v>154</v>
      </c>
      <c r="AT91" s="224" t="s">
        <v>71</v>
      </c>
      <c r="AU91" s="224" t="s">
        <v>79</v>
      </c>
      <c r="AY91" s="223" t="s">
        <v>123</v>
      </c>
      <c r="BK91" s="225">
        <f>SUM(BK92:BK99)</f>
        <v>0</v>
      </c>
    </row>
    <row r="92" s="2" customFormat="1" ht="16.5" customHeight="1">
      <c r="A92" s="40"/>
      <c r="B92" s="41"/>
      <c r="C92" s="228" t="s">
        <v>79</v>
      </c>
      <c r="D92" s="228" t="s">
        <v>125</v>
      </c>
      <c r="E92" s="229" t="s">
        <v>587</v>
      </c>
      <c r="F92" s="230" t="s">
        <v>588</v>
      </c>
      <c r="G92" s="231" t="s">
        <v>589</v>
      </c>
      <c r="H92" s="232">
        <v>1</v>
      </c>
      <c r="I92" s="233"/>
      <c r="J92" s="234">
        <f>ROUND(I92*H92,2)</f>
        <v>0</v>
      </c>
      <c r="K92" s="230" t="s">
        <v>129</v>
      </c>
      <c r="L92" s="46"/>
      <c r="M92" s="235" t="s">
        <v>19</v>
      </c>
      <c r="N92" s="236" t="s">
        <v>43</v>
      </c>
      <c r="O92" s="86"/>
      <c r="P92" s="237">
        <f>O92*H92</f>
        <v>0</v>
      </c>
      <c r="Q92" s="237">
        <v>0</v>
      </c>
      <c r="R92" s="237">
        <f>Q92*H92</f>
        <v>0</v>
      </c>
      <c r="S92" s="237">
        <v>0</v>
      </c>
      <c r="T92" s="23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9" t="s">
        <v>590</v>
      </c>
      <c r="AT92" s="239" t="s">
        <v>125</v>
      </c>
      <c r="AU92" s="239" t="s">
        <v>81</v>
      </c>
      <c r="AY92" s="19" t="s">
        <v>123</v>
      </c>
      <c r="BE92" s="240">
        <f>IF(N92="základní",J92,0)</f>
        <v>0</v>
      </c>
      <c r="BF92" s="240">
        <f>IF(N92="snížená",J92,0)</f>
        <v>0</v>
      </c>
      <c r="BG92" s="240">
        <f>IF(N92="zákl. přenesená",J92,0)</f>
        <v>0</v>
      </c>
      <c r="BH92" s="240">
        <f>IF(N92="sníž. přenesená",J92,0)</f>
        <v>0</v>
      </c>
      <c r="BI92" s="240">
        <f>IF(N92="nulová",J92,0)</f>
        <v>0</v>
      </c>
      <c r="BJ92" s="19" t="s">
        <v>79</v>
      </c>
      <c r="BK92" s="240">
        <f>ROUND(I92*H92,2)</f>
        <v>0</v>
      </c>
      <c r="BL92" s="19" t="s">
        <v>590</v>
      </c>
      <c r="BM92" s="239" t="s">
        <v>591</v>
      </c>
    </row>
    <row r="93" s="13" customFormat="1">
      <c r="A93" s="13"/>
      <c r="B93" s="245"/>
      <c r="C93" s="246"/>
      <c r="D93" s="241" t="s">
        <v>134</v>
      </c>
      <c r="E93" s="247" t="s">
        <v>19</v>
      </c>
      <c r="F93" s="248" t="s">
        <v>79</v>
      </c>
      <c r="G93" s="246"/>
      <c r="H93" s="249">
        <v>1</v>
      </c>
      <c r="I93" s="250"/>
      <c r="J93" s="246"/>
      <c r="K93" s="246"/>
      <c r="L93" s="251"/>
      <c r="M93" s="252"/>
      <c r="N93" s="253"/>
      <c r="O93" s="253"/>
      <c r="P93" s="253"/>
      <c r="Q93" s="253"/>
      <c r="R93" s="253"/>
      <c r="S93" s="253"/>
      <c r="T93" s="25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55" t="s">
        <v>134</v>
      </c>
      <c r="AU93" s="255" t="s">
        <v>81</v>
      </c>
      <c r="AV93" s="13" t="s">
        <v>81</v>
      </c>
      <c r="AW93" s="13" t="s">
        <v>33</v>
      </c>
      <c r="AX93" s="13" t="s">
        <v>79</v>
      </c>
      <c r="AY93" s="255" t="s">
        <v>123</v>
      </c>
    </row>
    <row r="94" s="2" customFormat="1" ht="16.5" customHeight="1">
      <c r="A94" s="40"/>
      <c r="B94" s="41"/>
      <c r="C94" s="228" t="s">
        <v>81</v>
      </c>
      <c r="D94" s="228" t="s">
        <v>125</v>
      </c>
      <c r="E94" s="229" t="s">
        <v>592</v>
      </c>
      <c r="F94" s="230" t="s">
        <v>593</v>
      </c>
      <c r="G94" s="231" t="s">
        <v>589</v>
      </c>
      <c r="H94" s="232">
        <v>1</v>
      </c>
      <c r="I94" s="233"/>
      <c r="J94" s="234">
        <f>ROUND(I94*H94,2)</f>
        <v>0</v>
      </c>
      <c r="K94" s="230" t="s">
        <v>129</v>
      </c>
      <c r="L94" s="46"/>
      <c r="M94" s="235" t="s">
        <v>19</v>
      </c>
      <c r="N94" s="236" t="s">
        <v>43</v>
      </c>
      <c r="O94" s="86"/>
      <c r="P94" s="237">
        <f>O94*H94</f>
        <v>0</v>
      </c>
      <c r="Q94" s="237">
        <v>0</v>
      </c>
      <c r="R94" s="237">
        <f>Q94*H94</f>
        <v>0</v>
      </c>
      <c r="S94" s="237">
        <v>0</v>
      </c>
      <c r="T94" s="23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9" t="s">
        <v>590</v>
      </c>
      <c r="AT94" s="239" t="s">
        <v>125</v>
      </c>
      <c r="AU94" s="239" t="s">
        <v>81</v>
      </c>
      <c r="AY94" s="19" t="s">
        <v>123</v>
      </c>
      <c r="BE94" s="240">
        <f>IF(N94="základní",J94,0)</f>
        <v>0</v>
      </c>
      <c r="BF94" s="240">
        <f>IF(N94="snížená",J94,0)</f>
        <v>0</v>
      </c>
      <c r="BG94" s="240">
        <f>IF(N94="zákl. přenesená",J94,0)</f>
        <v>0</v>
      </c>
      <c r="BH94" s="240">
        <f>IF(N94="sníž. přenesená",J94,0)</f>
        <v>0</v>
      </c>
      <c r="BI94" s="240">
        <f>IF(N94="nulová",J94,0)</f>
        <v>0</v>
      </c>
      <c r="BJ94" s="19" t="s">
        <v>79</v>
      </c>
      <c r="BK94" s="240">
        <f>ROUND(I94*H94,2)</f>
        <v>0</v>
      </c>
      <c r="BL94" s="19" t="s">
        <v>590</v>
      </c>
      <c r="BM94" s="239" t="s">
        <v>594</v>
      </c>
    </row>
    <row r="95" s="13" customFormat="1">
      <c r="A95" s="13"/>
      <c r="B95" s="245"/>
      <c r="C95" s="246"/>
      <c r="D95" s="241" t="s">
        <v>134</v>
      </c>
      <c r="E95" s="247" t="s">
        <v>19</v>
      </c>
      <c r="F95" s="248" t="s">
        <v>79</v>
      </c>
      <c r="G95" s="246"/>
      <c r="H95" s="249">
        <v>1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55" t="s">
        <v>134</v>
      </c>
      <c r="AU95" s="255" t="s">
        <v>81</v>
      </c>
      <c r="AV95" s="13" t="s">
        <v>81</v>
      </c>
      <c r="AW95" s="13" t="s">
        <v>33</v>
      </c>
      <c r="AX95" s="13" t="s">
        <v>79</v>
      </c>
      <c r="AY95" s="255" t="s">
        <v>123</v>
      </c>
    </row>
    <row r="96" s="2" customFormat="1" ht="16.5" customHeight="1">
      <c r="A96" s="40"/>
      <c r="B96" s="41"/>
      <c r="C96" s="228" t="s">
        <v>144</v>
      </c>
      <c r="D96" s="228" t="s">
        <v>125</v>
      </c>
      <c r="E96" s="229" t="s">
        <v>595</v>
      </c>
      <c r="F96" s="230" t="s">
        <v>596</v>
      </c>
      <c r="G96" s="231" t="s">
        <v>589</v>
      </c>
      <c r="H96" s="232">
        <v>1</v>
      </c>
      <c r="I96" s="233"/>
      <c r="J96" s="234">
        <f>ROUND(I96*H96,2)</f>
        <v>0</v>
      </c>
      <c r="K96" s="230" t="s">
        <v>129</v>
      </c>
      <c r="L96" s="46"/>
      <c r="M96" s="235" t="s">
        <v>19</v>
      </c>
      <c r="N96" s="236" t="s">
        <v>43</v>
      </c>
      <c r="O96" s="86"/>
      <c r="P96" s="237">
        <f>O96*H96</f>
        <v>0</v>
      </c>
      <c r="Q96" s="237">
        <v>0</v>
      </c>
      <c r="R96" s="237">
        <f>Q96*H96</f>
        <v>0</v>
      </c>
      <c r="S96" s="237">
        <v>0</v>
      </c>
      <c r="T96" s="23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9" t="s">
        <v>590</v>
      </c>
      <c r="AT96" s="239" t="s">
        <v>125</v>
      </c>
      <c r="AU96" s="239" t="s">
        <v>81</v>
      </c>
      <c r="AY96" s="19" t="s">
        <v>123</v>
      </c>
      <c r="BE96" s="240">
        <f>IF(N96="základní",J96,0)</f>
        <v>0</v>
      </c>
      <c r="BF96" s="240">
        <f>IF(N96="snížená",J96,0)</f>
        <v>0</v>
      </c>
      <c r="BG96" s="240">
        <f>IF(N96="zákl. přenesená",J96,0)</f>
        <v>0</v>
      </c>
      <c r="BH96" s="240">
        <f>IF(N96="sníž. přenesená",J96,0)</f>
        <v>0</v>
      </c>
      <c r="BI96" s="240">
        <f>IF(N96="nulová",J96,0)</f>
        <v>0</v>
      </c>
      <c r="BJ96" s="19" t="s">
        <v>79</v>
      </c>
      <c r="BK96" s="240">
        <f>ROUND(I96*H96,2)</f>
        <v>0</v>
      </c>
      <c r="BL96" s="19" t="s">
        <v>590</v>
      </c>
      <c r="BM96" s="239" t="s">
        <v>597</v>
      </c>
    </row>
    <row r="97" s="13" customFormat="1">
      <c r="A97" s="13"/>
      <c r="B97" s="245"/>
      <c r="C97" s="246"/>
      <c r="D97" s="241" t="s">
        <v>134</v>
      </c>
      <c r="E97" s="247" t="s">
        <v>19</v>
      </c>
      <c r="F97" s="248" t="s">
        <v>79</v>
      </c>
      <c r="G97" s="246"/>
      <c r="H97" s="249">
        <v>1</v>
      </c>
      <c r="I97" s="250"/>
      <c r="J97" s="246"/>
      <c r="K97" s="246"/>
      <c r="L97" s="251"/>
      <c r="M97" s="252"/>
      <c r="N97" s="253"/>
      <c r="O97" s="253"/>
      <c r="P97" s="253"/>
      <c r="Q97" s="253"/>
      <c r="R97" s="253"/>
      <c r="S97" s="253"/>
      <c r="T97" s="25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55" t="s">
        <v>134</v>
      </c>
      <c r="AU97" s="255" t="s">
        <v>81</v>
      </c>
      <c r="AV97" s="13" t="s">
        <v>81</v>
      </c>
      <c r="AW97" s="13" t="s">
        <v>33</v>
      </c>
      <c r="AX97" s="13" t="s">
        <v>79</v>
      </c>
      <c r="AY97" s="255" t="s">
        <v>123</v>
      </c>
    </row>
    <row r="98" s="2" customFormat="1" ht="16.5" customHeight="1">
      <c r="A98" s="40"/>
      <c r="B98" s="41"/>
      <c r="C98" s="228" t="s">
        <v>130</v>
      </c>
      <c r="D98" s="228" t="s">
        <v>125</v>
      </c>
      <c r="E98" s="229" t="s">
        <v>598</v>
      </c>
      <c r="F98" s="230" t="s">
        <v>599</v>
      </c>
      <c r="G98" s="231" t="s">
        <v>589</v>
      </c>
      <c r="H98" s="232">
        <v>1</v>
      </c>
      <c r="I98" s="233"/>
      <c r="J98" s="234">
        <f>ROUND(I98*H98,2)</f>
        <v>0</v>
      </c>
      <c r="K98" s="230" t="s">
        <v>129</v>
      </c>
      <c r="L98" s="46"/>
      <c r="M98" s="235" t="s">
        <v>19</v>
      </c>
      <c r="N98" s="236" t="s">
        <v>43</v>
      </c>
      <c r="O98" s="86"/>
      <c r="P98" s="237">
        <f>O98*H98</f>
        <v>0</v>
      </c>
      <c r="Q98" s="237">
        <v>0</v>
      </c>
      <c r="R98" s="237">
        <f>Q98*H98</f>
        <v>0</v>
      </c>
      <c r="S98" s="237">
        <v>0</v>
      </c>
      <c r="T98" s="23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9" t="s">
        <v>590</v>
      </c>
      <c r="AT98" s="239" t="s">
        <v>125</v>
      </c>
      <c r="AU98" s="239" t="s">
        <v>81</v>
      </c>
      <c r="AY98" s="19" t="s">
        <v>123</v>
      </c>
      <c r="BE98" s="240">
        <f>IF(N98="základní",J98,0)</f>
        <v>0</v>
      </c>
      <c r="BF98" s="240">
        <f>IF(N98="snížená",J98,0)</f>
        <v>0</v>
      </c>
      <c r="BG98" s="240">
        <f>IF(N98="zákl. přenesená",J98,0)</f>
        <v>0</v>
      </c>
      <c r="BH98" s="240">
        <f>IF(N98="sníž. přenesená",J98,0)</f>
        <v>0</v>
      </c>
      <c r="BI98" s="240">
        <f>IF(N98="nulová",J98,0)</f>
        <v>0</v>
      </c>
      <c r="BJ98" s="19" t="s">
        <v>79</v>
      </c>
      <c r="BK98" s="240">
        <f>ROUND(I98*H98,2)</f>
        <v>0</v>
      </c>
      <c r="BL98" s="19" t="s">
        <v>590</v>
      </c>
      <c r="BM98" s="239" t="s">
        <v>600</v>
      </c>
    </row>
    <row r="99" s="13" customFormat="1">
      <c r="A99" s="13"/>
      <c r="B99" s="245"/>
      <c r="C99" s="246"/>
      <c r="D99" s="241" t="s">
        <v>134</v>
      </c>
      <c r="E99" s="247" t="s">
        <v>19</v>
      </c>
      <c r="F99" s="248" t="s">
        <v>79</v>
      </c>
      <c r="G99" s="246"/>
      <c r="H99" s="249">
        <v>1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5" t="s">
        <v>134</v>
      </c>
      <c r="AU99" s="255" t="s">
        <v>81</v>
      </c>
      <c r="AV99" s="13" t="s">
        <v>81</v>
      </c>
      <c r="AW99" s="13" t="s">
        <v>33</v>
      </c>
      <c r="AX99" s="13" t="s">
        <v>79</v>
      </c>
      <c r="AY99" s="255" t="s">
        <v>123</v>
      </c>
    </row>
    <row r="100" s="12" customFormat="1" ht="22.8" customHeight="1">
      <c r="A100" s="12"/>
      <c r="B100" s="212"/>
      <c r="C100" s="213"/>
      <c r="D100" s="214" t="s">
        <v>71</v>
      </c>
      <c r="E100" s="226" t="s">
        <v>601</v>
      </c>
      <c r="F100" s="226" t="s">
        <v>602</v>
      </c>
      <c r="G100" s="213"/>
      <c r="H100" s="213"/>
      <c r="I100" s="216"/>
      <c r="J100" s="227">
        <f>BK100</f>
        <v>0</v>
      </c>
      <c r="K100" s="213"/>
      <c r="L100" s="218"/>
      <c r="M100" s="219"/>
      <c r="N100" s="220"/>
      <c r="O100" s="220"/>
      <c r="P100" s="221">
        <f>SUM(P101:P106)</f>
        <v>0</v>
      </c>
      <c r="Q100" s="220"/>
      <c r="R100" s="221">
        <f>SUM(R101:R106)</f>
        <v>0</v>
      </c>
      <c r="S100" s="220"/>
      <c r="T100" s="222">
        <f>SUM(T101:T106)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23" t="s">
        <v>154</v>
      </c>
      <c r="AT100" s="224" t="s">
        <v>71</v>
      </c>
      <c r="AU100" s="224" t="s">
        <v>79</v>
      </c>
      <c r="AY100" s="223" t="s">
        <v>123</v>
      </c>
      <c r="BK100" s="225">
        <f>SUM(BK101:BK106)</f>
        <v>0</v>
      </c>
    </row>
    <row r="101" s="2" customFormat="1" ht="16.5" customHeight="1">
      <c r="A101" s="40"/>
      <c r="B101" s="41"/>
      <c r="C101" s="228" t="s">
        <v>154</v>
      </c>
      <c r="D101" s="228" t="s">
        <v>125</v>
      </c>
      <c r="E101" s="229" t="s">
        <v>603</v>
      </c>
      <c r="F101" s="230" t="s">
        <v>604</v>
      </c>
      <c r="G101" s="231" t="s">
        <v>589</v>
      </c>
      <c r="H101" s="232">
        <v>1</v>
      </c>
      <c r="I101" s="233"/>
      <c r="J101" s="234">
        <f>ROUND(I101*H101,2)</f>
        <v>0</v>
      </c>
      <c r="K101" s="230" t="s">
        <v>129</v>
      </c>
      <c r="L101" s="46"/>
      <c r="M101" s="235" t="s">
        <v>19</v>
      </c>
      <c r="N101" s="236" t="s">
        <v>43</v>
      </c>
      <c r="O101" s="86"/>
      <c r="P101" s="237">
        <f>O101*H101</f>
        <v>0</v>
      </c>
      <c r="Q101" s="237">
        <v>0</v>
      </c>
      <c r="R101" s="237">
        <f>Q101*H101</f>
        <v>0</v>
      </c>
      <c r="S101" s="237">
        <v>0</v>
      </c>
      <c r="T101" s="23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9" t="s">
        <v>590</v>
      </c>
      <c r="AT101" s="239" t="s">
        <v>125</v>
      </c>
      <c r="AU101" s="239" t="s">
        <v>81</v>
      </c>
      <c r="AY101" s="19" t="s">
        <v>123</v>
      </c>
      <c r="BE101" s="240">
        <f>IF(N101="základní",J101,0)</f>
        <v>0</v>
      </c>
      <c r="BF101" s="240">
        <f>IF(N101="snížená",J101,0)</f>
        <v>0</v>
      </c>
      <c r="BG101" s="240">
        <f>IF(N101="zákl. přenesená",J101,0)</f>
        <v>0</v>
      </c>
      <c r="BH101" s="240">
        <f>IF(N101="sníž. přenesená",J101,0)</f>
        <v>0</v>
      </c>
      <c r="BI101" s="240">
        <f>IF(N101="nulová",J101,0)</f>
        <v>0</v>
      </c>
      <c r="BJ101" s="19" t="s">
        <v>79</v>
      </c>
      <c r="BK101" s="240">
        <f>ROUND(I101*H101,2)</f>
        <v>0</v>
      </c>
      <c r="BL101" s="19" t="s">
        <v>590</v>
      </c>
      <c r="BM101" s="239" t="s">
        <v>605</v>
      </c>
    </row>
    <row r="102" s="13" customFormat="1">
      <c r="A102" s="13"/>
      <c r="B102" s="245"/>
      <c r="C102" s="246"/>
      <c r="D102" s="241" t="s">
        <v>134</v>
      </c>
      <c r="E102" s="247" t="s">
        <v>19</v>
      </c>
      <c r="F102" s="248" t="s">
        <v>79</v>
      </c>
      <c r="G102" s="246"/>
      <c r="H102" s="249">
        <v>1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55" t="s">
        <v>134</v>
      </c>
      <c r="AU102" s="255" t="s">
        <v>81</v>
      </c>
      <c r="AV102" s="13" t="s">
        <v>81</v>
      </c>
      <c r="AW102" s="13" t="s">
        <v>33</v>
      </c>
      <c r="AX102" s="13" t="s">
        <v>79</v>
      </c>
      <c r="AY102" s="255" t="s">
        <v>123</v>
      </c>
    </row>
    <row r="103" s="2" customFormat="1" ht="16.5" customHeight="1">
      <c r="A103" s="40"/>
      <c r="B103" s="41"/>
      <c r="C103" s="228" t="s">
        <v>159</v>
      </c>
      <c r="D103" s="228" t="s">
        <v>125</v>
      </c>
      <c r="E103" s="229" t="s">
        <v>606</v>
      </c>
      <c r="F103" s="230" t="s">
        <v>607</v>
      </c>
      <c r="G103" s="231" t="s">
        <v>589</v>
      </c>
      <c r="H103" s="232">
        <v>1</v>
      </c>
      <c r="I103" s="233"/>
      <c r="J103" s="234">
        <f>ROUND(I103*H103,2)</f>
        <v>0</v>
      </c>
      <c r="K103" s="230" t="s">
        <v>129</v>
      </c>
      <c r="L103" s="46"/>
      <c r="M103" s="235" t="s">
        <v>19</v>
      </c>
      <c r="N103" s="236" t="s">
        <v>43</v>
      </c>
      <c r="O103" s="86"/>
      <c r="P103" s="237">
        <f>O103*H103</f>
        <v>0</v>
      </c>
      <c r="Q103" s="237">
        <v>0</v>
      </c>
      <c r="R103" s="237">
        <f>Q103*H103</f>
        <v>0</v>
      </c>
      <c r="S103" s="237">
        <v>0</v>
      </c>
      <c r="T103" s="23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9" t="s">
        <v>590</v>
      </c>
      <c r="AT103" s="239" t="s">
        <v>125</v>
      </c>
      <c r="AU103" s="239" t="s">
        <v>81</v>
      </c>
      <c r="AY103" s="19" t="s">
        <v>123</v>
      </c>
      <c r="BE103" s="240">
        <f>IF(N103="základní",J103,0)</f>
        <v>0</v>
      </c>
      <c r="BF103" s="240">
        <f>IF(N103="snížená",J103,0)</f>
        <v>0</v>
      </c>
      <c r="BG103" s="240">
        <f>IF(N103="zákl. přenesená",J103,0)</f>
        <v>0</v>
      </c>
      <c r="BH103" s="240">
        <f>IF(N103="sníž. přenesená",J103,0)</f>
        <v>0</v>
      </c>
      <c r="BI103" s="240">
        <f>IF(N103="nulová",J103,0)</f>
        <v>0</v>
      </c>
      <c r="BJ103" s="19" t="s">
        <v>79</v>
      </c>
      <c r="BK103" s="240">
        <f>ROUND(I103*H103,2)</f>
        <v>0</v>
      </c>
      <c r="BL103" s="19" t="s">
        <v>590</v>
      </c>
      <c r="BM103" s="239" t="s">
        <v>608</v>
      </c>
    </row>
    <row r="104" s="13" customFormat="1">
      <c r="A104" s="13"/>
      <c r="B104" s="245"/>
      <c r="C104" s="246"/>
      <c r="D104" s="241" t="s">
        <v>134</v>
      </c>
      <c r="E104" s="247" t="s">
        <v>19</v>
      </c>
      <c r="F104" s="248" t="s">
        <v>79</v>
      </c>
      <c r="G104" s="246"/>
      <c r="H104" s="249">
        <v>1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5" t="s">
        <v>134</v>
      </c>
      <c r="AU104" s="255" t="s">
        <v>81</v>
      </c>
      <c r="AV104" s="13" t="s">
        <v>81</v>
      </c>
      <c r="AW104" s="13" t="s">
        <v>33</v>
      </c>
      <c r="AX104" s="13" t="s">
        <v>79</v>
      </c>
      <c r="AY104" s="255" t="s">
        <v>123</v>
      </c>
    </row>
    <row r="105" s="2" customFormat="1" ht="16.5" customHeight="1">
      <c r="A105" s="40"/>
      <c r="B105" s="41"/>
      <c r="C105" s="228" t="s">
        <v>164</v>
      </c>
      <c r="D105" s="228" t="s">
        <v>125</v>
      </c>
      <c r="E105" s="229" t="s">
        <v>609</v>
      </c>
      <c r="F105" s="230" t="s">
        <v>610</v>
      </c>
      <c r="G105" s="231" t="s">
        <v>589</v>
      </c>
      <c r="H105" s="232">
        <v>1</v>
      </c>
      <c r="I105" s="233"/>
      <c r="J105" s="234">
        <f>ROUND(I105*H105,2)</f>
        <v>0</v>
      </c>
      <c r="K105" s="230" t="s">
        <v>129</v>
      </c>
      <c r="L105" s="46"/>
      <c r="M105" s="235" t="s">
        <v>19</v>
      </c>
      <c r="N105" s="236" t="s">
        <v>43</v>
      </c>
      <c r="O105" s="86"/>
      <c r="P105" s="237">
        <f>O105*H105</f>
        <v>0</v>
      </c>
      <c r="Q105" s="237">
        <v>0</v>
      </c>
      <c r="R105" s="237">
        <f>Q105*H105</f>
        <v>0</v>
      </c>
      <c r="S105" s="237">
        <v>0</v>
      </c>
      <c r="T105" s="23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9" t="s">
        <v>590</v>
      </c>
      <c r="AT105" s="239" t="s">
        <v>125</v>
      </c>
      <c r="AU105" s="239" t="s">
        <v>81</v>
      </c>
      <c r="AY105" s="19" t="s">
        <v>123</v>
      </c>
      <c r="BE105" s="240">
        <f>IF(N105="základní",J105,0)</f>
        <v>0</v>
      </c>
      <c r="BF105" s="240">
        <f>IF(N105="snížená",J105,0)</f>
        <v>0</v>
      </c>
      <c r="BG105" s="240">
        <f>IF(N105="zákl. přenesená",J105,0)</f>
        <v>0</v>
      </c>
      <c r="BH105" s="240">
        <f>IF(N105="sníž. přenesená",J105,0)</f>
        <v>0</v>
      </c>
      <c r="BI105" s="240">
        <f>IF(N105="nulová",J105,0)</f>
        <v>0</v>
      </c>
      <c r="BJ105" s="19" t="s">
        <v>79</v>
      </c>
      <c r="BK105" s="240">
        <f>ROUND(I105*H105,2)</f>
        <v>0</v>
      </c>
      <c r="BL105" s="19" t="s">
        <v>590</v>
      </c>
      <c r="BM105" s="239" t="s">
        <v>611</v>
      </c>
    </row>
    <row r="106" s="13" customFormat="1">
      <c r="A106" s="13"/>
      <c r="B106" s="245"/>
      <c r="C106" s="246"/>
      <c r="D106" s="241" t="s">
        <v>134</v>
      </c>
      <c r="E106" s="247" t="s">
        <v>19</v>
      </c>
      <c r="F106" s="248" t="s">
        <v>79</v>
      </c>
      <c r="G106" s="246"/>
      <c r="H106" s="249">
        <v>1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5" t="s">
        <v>134</v>
      </c>
      <c r="AU106" s="255" t="s">
        <v>81</v>
      </c>
      <c r="AV106" s="13" t="s">
        <v>81</v>
      </c>
      <c r="AW106" s="13" t="s">
        <v>33</v>
      </c>
      <c r="AX106" s="13" t="s">
        <v>79</v>
      </c>
      <c r="AY106" s="255" t="s">
        <v>123</v>
      </c>
    </row>
    <row r="107" s="12" customFormat="1" ht="22.8" customHeight="1">
      <c r="A107" s="12"/>
      <c r="B107" s="212"/>
      <c r="C107" s="213"/>
      <c r="D107" s="214" t="s">
        <v>71</v>
      </c>
      <c r="E107" s="226" t="s">
        <v>612</v>
      </c>
      <c r="F107" s="226" t="s">
        <v>613</v>
      </c>
      <c r="G107" s="213"/>
      <c r="H107" s="213"/>
      <c r="I107" s="216"/>
      <c r="J107" s="227">
        <f>BK107</f>
        <v>0</v>
      </c>
      <c r="K107" s="213"/>
      <c r="L107" s="218"/>
      <c r="M107" s="219"/>
      <c r="N107" s="220"/>
      <c r="O107" s="220"/>
      <c r="P107" s="221">
        <f>SUM(P108:P109)</f>
        <v>0</v>
      </c>
      <c r="Q107" s="220"/>
      <c r="R107" s="221">
        <f>SUM(R108:R109)</f>
        <v>0</v>
      </c>
      <c r="S107" s="220"/>
      <c r="T107" s="222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23" t="s">
        <v>154</v>
      </c>
      <c r="AT107" s="224" t="s">
        <v>71</v>
      </c>
      <c r="AU107" s="224" t="s">
        <v>79</v>
      </c>
      <c r="AY107" s="223" t="s">
        <v>123</v>
      </c>
      <c r="BK107" s="225">
        <f>SUM(BK108:BK109)</f>
        <v>0</v>
      </c>
    </row>
    <row r="108" s="2" customFormat="1" ht="16.5" customHeight="1">
      <c r="A108" s="40"/>
      <c r="B108" s="41"/>
      <c r="C108" s="228" t="s">
        <v>170</v>
      </c>
      <c r="D108" s="228" t="s">
        <v>125</v>
      </c>
      <c r="E108" s="229" t="s">
        <v>614</v>
      </c>
      <c r="F108" s="230" t="s">
        <v>615</v>
      </c>
      <c r="G108" s="231" t="s">
        <v>589</v>
      </c>
      <c r="H108" s="232">
        <v>1</v>
      </c>
      <c r="I108" s="233"/>
      <c r="J108" s="234">
        <f>ROUND(I108*H108,2)</f>
        <v>0</v>
      </c>
      <c r="K108" s="230" t="s">
        <v>129</v>
      </c>
      <c r="L108" s="46"/>
      <c r="M108" s="235" t="s">
        <v>19</v>
      </c>
      <c r="N108" s="236" t="s">
        <v>43</v>
      </c>
      <c r="O108" s="86"/>
      <c r="P108" s="237">
        <f>O108*H108</f>
        <v>0</v>
      </c>
      <c r="Q108" s="237">
        <v>0</v>
      </c>
      <c r="R108" s="237">
        <f>Q108*H108</f>
        <v>0</v>
      </c>
      <c r="S108" s="237">
        <v>0</v>
      </c>
      <c r="T108" s="23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9" t="s">
        <v>590</v>
      </c>
      <c r="AT108" s="239" t="s">
        <v>125</v>
      </c>
      <c r="AU108" s="239" t="s">
        <v>81</v>
      </c>
      <c r="AY108" s="19" t="s">
        <v>123</v>
      </c>
      <c r="BE108" s="240">
        <f>IF(N108="základní",J108,0)</f>
        <v>0</v>
      </c>
      <c r="BF108" s="240">
        <f>IF(N108="snížená",J108,0)</f>
        <v>0</v>
      </c>
      <c r="BG108" s="240">
        <f>IF(N108="zákl. přenesená",J108,0)</f>
        <v>0</v>
      </c>
      <c r="BH108" s="240">
        <f>IF(N108="sníž. přenesená",J108,0)</f>
        <v>0</v>
      </c>
      <c r="BI108" s="240">
        <f>IF(N108="nulová",J108,0)</f>
        <v>0</v>
      </c>
      <c r="BJ108" s="19" t="s">
        <v>79</v>
      </c>
      <c r="BK108" s="240">
        <f>ROUND(I108*H108,2)</f>
        <v>0</v>
      </c>
      <c r="BL108" s="19" t="s">
        <v>590</v>
      </c>
      <c r="BM108" s="239" t="s">
        <v>616</v>
      </c>
    </row>
    <row r="109" s="13" customFormat="1">
      <c r="A109" s="13"/>
      <c r="B109" s="245"/>
      <c r="C109" s="246"/>
      <c r="D109" s="241" t="s">
        <v>134</v>
      </c>
      <c r="E109" s="247" t="s">
        <v>19</v>
      </c>
      <c r="F109" s="248" t="s">
        <v>79</v>
      </c>
      <c r="G109" s="246"/>
      <c r="H109" s="249">
        <v>1</v>
      </c>
      <c r="I109" s="250"/>
      <c r="J109" s="246"/>
      <c r="K109" s="246"/>
      <c r="L109" s="251"/>
      <c r="M109" s="306"/>
      <c r="N109" s="307"/>
      <c r="O109" s="307"/>
      <c r="P109" s="307"/>
      <c r="Q109" s="307"/>
      <c r="R109" s="307"/>
      <c r="S109" s="307"/>
      <c r="T109" s="30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5" t="s">
        <v>134</v>
      </c>
      <c r="AU109" s="255" t="s">
        <v>81</v>
      </c>
      <c r="AV109" s="13" t="s">
        <v>81</v>
      </c>
      <c r="AW109" s="13" t="s">
        <v>33</v>
      </c>
      <c r="AX109" s="13" t="s">
        <v>79</v>
      </c>
      <c r="AY109" s="255" t="s">
        <v>123</v>
      </c>
    </row>
    <row r="110" s="2" customFormat="1" ht="6.96" customHeight="1">
      <c r="A110" s="40"/>
      <c r="B110" s="61"/>
      <c r="C110" s="62"/>
      <c r="D110" s="62"/>
      <c r="E110" s="62"/>
      <c r="F110" s="62"/>
      <c r="G110" s="62"/>
      <c r="H110" s="62"/>
      <c r="I110" s="177"/>
      <c r="J110" s="62"/>
      <c r="K110" s="62"/>
      <c r="L110" s="46"/>
      <c r="M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</sheetData>
  <sheetProtection sheet="1" autoFilter="0" formatColumns="0" formatRows="0" objects="1" scenarios="1" spinCount="100000" saltValue="w5Uz1OuyGepR+zzRmGTRN9Nd7L/T3nj9qorhszNdCT4jV/FXGFyBdJ9XEn735AuiyiepfpJCEd/n2MyoeY6xOA==" hashValue="lOlo/iNAuc+v42OMnGuMyQZ6jiia+yPlT+iN5/AI/qTw8y3c/QGKofzt0Dnr2+GOxdbZcZI9wbPssxdeUTXmiA==" algorithmName="SHA-512" password="CC35"/>
  <autoFilter ref="C88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9" customWidth="1"/>
    <col min="2" max="2" width="1.667969" style="309" customWidth="1"/>
    <col min="3" max="4" width="5" style="309" customWidth="1"/>
    <col min="5" max="5" width="11.66016" style="309" customWidth="1"/>
    <col min="6" max="6" width="9.160156" style="309" customWidth="1"/>
    <col min="7" max="7" width="5" style="309" customWidth="1"/>
    <col min="8" max="8" width="77.83203" style="309" customWidth="1"/>
    <col min="9" max="10" width="20" style="309" customWidth="1"/>
    <col min="11" max="11" width="1.667969" style="309" customWidth="1"/>
  </cols>
  <sheetData>
    <row r="1" s="1" customFormat="1" ht="37.5" customHeight="1"/>
    <row r="2" s="1" customFormat="1" ht="7.5" customHeight="1">
      <c r="B2" s="310"/>
      <c r="C2" s="311"/>
      <c r="D2" s="311"/>
      <c r="E2" s="311"/>
      <c r="F2" s="311"/>
      <c r="G2" s="311"/>
      <c r="H2" s="311"/>
      <c r="I2" s="311"/>
      <c r="J2" s="311"/>
      <c r="K2" s="312"/>
    </row>
    <row r="3" s="17" customFormat="1" ht="45" customHeight="1">
      <c r="B3" s="313"/>
      <c r="C3" s="314" t="s">
        <v>617</v>
      </c>
      <c r="D3" s="314"/>
      <c r="E3" s="314"/>
      <c r="F3" s="314"/>
      <c r="G3" s="314"/>
      <c r="H3" s="314"/>
      <c r="I3" s="314"/>
      <c r="J3" s="314"/>
      <c r="K3" s="315"/>
    </row>
    <row r="4" s="1" customFormat="1" ht="25.5" customHeight="1">
      <c r="B4" s="316"/>
      <c r="C4" s="317" t="s">
        <v>618</v>
      </c>
      <c r="D4" s="317"/>
      <c r="E4" s="317"/>
      <c r="F4" s="317"/>
      <c r="G4" s="317"/>
      <c r="H4" s="317"/>
      <c r="I4" s="317"/>
      <c r="J4" s="317"/>
      <c r="K4" s="318"/>
    </row>
    <row r="5" s="1" customFormat="1" ht="5.25" customHeight="1">
      <c r="B5" s="316"/>
      <c r="C5" s="319"/>
      <c r="D5" s="319"/>
      <c r="E5" s="319"/>
      <c r="F5" s="319"/>
      <c r="G5" s="319"/>
      <c r="H5" s="319"/>
      <c r="I5" s="319"/>
      <c r="J5" s="319"/>
      <c r="K5" s="318"/>
    </row>
    <row r="6" s="1" customFormat="1" ht="15" customHeight="1">
      <c r="B6" s="316"/>
      <c r="C6" s="320" t="s">
        <v>619</v>
      </c>
      <c r="D6" s="320"/>
      <c r="E6" s="320"/>
      <c r="F6" s="320"/>
      <c r="G6" s="320"/>
      <c r="H6" s="320"/>
      <c r="I6" s="320"/>
      <c r="J6" s="320"/>
      <c r="K6" s="318"/>
    </row>
    <row r="7" s="1" customFormat="1" ht="15" customHeight="1">
      <c r="B7" s="321"/>
      <c r="C7" s="320" t="s">
        <v>620</v>
      </c>
      <c r="D7" s="320"/>
      <c r="E7" s="320"/>
      <c r="F7" s="320"/>
      <c r="G7" s="320"/>
      <c r="H7" s="320"/>
      <c r="I7" s="320"/>
      <c r="J7" s="320"/>
      <c r="K7" s="318"/>
    </row>
    <row r="8" s="1" customFormat="1" ht="12.75" customHeight="1">
      <c r="B8" s="321"/>
      <c r="C8" s="320"/>
      <c r="D8" s="320"/>
      <c r="E8" s="320"/>
      <c r="F8" s="320"/>
      <c r="G8" s="320"/>
      <c r="H8" s="320"/>
      <c r="I8" s="320"/>
      <c r="J8" s="320"/>
      <c r="K8" s="318"/>
    </row>
    <row r="9" s="1" customFormat="1" ht="15" customHeight="1">
      <c r="B9" s="321"/>
      <c r="C9" s="320" t="s">
        <v>621</v>
      </c>
      <c r="D9" s="320"/>
      <c r="E9" s="320"/>
      <c r="F9" s="320"/>
      <c r="G9" s="320"/>
      <c r="H9" s="320"/>
      <c r="I9" s="320"/>
      <c r="J9" s="320"/>
      <c r="K9" s="318"/>
    </row>
    <row r="10" s="1" customFormat="1" ht="15" customHeight="1">
      <c r="B10" s="321"/>
      <c r="C10" s="320"/>
      <c r="D10" s="320" t="s">
        <v>622</v>
      </c>
      <c r="E10" s="320"/>
      <c r="F10" s="320"/>
      <c r="G10" s="320"/>
      <c r="H10" s="320"/>
      <c r="I10" s="320"/>
      <c r="J10" s="320"/>
      <c r="K10" s="318"/>
    </row>
    <row r="11" s="1" customFormat="1" ht="15" customHeight="1">
      <c r="B11" s="321"/>
      <c r="C11" s="322"/>
      <c r="D11" s="320" t="s">
        <v>623</v>
      </c>
      <c r="E11" s="320"/>
      <c r="F11" s="320"/>
      <c r="G11" s="320"/>
      <c r="H11" s="320"/>
      <c r="I11" s="320"/>
      <c r="J11" s="320"/>
      <c r="K11" s="318"/>
    </row>
    <row r="12" s="1" customFormat="1" ht="15" customHeight="1">
      <c r="B12" s="321"/>
      <c r="C12" s="322"/>
      <c r="D12" s="320"/>
      <c r="E12" s="320"/>
      <c r="F12" s="320"/>
      <c r="G12" s="320"/>
      <c r="H12" s="320"/>
      <c r="I12" s="320"/>
      <c r="J12" s="320"/>
      <c r="K12" s="318"/>
    </row>
    <row r="13" s="1" customFormat="1" ht="15" customHeight="1">
      <c r="B13" s="321"/>
      <c r="C13" s="322"/>
      <c r="D13" s="323" t="s">
        <v>624</v>
      </c>
      <c r="E13" s="320"/>
      <c r="F13" s="320"/>
      <c r="G13" s="320"/>
      <c r="H13" s="320"/>
      <c r="I13" s="320"/>
      <c r="J13" s="320"/>
      <c r="K13" s="318"/>
    </row>
    <row r="14" s="1" customFormat="1" ht="12.75" customHeight="1">
      <c r="B14" s="321"/>
      <c r="C14" s="322"/>
      <c r="D14" s="322"/>
      <c r="E14" s="322"/>
      <c r="F14" s="322"/>
      <c r="G14" s="322"/>
      <c r="H14" s="322"/>
      <c r="I14" s="322"/>
      <c r="J14" s="322"/>
      <c r="K14" s="318"/>
    </row>
    <row r="15" s="1" customFormat="1" ht="15" customHeight="1">
      <c r="B15" s="321"/>
      <c r="C15" s="322"/>
      <c r="D15" s="320" t="s">
        <v>625</v>
      </c>
      <c r="E15" s="320"/>
      <c r="F15" s="320"/>
      <c r="G15" s="320"/>
      <c r="H15" s="320"/>
      <c r="I15" s="320"/>
      <c r="J15" s="320"/>
      <c r="K15" s="318"/>
    </row>
    <row r="16" s="1" customFormat="1" ht="15" customHeight="1">
      <c r="B16" s="321"/>
      <c r="C16" s="322"/>
      <c r="D16" s="320" t="s">
        <v>626</v>
      </c>
      <c r="E16" s="320"/>
      <c r="F16" s="320"/>
      <c r="G16" s="320"/>
      <c r="H16" s="320"/>
      <c r="I16" s="320"/>
      <c r="J16" s="320"/>
      <c r="K16" s="318"/>
    </row>
    <row r="17" s="1" customFormat="1" ht="15" customHeight="1">
      <c r="B17" s="321"/>
      <c r="C17" s="322"/>
      <c r="D17" s="320" t="s">
        <v>627</v>
      </c>
      <c r="E17" s="320"/>
      <c r="F17" s="320"/>
      <c r="G17" s="320"/>
      <c r="H17" s="320"/>
      <c r="I17" s="320"/>
      <c r="J17" s="320"/>
      <c r="K17" s="318"/>
    </row>
    <row r="18" s="1" customFormat="1" ht="15" customHeight="1">
      <c r="B18" s="321"/>
      <c r="C18" s="322"/>
      <c r="D18" s="322"/>
      <c r="E18" s="324" t="s">
        <v>78</v>
      </c>
      <c r="F18" s="320" t="s">
        <v>628</v>
      </c>
      <c r="G18" s="320"/>
      <c r="H18" s="320"/>
      <c r="I18" s="320"/>
      <c r="J18" s="320"/>
      <c r="K18" s="318"/>
    </row>
    <row r="19" s="1" customFormat="1" ht="15" customHeight="1">
      <c r="B19" s="321"/>
      <c r="C19" s="322"/>
      <c r="D19" s="322"/>
      <c r="E19" s="324" t="s">
        <v>629</v>
      </c>
      <c r="F19" s="320" t="s">
        <v>630</v>
      </c>
      <c r="G19" s="320"/>
      <c r="H19" s="320"/>
      <c r="I19" s="320"/>
      <c r="J19" s="320"/>
      <c r="K19" s="318"/>
    </row>
    <row r="20" s="1" customFormat="1" ht="15" customHeight="1">
      <c r="B20" s="321"/>
      <c r="C20" s="322"/>
      <c r="D20" s="322"/>
      <c r="E20" s="324" t="s">
        <v>631</v>
      </c>
      <c r="F20" s="320" t="s">
        <v>632</v>
      </c>
      <c r="G20" s="320"/>
      <c r="H20" s="320"/>
      <c r="I20" s="320"/>
      <c r="J20" s="320"/>
      <c r="K20" s="318"/>
    </row>
    <row r="21" s="1" customFormat="1" ht="15" customHeight="1">
      <c r="B21" s="321"/>
      <c r="C21" s="322"/>
      <c r="D21" s="322"/>
      <c r="E21" s="324" t="s">
        <v>633</v>
      </c>
      <c r="F21" s="320" t="s">
        <v>634</v>
      </c>
      <c r="G21" s="320"/>
      <c r="H21" s="320"/>
      <c r="I21" s="320"/>
      <c r="J21" s="320"/>
      <c r="K21" s="318"/>
    </row>
    <row r="22" s="1" customFormat="1" ht="15" customHeight="1">
      <c r="B22" s="321"/>
      <c r="C22" s="322"/>
      <c r="D22" s="322"/>
      <c r="E22" s="324" t="s">
        <v>635</v>
      </c>
      <c r="F22" s="320" t="s">
        <v>636</v>
      </c>
      <c r="G22" s="320"/>
      <c r="H22" s="320"/>
      <c r="I22" s="320"/>
      <c r="J22" s="320"/>
      <c r="K22" s="318"/>
    </row>
    <row r="23" s="1" customFormat="1" ht="15" customHeight="1">
      <c r="B23" s="321"/>
      <c r="C23" s="322"/>
      <c r="D23" s="322"/>
      <c r="E23" s="324" t="s">
        <v>83</v>
      </c>
      <c r="F23" s="320" t="s">
        <v>637</v>
      </c>
      <c r="G23" s="320"/>
      <c r="H23" s="320"/>
      <c r="I23" s="320"/>
      <c r="J23" s="320"/>
      <c r="K23" s="318"/>
    </row>
    <row r="24" s="1" customFormat="1" ht="12.75" customHeight="1">
      <c r="B24" s="321"/>
      <c r="C24" s="322"/>
      <c r="D24" s="322"/>
      <c r="E24" s="322"/>
      <c r="F24" s="322"/>
      <c r="G24" s="322"/>
      <c r="H24" s="322"/>
      <c r="I24" s="322"/>
      <c r="J24" s="322"/>
      <c r="K24" s="318"/>
    </row>
    <row r="25" s="1" customFormat="1" ht="15" customHeight="1">
      <c r="B25" s="321"/>
      <c r="C25" s="320" t="s">
        <v>638</v>
      </c>
      <c r="D25" s="320"/>
      <c r="E25" s="320"/>
      <c r="F25" s="320"/>
      <c r="G25" s="320"/>
      <c r="H25" s="320"/>
      <c r="I25" s="320"/>
      <c r="J25" s="320"/>
      <c r="K25" s="318"/>
    </row>
    <row r="26" s="1" customFormat="1" ht="15" customHeight="1">
      <c r="B26" s="321"/>
      <c r="C26" s="320" t="s">
        <v>639</v>
      </c>
      <c r="D26" s="320"/>
      <c r="E26" s="320"/>
      <c r="F26" s="320"/>
      <c r="G26" s="320"/>
      <c r="H26" s="320"/>
      <c r="I26" s="320"/>
      <c r="J26" s="320"/>
      <c r="K26" s="318"/>
    </row>
    <row r="27" s="1" customFormat="1" ht="15" customHeight="1">
      <c r="B27" s="321"/>
      <c r="C27" s="320"/>
      <c r="D27" s="320" t="s">
        <v>640</v>
      </c>
      <c r="E27" s="320"/>
      <c r="F27" s="320"/>
      <c r="G27" s="320"/>
      <c r="H27" s="320"/>
      <c r="I27" s="320"/>
      <c r="J27" s="320"/>
      <c r="K27" s="318"/>
    </row>
    <row r="28" s="1" customFormat="1" ht="15" customHeight="1">
      <c r="B28" s="321"/>
      <c r="C28" s="322"/>
      <c r="D28" s="320" t="s">
        <v>641</v>
      </c>
      <c r="E28" s="320"/>
      <c r="F28" s="320"/>
      <c r="G28" s="320"/>
      <c r="H28" s="320"/>
      <c r="I28" s="320"/>
      <c r="J28" s="320"/>
      <c r="K28" s="318"/>
    </row>
    <row r="29" s="1" customFormat="1" ht="12.75" customHeight="1">
      <c r="B29" s="321"/>
      <c r="C29" s="322"/>
      <c r="D29" s="322"/>
      <c r="E29" s="322"/>
      <c r="F29" s="322"/>
      <c r="G29" s="322"/>
      <c r="H29" s="322"/>
      <c r="I29" s="322"/>
      <c r="J29" s="322"/>
      <c r="K29" s="318"/>
    </row>
    <row r="30" s="1" customFormat="1" ht="15" customHeight="1">
      <c r="B30" s="321"/>
      <c r="C30" s="322"/>
      <c r="D30" s="320" t="s">
        <v>642</v>
      </c>
      <c r="E30" s="320"/>
      <c r="F30" s="320"/>
      <c r="G30" s="320"/>
      <c r="H30" s="320"/>
      <c r="I30" s="320"/>
      <c r="J30" s="320"/>
      <c r="K30" s="318"/>
    </row>
    <row r="31" s="1" customFormat="1" ht="15" customHeight="1">
      <c r="B31" s="321"/>
      <c r="C31" s="322"/>
      <c r="D31" s="320" t="s">
        <v>643</v>
      </c>
      <c r="E31" s="320"/>
      <c r="F31" s="320"/>
      <c r="G31" s="320"/>
      <c r="H31" s="320"/>
      <c r="I31" s="320"/>
      <c r="J31" s="320"/>
      <c r="K31" s="318"/>
    </row>
    <row r="32" s="1" customFormat="1" ht="12.75" customHeight="1">
      <c r="B32" s="321"/>
      <c r="C32" s="322"/>
      <c r="D32" s="322"/>
      <c r="E32" s="322"/>
      <c r="F32" s="322"/>
      <c r="G32" s="322"/>
      <c r="H32" s="322"/>
      <c r="I32" s="322"/>
      <c r="J32" s="322"/>
      <c r="K32" s="318"/>
    </row>
    <row r="33" s="1" customFormat="1" ht="15" customHeight="1">
      <c r="B33" s="321"/>
      <c r="C33" s="322"/>
      <c r="D33" s="320" t="s">
        <v>644</v>
      </c>
      <c r="E33" s="320"/>
      <c r="F33" s="320"/>
      <c r="G33" s="320"/>
      <c r="H33" s="320"/>
      <c r="I33" s="320"/>
      <c r="J33" s="320"/>
      <c r="K33" s="318"/>
    </row>
    <row r="34" s="1" customFormat="1" ht="15" customHeight="1">
      <c r="B34" s="321"/>
      <c r="C34" s="322"/>
      <c r="D34" s="320" t="s">
        <v>645</v>
      </c>
      <c r="E34" s="320"/>
      <c r="F34" s="320"/>
      <c r="G34" s="320"/>
      <c r="H34" s="320"/>
      <c r="I34" s="320"/>
      <c r="J34" s="320"/>
      <c r="K34" s="318"/>
    </row>
    <row r="35" s="1" customFormat="1" ht="15" customHeight="1">
      <c r="B35" s="321"/>
      <c r="C35" s="322"/>
      <c r="D35" s="320" t="s">
        <v>646</v>
      </c>
      <c r="E35" s="320"/>
      <c r="F35" s="320"/>
      <c r="G35" s="320"/>
      <c r="H35" s="320"/>
      <c r="I35" s="320"/>
      <c r="J35" s="320"/>
      <c r="K35" s="318"/>
    </row>
    <row r="36" s="1" customFormat="1" ht="15" customHeight="1">
      <c r="B36" s="321"/>
      <c r="C36" s="322"/>
      <c r="D36" s="320"/>
      <c r="E36" s="323" t="s">
        <v>109</v>
      </c>
      <c r="F36" s="320"/>
      <c r="G36" s="320" t="s">
        <v>647</v>
      </c>
      <c r="H36" s="320"/>
      <c r="I36" s="320"/>
      <c r="J36" s="320"/>
      <c r="K36" s="318"/>
    </row>
    <row r="37" s="1" customFormat="1" ht="30.75" customHeight="1">
      <c r="B37" s="321"/>
      <c r="C37" s="322"/>
      <c r="D37" s="320"/>
      <c r="E37" s="323" t="s">
        <v>648</v>
      </c>
      <c r="F37" s="320"/>
      <c r="G37" s="320" t="s">
        <v>649</v>
      </c>
      <c r="H37" s="320"/>
      <c r="I37" s="320"/>
      <c r="J37" s="320"/>
      <c r="K37" s="318"/>
    </row>
    <row r="38" s="1" customFormat="1" ht="15" customHeight="1">
      <c r="B38" s="321"/>
      <c r="C38" s="322"/>
      <c r="D38" s="320"/>
      <c r="E38" s="323" t="s">
        <v>53</v>
      </c>
      <c r="F38" s="320"/>
      <c r="G38" s="320" t="s">
        <v>650</v>
      </c>
      <c r="H38" s="320"/>
      <c r="I38" s="320"/>
      <c r="J38" s="320"/>
      <c r="K38" s="318"/>
    </row>
    <row r="39" s="1" customFormat="1" ht="15" customHeight="1">
      <c r="B39" s="321"/>
      <c r="C39" s="322"/>
      <c r="D39" s="320"/>
      <c r="E39" s="323" t="s">
        <v>54</v>
      </c>
      <c r="F39" s="320"/>
      <c r="G39" s="320" t="s">
        <v>651</v>
      </c>
      <c r="H39" s="320"/>
      <c r="I39" s="320"/>
      <c r="J39" s="320"/>
      <c r="K39" s="318"/>
    </row>
    <row r="40" s="1" customFormat="1" ht="15" customHeight="1">
      <c r="B40" s="321"/>
      <c r="C40" s="322"/>
      <c r="D40" s="320"/>
      <c r="E40" s="323" t="s">
        <v>110</v>
      </c>
      <c r="F40" s="320"/>
      <c r="G40" s="320" t="s">
        <v>652</v>
      </c>
      <c r="H40" s="320"/>
      <c r="I40" s="320"/>
      <c r="J40" s="320"/>
      <c r="K40" s="318"/>
    </row>
    <row r="41" s="1" customFormat="1" ht="15" customHeight="1">
      <c r="B41" s="321"/>
      <c r="C41" s="322"/>
      <c r="D41" s="320"/>
      <c r="E41" s="323" t="s">
        <v>111</v>
      </c>
      <c r="F41" s="320"/>
      <c r="G41" s="320" t="s">
        <v>653</v>
      </c>
      <c r="H41" s="320"/>
      <c r="I41" s="320"/>
      <c r="J41" s="320"/>
      <c r="K41" s="318"/>
    </row>
    <row r="42" s="1" customFormat="1" ht="15" customHeight="1">
      <c r="B42" s="321"/>
      <c r="C42" s="322"/>
      <c r="D42" s="320"/>
      <c r="E42" s="323" t="s">
        <v>654</v>
      </c>
      <c r="F42" s="320"/>
      <c r="G42" s="320" t="s">
        <v>655</v>
      </c>
      <c r="H42" s="320"/>
      <c r="I42" s="320"/>
      <c r="J42" s="320"/>
      <c r="K42" s="318"/>
    </row>
    <row r="43" s="1" customFormat="1" ht="15" customHeight="1">
      <c r="B43" s="321"/>
      <c r="C43" s="322"/>
      <c r="D43" s="320"/>
      <c r="E43" s="323"/>
      <c r="F43" s="320"/>
      <c r="G43" s="320" t="s">
        <v>656</v>
      </c>
      <c r="H43" s="320"/>
      <c r="I43" s="320"/>
      <c r="J43" s="320"/>
      <c r="K43" s="318"/>
    </row>
    <row r="44" s="1" customFormat="1" ht="15" customHeight="1">
      <c r="B44" s="321"/>
      <c r="C44" s="322"/>
      <c r="D44" s="320"/>
      <c r="E44" s="323" t="s">
        <v>657</v>
      </c>
      <c r="F44" s="320"/>
      <c r="G44" s="320" t="s">
        <v>658</v>
      </c>
      <c r="H44" s="320"/>
      <c r="I44" s="320"/>
      <c r="J44" s="320"/>
      <c r="K44" s="318"/>
    </row>
    <row r="45" s="1" customFormat="1" ht="15" customHeight="1">
      <c r="B45" s="321"/>
      <c r="C45" s="322"/>
      <c r="D45" s="320"/>
      <c r="E45" s="323" t="s">
        <v>113</v>
      </c>
      <c r="F45" s="320"/>
      <c r="G45" s="320" t="s">
        <v>659</v>
      </c>
      <c r="H45" s="320"/>
      <c r="I45" s="320"/>
      <c r="J45" s="320"/>
      <c r="K45" s="318"/>
    </row>
    <row r="46" s="1" customFormat="1" ht="12.75" customHeight="1">
      <c r="B46" s="321"/>
      <c r="C46" s="322"/>
      <c r="D46" s="320"/>
      <c r="E46" s="320"/>
      <c r="F46" s="320"/>
      <c r="G46" s="320"/>
      <c r="H46" s="320"/>
      <c r="I46" s="320"/>
      <c r="J46" s="320"/>
      <c r="K46" s="318"/>
    </row>
    <row r="47" s="1" customFormat="1" ht="15" customHeight="1">
      <c r="B47" s="321"/>
      <c r="C47" s="322"/>
      <c r="D47" s="320" t="s">
        <v>660</v>
      </c>
      <c r="E47" s="320"/>
      <c r="F47" s="320"/>
      <c r="G47" s="320"/>
      <c r="H47" s="320"/>
      <c r="I47" s="320"/>
      <c r="J47" s="320"/>
      <c r="K47" s="318"/>
    </row>
    <row r="48" s="1" customFormat="1" ht="15" customHeight="1">
      <c r="B48" s="321"/>
      <c r="C48" s="322"/>
      <c r="D48" s="322"/>
      <c r="E48" s="320" t="s">
        <v>661</v>
      </c>
      <c r="F48" s="320"/>
      <c r="G48" s="320"/>
      <c r="H48" s="320"/>
      <c r="I48" s="320"/>
      <c r="J48" s="320"/>
      <c r="K48" s="318"/>
    </row>
    <row r="49" s="1" customFormat="1" ht="15" customHeight="1">
      <c r="B49" s="321"/>
      <c r="C49" s="322"/>
      <c r="D49" s="322"/>
      <c r="E49" s="320" t="s">
        <v>662</v>
      </c>
      <c r="F49" s="320"/>
      <c r="G49" s="320"/>
      <c r="H49" s="320"/>
      <c r="I49" s="320"/>
      <c r="J49" s="320"/>
      <c r="K49" s="318"/>
    </row>
    <row r="50" s="1" customFormat="1" ht="15" customHeight="1">
      <c r="B50" s="321"/>
      <c r="C50" s="322"/>
      <c r="D50" s="322"/>
      <c r="E50" s="320" t="s">
        <v>663</v>
      </c>
      <c r="F50" s="320"/>
      <c r="G50" s="320"/>
      <c r="H50" s="320"/>
      <c r="I50" s="320"/>
      <c r="J50" s="320"/>
      <c r="K50" s="318"/>
    </row>
    <row r="51" s="1" customFormat="1" ht="15" customHeight="1">
      <c r="B51" s="321"/>
      <c r="C51" s="322"/>
      <c r="D51" s="320" t="s">
        <v>664</v>
      </c>
      <c r="E51" s="320"/>
      <c r="F51" s="320"/>
      <c r="G51" s="320"/>
      <c r="H51" s="320"/>
      <c r="I51" s="320"/>
      <c r="J51" s="320"/>
      <c r="K51" s="318"/>
    </row>
    <row r="52" s="1" customFormat="1" ht="25.5" customHeight="1">
      <c r="B52" s="316"/>
      <c r="C52" s="317" t="s">
        <v>665</v>
      </c>
      <c r="D52" s="317"/>
      <c r="E52" s="317"/>
      <c r="F52" s="317"/>
      <c r="G52" s="317"/>
      <c r="H52" s="317"/>
      <c r="I52" s="317"/>
      <c r="J52" s="317"/>
      <c r="K52" s="318"/>
    </row>
    <row r="53" s="1" customFormat="1" ht="5.25" customHeight="1">
      <c r="B53" s="316"/>
      <c r="C53" s="319"/>
      <c r="D53" s="319"/>
      <c r="E53" s="319"/>
      <c r="F53" s="319"/>
      <c r="G53" s="319"/>
      <c r="H53" s="319"/>
      <c r="I53" s="319"/>
      <c r="J53" s="319"/>
      <c r="K53" s="318"/>
    </row>
    <row r="54" s="1" customFormat="1" ht="15" customHeight="1">
      <c r="B54" s="316"/>
      <c r="C54" s="320" t="s">
        <v>666</v>
      </c>
      <c r="D54" s="320"/>
      <c r="E54" s="320"/>
      <c r="F54" s="320"/>
      <c r="G54" s="320"/>
      <c r="H54" s="320"/>
      <c r="I54" s="320"/>
      <c r="J54" s="320"/>
      <c r="K54" s="318"/>
    </row>
    <row r="55" s="1" customFormat="1" ht="15" customHeight="1">
      <c r="B55" s="316"/>
      <c r="C55" s="320" t="s">
        <v>667</v>
      </c>
      <c r="D55" s="320"/>
      <c r="E55" s="320"/>
      <c r="F55" s="320"/>
      <c r="G55" s="320"/>
      <c r="H55" s="320"/>
      <c r="I55" s="320"/>
      <c r="J55" s="320"/>
      <c r="K55" s="318"/>
    </row>
    <row r="56" s="1" customFormat="1" ht="12.75" customHeight="1">
      <c r="B56" s="316"/>
      <c r="C56" s="320"/>
      <c r="D56" s="320"/>
      <c r="E56" s="320"/>
      <c r="F56" s="320"/>
      <c r="G56" s="320"/>
      <c r="H56" s="320"/>
      <c r="I56" s="320"/>
      <c r="J56" s="320"/>
      <c r="K56" s="318"/>
    </row>
    <row r="57" s="1" customFormat="1" ht="15" customHeight="1">
      <c r="B57" s="316"/>
      <c r="C57" s="320" t="s">
        <v>668</v>
      </c>
      <c r="D57" s="320"/>
      <c r="E57" s="320"/>
      <c r="F57" s="320"/>
      <c r="G57" s="320"/>
      <c r="H57" s="320"/>
      <c r="I57" s="320"/>
      <c r="J57" s="320"/>
      <c r="K57" s="318"/>
    </row>
    <row r="58" s="1" customFormat="1" ht="15" customHeight="1">
      <c r="B58" s="316"/>
      <c r="C58" s="322"/>
      <c r="D58" s="320" t="s">
        <v>669</v>
      </c>
      <c r="E58" s="320"/>
      <c r="F58" s="320"/>
      <c r="G58" s="320"/>
      <c r="H58" s="320"/>
      <c r="I58" s="320"/>
      <c r="J58" s="320"/>
      <c r="K58" s="318"/>
    </row>
    <row r="59" s="1" customFormat="1" ht="15" customHeight="1">
      <c r="B59" s="316"/>
      <c r="C59" s="322"/>
      <c r="D59" s="320" t="s">
        <v>670</v>
      </c>
      <c r="E59" s="320"/>
      <c r="F59" s="320"/>
      <c r="G59" s="320"/>
      <c r="H59" s="320"/>
      <c r="I59" s="320"/>
      <c r="J59" s="320"/>
      <c r="K59" s="318"/>
    </row>
    <row r="60" s="1" customFormat="1" ht="15" customHeight="1">
      <c r="B60" s="316"/>
      <c r="C60" s="322"/>
      <c r="D60" s="320" t="s">
        <v>671</v>
      </c>
      <c r="E60" s="320"/>
      <c r="F60" s="320"/>
      <c r="G60" s="320"/>
      <c r="H60" s="320"/>
      <c r="I60" s="320"/>
      <c r="J60" s="320"/>
      <c r="K60" s="318"/>
    </row>
    <row r="61" s="1" customFormat="1" ht="15" customHeight="1">
      <c r="B61" s="316"/>
      <c r="C61" s="322"/>
      <c r="D61" s="320" t="s">
        <v>672</v>
      </c>
      <c r="E61" s="320"/>
      <c r="F61" s="320"/>
      <c r="G61" s="320"/>
      <c r="H61" s="320"/>
      <c r="I61" s="320"/>
      <c r="J61" s="320"/>
      <c r="K61" s="318"/>
    </row>
    <row r="62" s="1" customFormat="1" ht="15" customHeight="1">
      <c r="B62" s="316"/>
      <c r="C62" s="322"/>
      <c r="D62" s="325" t="s">
        <v>673</v>
      </c>
      <c r="E62" s="325"/>
      <c r="F62" s="325"/>
      <c r="G62" s="325"/>
      <c r="H62" s="325"/>
      <c r="I62" s="325"/>
      <c r="J62" s="325"/>
      <c r="K62" s="318"/>
    </row>
    <row r="63" s="1" customFormat="1" ht="15" customHeight="1">
      <c r="B63" s="316"/>
      <c r="C63" s="322"/>
      <c r="D63" s="320" t="s">
        <v>674</v>
      </c>
      <c r="E63" s="320"/>
      <c r="F63" s="320"/>
      <c r="G63" s="320"/>
      <c r="H63" s="320"/>
      <c r="I63" s="320"/>
      <c r="J63" s="320"/>
      <c r="K63" s="318"/>
    </row>
    <row r="64" s="1" customFormat="1" ht="12.75" customHeight="1">
      <c r="B64" s="316"/>
      <c r="C64" s="322"/>
      <c r="D64" s="322"/>
      <c r="E64" s="326"/>
      <c r="F64" s="322"/>
      <c r="G64" s="322"/>
      <c r="H64" s="322"/>
      <c r="I64" s="322"/>
      <c r="J64" s="322"/>
      <c r="K64" s="318"/>
    </row>
    <row r="65" s="1" customFormat="1" ht="15" customHeight="1">
      <c r="B65" s="316"/>
      <c r="C65" s="322"/>
      <c r="D65" s="320" t="s">
        <v>675</v>
      </c>
      <c r="E65" s="320"/>
      <c r="F65" s="320"/>
      <c r="G65" s="320"/>
      <c r="H65" s="320"/>
      <c r="I65" s="320"/>
      <c r="J65" s="320"/>
      <c r="K65" s="318"/>
    </row>
    <row r="66" s="1" customFormat="1" ht="15" customHeight="1">
      <c r="B66" s="316"/>
      <c r="C66" s="322"/>
      <c r="D66" s="325" t="s">
        <v>676</v>
      </c>
      <c r="E66" s="325"/>
      <c r="F66" s="325"/>
      <c r="G66" s="325"/>
      <c r="H66" s="325"/>
      <c r="I66" s="325"/>
      <c r="J66" s="325"/>
      <c r="K66" s="318"/>
    </row>
    <row r="67" s="1" customFormat="1" ht="15" customHeight="1">
      <c r="B67" s="316"/>
      <c r="C67" s="322"/>
      <c r="D67" s="320" t="s">
        <v>677</v>
      </c>
      <c r="E67" s="320"/>
      <c r="F67" s="320"/>
      <c r="G67" s="320"/>
      <c r="H67" s="320"/>
      <c r="I67" s="320"/>
      <c r="J67" s="320"/>
      <c r="K67" s="318"/>
    </row>
    <row r="68" s="1" customFormat="1" ht="15" customHeight="1">
      <c r="B68" s="316"/>
      <c r="C68" s="322"/>
      <c r="D68" s="320" t="s">
        <v>678</v>
      </c>
      <c r="E68" s="320"/>
      <c r="F68" s="320"/>
      <c r="G68" s="320"/>
      <c r="H68" s="320"/>
      <c r="I68" s="320"/>
      <c r="J68" s="320"/>
      <c r="K68" s="318"/>
    </row>
    <row r="69" s="1" customFormat="1" ht="15" customHeight="1">
      <c r="B69" s="316"/>
      <c r="C69" s="322"/>
      <c r="D69" s="320" t="s">
        <v>679</v>
      </c>
      <c r="E69" s="320"/>
      <c r="F69" s="320"/>
      <c r="G69" s="320"/>
      <c r="H69" s="320"/>
      <c r="I69" s="320"/>
      <c r="J69" s="320"/>
      <c r="K69" s="318"/>
    </row>
    <row r="70" s="1" customFormat="1" ht="15" customHeight="1">
      <c r="B70" s="316"/>
      <c r="C70" s="322"/>
      <c r="D70" s="320" t="s">
        <v>680</v>
      </c>
      <c r="E70" s="320"/>
      <c r="F70" s="320"/>
      <c r="G70" s="320"/>
      <c r="H70" s="320"/>
      <c r="I70" s="320"/>
      <c r="J70" s="320"/>
      <c r="K70" s="318"/>
    </row>
    <row r="71" s="1" customFormat="1" ht="12.75" customHeight="1">
      <c r="B71" s="327"/>
      <c r="C71" s="328"/>
      <c r="D71" s="328"/>
      <c r="E71" s="328"/>
      <c r="F71" s="328"/>
      <c r="G71" s="328"/>
      <c r="H71" s="328"/>
      <c r="I71" s="328"/>
      <c r="J71" s="328"/>
      <c r="K71" s="329"/>
    </row>
    <row r="72" s="1" customFormat="1" ht="18.75" customHeight="1">
      <c r="B72" s="330"/>
      <c r="C72" s="330"/>
      <c r="D72" s="330"/>
      <c r="E72" s="330"/>
      <c r="F72" s="330"/>
      <c r="G72" s="330"/>
      <c r="H72" s="330"/>
      <c r="I72" s="330"/>
      <c r="J72" s="330"/>
      <c r="K72" s="331"/>
    </row>
    <row r="73" s="1" customFormat="1" ht="18.75" customHeight="1">
      <c r="B73" s="331"/>
      <c r="C73" s="331"/>
      <c r="D73" s="331"/>
      <c r="E73" s="331"/>
      <c r="F73" s="331"/>
      <c r="G73" s="331"/>
      <c r="H73" s="331"/>
      <c r="I73" s="331"/>
      <c r="J73" s="331"/>
      <c r="K73" s="331"/>
    </row>
    <row r="74" s="1" customFormat="1" ht="7.5" customHeight="1">
      <c r="B74" s="332"/>
      <c r="C74" s="333"/>
      <c r="D74" s="333"/>
      <c r="E74" s="333"/>
      <c r="F74" s="333"/>
      <c r="G74" s="333"/>
      <c r="H74" s="333"/>
      <c r="I74" s="333"/>
      <c r="J74" s="333"/>
      <c r="K74" s="334"/>
    </row>
    <row r="75" s="1" customFormat="1" ht="45" customHeight="1">
      <c r="B75" s="335"/>
      <c r="C75" s="336" t="s">
        <v>681</v>
      </c>
      <c r="D75" s="336"/>
      <c r="E75" s="336"/>
      <c r="F75" s="336"/>
      <c r="G75" s="336"/>
      <c r="H75" s="336"/>
      <c r="I75" s="336"/>
      <c r="J75" s="336"/>
      <c r="K75" s="337"/>
    </row>
    <row r="76" s="1" customFormat="1" ht="17.25" customHeight="1">
      <c r="B76" s="335"/>
      <c r="C76" s="338" t="s">
        <v>682</v>
      </c>
      <c r="D76" s="338"/>
      <c r="E76" s="338"/>
      <c r="F76" s="338" t="s">
        <v>683</v>
      </c>
      <c r="G76" s="339"/>
      <c r="H76" s="338" t="s">
        <v>54</v>
      </c>
      <c r="I76" s="338" t="s">
        <v>57</v>
      </c>
      <c r="J76" s="338" t="s">
        <v>684</v>
      </c>
      <c r="K76" s="337"/>
    </row>
    <row r="77" s="1" customFormat="1" ht="17.25" customHeight="1">
      <c r="B77" s="335"/>
      <c r="C77" s="340" t="s">
        <v>685</v>
      </c>
      <c r="D77" s="340"/>
      <c r="E77" s="340"/>
      <c r="F77" s="341" t="s">
        <v>686</v>
      </c>
      <c r="G77" s="342"/>
      <c r="H77" s="340"/>
      <c r="I77" s="340"/>
      <c r="J77" s="340" t="s">
        <v>687</v>
      </c>
      <c r="K77" s="337"/>
    </row>
    <row r="78" s="1" customFormat="1" ht="5.25" customHeight="1">
      <c r="B78" s="335"/>
      <c r="C78" s="343"/>
      <c r="D78" s="343"/>
      <c r="E78" s="343"/>
      <c r="F78" s="343"/>
      <c r="G78" s="344"/>
      <c r="H78" s="343"/>
      <c r="I78" s="343"/>
      <c r="J78" s="343"/>
      <c r="K78" s="337"/>
    </row>
    <row r="79" s="1" customFormat="1" ht="15" customHeight="1">
      <c r="B79" s="335"/>
      <c r="C79" s="323" t="s">
        <v>53</v>
      </c>
      <c r="D79" s="343"/>
      <c r="E79" s="343"/>
      <c r="F79" s="345" t="s">
        <v>688</v>
      </c>
      <c r="G79" s="344"/>
      <c r="H79" s="323" t="s">
        <v>689</v>
      </c>
      <c r="I79" s="323" t="s">
        <v>690</v>
      </c>
      <c r="J79" s="323">
        <v>20</v>
      </c>
      <c r="K79" s="337"/>
    </row>
    <row r="80" s="1" customFormat="1" ht="15" customHeight="1">
      <c r="B80" s="335"/>
      <c r="C80" s="323" t="s">
        <v>691</v>
      </c>
      <c r="D80" s="323"/>
      <c r="E80" s="323"/>
      <c r="F80" s="345" t="s">
        <v>688</v>
      </c>
      <c r="G80" s="344"/>
      <c r="H80" s="323" t="s">
        <v>692</v>
      </c>
      <c r="I80" s="323" t="s">
        <v>690</v>
      </c>
      <c r="J80" s="323">
        <v>120</v>
      </c>
      <c r="K80" s="337"/>
    </row>
    <row r="81" s="1" customFormat="1" ht="15" customHeight="1">
      <c r="B81" s="346"/>
      <c r="C81" s="323" t="s">
        <v>693</v>
      </c>
      <c r="D81" s="323"/>
      <c r="E81" s="323"/>
      <c r="F81" s="345" t="s">
        <v>694</v>
      </c>
      <c r="G81" s="344"/>
      <c r="H81" s="323" t="s">
        <v>695</v>
      </c>
      <c r="I81" s="323" t="s">
        <v>690</v>
      </c>
      <c r="J81" s="323">
        <v>50</v>
      </c>
      <c r="K81" s="337"/>
    </row>
    <row r="82" s="1" customFormat="1" ht="15" customHeight="1">
      <c r="B82" s="346"/>
      <c r="C82" s="323" t="s">
        <v>696</v>
      </c>
      <c r="D82" s="323"/>
      <c r="E82" s="323"/>
      <c r="F82" s="345" t="s">
        <v>688</v>
      </c>
      <c r="G82" s="344"/>
      <c r="H82" s="323" t="s">
        <v>697</v>
      </c>
      <c r="I82" s="323" t="s">
        <v>698</v>
      </c>
      <c r="J82" s="323"/>
      <c r="K82" s="337"/>
    </row>
    <row r="83" s="1" customFormat="1" ht="15" customHeight="1">
      <c r="B83" s="346"/>
      <c r="C83" s="347" t="s">
        <v>699</v>
      </c>
      <c r="D83" s="347"/>
      <c r="E83" s="347"/>
      <c r="F83" s="348" t="s">
        <v>694</v>
      </c>
      <c r="G83" s="347"/>
      <c r="H83" s="347" t="s">
        <v>700</v>
      </c>
      <c r="I83" s="347" t="s">
        <v>690</v>
      </c>
      <c r="J83" s="347">
        <v>15</v>
      </c>
      <c r="K83" s="337"/>
    </row>
    <row r="84" s="1" customFormat="1" ht="15" customHeight="1">
      <c r="B84" s="346"/>
      <c r="C84" s="347" t="s">
        <v>701</v>
      </c>
      <c r="D84" s="347"/>
      <c r="E84" s="347"/>
      <c r="F84" s="348" t="s">
        <v>694</v>
      </c>
      <c r="G84" s="347"/>
      <c r="H84" s="347" t="s">
        <v>702</v>
      </c>
      <c r="I84" s="347" t="s">
        <v>690</v>
      </c>
      <c r="J84" s="347">
        <v>15</v>
      </c>
      <c r="K84" s="337"/>
    </row>
    <row r="85" s="1" customFormat="1" ht="15" customHeight="1">
      <c r="B85" s="346"/>
      <c r="C85" s="347" t="s">
        <v>703</v>
      </c>
      <c r="D85" s="347"/>
      <c r="E85" s="347"/>
      <c r="F85" s="348" t="s">
        <v>694</v>
      </c>
      <c r="G85" s="347"/>
      <c r="H85" s="347" t="s">
        <v>704</v>
      </c>
      <c r="I85" s="347" t="s">
        <v>690</v>
      </c>
      <c r="J85" s="347">
        <v>20</v>
      </c>
      <c r="K85" s="337"/>
    </row>
    <row r="86" s="1" customFormat="1" ht="15" customHeight="1">
      <c r="B86" s="346"/>
      <c r="C86" s="347" t="s">
        <v>705</v>
      </c>
      <c r="D86" s="347"/>
      <c r="E86" s="347"/>
      <c r="F86" s="348" t="s">
        <v>694</v>
      </c>
      <c r="G86" s="347"/>
      <c r="H86" s="347" t="s">
        <v>706</v>
      </c>
      <c r="I86" s="347" t="s">
        <v>690</v>
      </c>
      <c r="J86" s="347">
        <v>20</v>
      </c>
      <c r="K86" s="337"/>
    </row>
    <row r="87" s="1" customFormat="1" ht="15" customHeight="1">
      <c r="B87" s="346"/>
      <c r="C87" s="323" t="s">
        <v>707</v>
      </c>
      <c r="D87" s="323"/>
      <c r="E87" s="323"/>
      <c r="F87" s="345" t="s">
        <v>694</v>
      </c>
      <c r="G87" s="344"/>
      <c r="H87" s="323" t="s">
        <v>708</v>
      </c>
      <c r="I87" s="323" t="s">
        <v>690</v>
      </c>
      <c r="J87" s="323">
        <v>50</v>
      </c>
      <c r="K87" s="337"/>
    </row>
    <row r="88" s="1" customFormat="1" ht="15" customHeight="1">
      <c r="B88" s="346"/>
      <c r="C88" s="323" t="s">
        <v>709</v>
      </c>
      <c r="D88" s="323"/>
      <c r="E88" s="323"/>
      <c r="F88" s="345" t="s">
        <v>694</v>
      </c>
      <c r="G88" s="344"/>
      <c r="H88" s="323" t="s">
        <v>710</v>
      </c>
      <c r="I88" s="323" t="s">
        <v>690</v>
      </c>
      <c r="J88" s="323">
        <v>20</v>
      </c>
      <c r="K88" s="337"/>
    </row>
    <row r="89" s="1" customFormat="1" ht="15" customHeight="1">
      <c r="B89" s="346"/>
      <c r="C89" s="323" t="s">
        <v>711</v>
      </c>
      <c r="D89" s="323"/>
      <c r="E89" s="323"/>
      <c r="F89" s="345" t="s">
        <v>694</v>
      </c>
      <c r="G89" s="344"/>
      <c r="H89" s="323" t="s">
        <v>712</v>
      </c>
      <c r="I89" s="323" t="s">
        <v>690</v>
      </c>
      <c r="J89" s="323">
        <v>20</v>
      </c>
      <c r="K89" s="337"/>
    </row>
    <row r="90" s="1" customFormat="1" ht="15" customHeight="1">
      <c r="B90" s="346"/>
      <c r="C90" s="323" t="s">
        <v>713</v>
      </c>
      <c r="D90" s="323"/>
      <c r="E90" s="323"/>
      <c r="F90" s="345" t="s">
        <v>694</v>
      </c>
      <c r="G90" s="344"/>
      <c r="H90" s="323" t="s">
        <v>714</v>
      </c>
      <c r="I90" s="323" t="s">
        <v>690</v>
      </c>
      <c r="J90" s="323">
        <v>50</v>
      </c>
      <c r="K90" s="337"/>
    </row>
    <row r="91" s="1" customFormat="1" ht="15" customHeight="1">
      <c r="B91" s="346"/>
      <c r="C91" s="323" t="s">
        <v>715</v>
      </c>
      <c r="D91" s="323"/>
      <c r="E91" s="323"/>
      <c r="F91" s="345" t="s">
        <v>694</v>
      </c>
      <c r="G91" s="344"/>
      <c r="H91" s="323" t="s">
        <v>715</v>
      </c>
      <c r="I91" s="323" t="s">
        <v>690</v>
      </c>
      <c r="J91" s="323">
        <v>50</v>
      </c>
      <c r="K91" s="337"/>
    </row>
    <row r="92" s="1" customFormat="1" ht="15" customHeight="1">
      <c r="B92" s="346"/>
      <c r="C92" s="323" t="s">
        <v>716</v>
      </c>
      <c r="D92" s="323"/>
      <c r="E92" s="323"/>
      <c r="F92" s="345" t="s">
        <v>694</v>
      </c>
      <c r="G92" s="344"/>
      <c r="H92" s="323" t="s">
        <v>717</v>
      </c>
      <c r="I92" s="323" t="s">
        <v>690</v>
      </c>
      <c r="J92" s="323">
        <v>255</v>
      </c>
      <c r="K92" s="337"/>
    </row>
    <row r="93" s="1" customFormat="1" ht="15" customHeight="1">
      <c r="B93" s="346"/>
      <c r="C93" s="323" t="s">
        <v>718</v>
      </c>
      <c r="D93" s="323"/>
      <c r="E93" s="323"/>
      <c r="F93" s="345" t="s">
        <v>688</v>
      </c>
      <c r="G93" s="344"/>
      <c r="H93" s="323" t="s">
        <v>719</v>
      </c>
      <c r="I93" s="323" t="s">
        <v>720</v>
      </c>
      <c r="J93" s="323"/>
      <c r="K93" s="337"/>
    </row>
    <row r="94" s="1" customFormat="1" ht="15" customHeight="1">
      <c r="B94" s="346"/>
      <c r="C94" s="323" t="s">
        <v>721</v>
      </c>
      <c r="D94" s="323"/>
      <c r="E94" s="323"/>
      <c r="F94" s="345" t="s">
        <v>688</v>
      </c>
      <c r="G94" s="344"/>
      <c r="H94" s="323" t="s">
        <v>722</v>
      </c>
      <c r="I94" s="323" t="s">
        <v>723</v>
      </c>
      <c r="J94" s="323"/>
      <c r="K94" s="337"/>
    </row>
    <row r="95" s="1" customFormat="1" ht="15" customHeight="1">
      <c r="B95" s="346"/>
      <c r="C95" s="323" t="s">
        <v>724</v>
      </c>
      <c r="D95" s="323"/>
      <c r="E95" s="323"/>
      <c r="F95" s="345" t="s">
        <v>688</v>
      </c>
      <c r="G95" s="344"/>
      <c r="H95" s="323" t="s">
        <v>724</v>
      </c>
      <c r="I95" s="323" t="s">
        <v>723</v>
      </c>
      <c r="J95" s="323"/>
      <c r="K95" s="337"/>
    </row>
    <row r="96" s="1" customFormat="1" ht="15" customHeight="1">
      <c r="B96" s="346"/>
      <c r="C96" s="323" t="s">
        <v>38</v>
      </c>
      <c r="D96" s="323"/>
      <c r="E96" s="323"/>
      <c r="F96" s="345" t="s">
        <v>688</v>
      </c>
      <c r="G96" s="344"/>
      <c r="H96" s="323" t="s">
        <v>725</v>
      </c>
      <c r="I96" s="323" t="s">
        <v>723</v>
      </c>
      <c r="J96" s="323"/>
      <c r="K96" s="337"/>
    </row>
    <row r="97" s="1" customFormat="1" ht="15" customHeight="1">
      <c r="B97" s="346"/>
      <c r="C97" s="323" t="s">
        <v>48</v>
      </c>
      <c r="D97" s="323"/>
      <c r="E97" s="323"/>
      <c r="F97" s="345" t="s">
        <v>688</v>
      </c>
      <c r="G97" s="344"/>
      <c r="H97" s="323" t="s">
        <v>726</v>
      </c>
      <c r="I97" s="323" t="s">
        <v>723</v>
      </c>
      <c r="J97" s="323"/>
      <c r="K97" s="337"/>
    </row>
    <row r="98" s="1" customFormat="1" ht="15" customHeight="1">
      <c r="B98" s="349"/>
      <c r="C98" s="350"/>
      <c r="D98" s="350"/>
      <c r="E98" s="350"/>
      <c r="F98" s="350"/>
      <c r="G98" s="350"/>
      <c r="H98" s="350"/>
      <c r="I98" s="350"/>
      <c r="J98" s="350"/>
      <c r="K98" s="351"/>
    </row>
    <row r="99" s="1" customFormat="1" ht="18.75" customHeight="1">
      <c r="B99" s="352"/>
      <c r="C99" s="353"/>
      <c r="D99" s="353"/>
      <c r="E99" s="353"/>
      <c r="F99" s="353"/>
      <c r="G99" s="353"/>
      <c r="H99" s="353"/>
      <c r="I99" s="353"/>
      <c r="J99" s="353"/>
      <c r="K99" s="352"/>
    </row>
    <row r="100" s="1" customFormat="1" ht="18.75" customHeight="1">
      <c r="B100" s="331"/>
      <c r="C100" s="331"/>
      <c r="D100" s="331"/>
      <c r="E100" s="331"/>
      <c r="F100" s="331"/>
      <c r="G100" s="331"/>
      <c r="H100" s="331"/>
      <c r="I100" s="331"/>
      <c r="J100" s="331"/>
      <c r="K100" s="331"/>
    </row>
    <row r="101" s="1" customFormat="1" ht="7.5" customHeight="1">
      <c r="B101" s="332"/>
      <c r="C101" s="333"/>
      <c r="D101" s="333"/>
      <c r="E101" s="333"/>
      <c r="F101" s="333"/>
      <c r="G101" s="333"/>
      <c r="H101" s="333"/>
      <c r="I101" s="333"/>
      <c r="J101" s="333"/>
      <c r="K101" s="334"/>
    </row>
    <row r="102" s="1" customFormat="1" ht="45" customHeight="1">
      <c r="B102" s="335"/>
      <c r="C102" s="336" t="s">
        <v>727</v>
      </c>
      <c r="D102" s="336"/>
      <c r="E102" s="336"/>
      <c r="F102" s="336"/>
      <c r="G102" s="336"/>
      <c r="H102" s="336"/>
      <c r="I102" s="336"/>
      <c r="J102" s="336"/>
      <c r="K102" s="337"/>
    </row>
    <row r="103" s="1" customFormat="1" ht="17.25" customHeight="1">
      <c r="B103" s="335"/>
      <c r="C103" s="338" t="s">
        <v>682</v>
      </c>
      <c r="D103" s="338"/>
      <c r="E103" s="338"/>
      <c r="F103" s="338" t="s">
        <v>683</v>
      </c>
      <c r="G103" s="339"/>
      <c r="H103" s="338" t="s">
        <v>54</v>
      </c>
      <c r="I103" s="338" t="s">
        <v>57</v>
      </c>
      <c r="J103" s="338" t="s">
        <v>684</v>
      </c>
      <c r="K103" s="337"/>
    </row>
    <row r="104" s="1" customFormat="1" ht="17.25" customHeight="1">
      <c r="B104" s="335"/>
      <c r="C104" s="340" t="s">
        <v>685</v>
      </c>
      <c r="D104" s="340"/>
      <c r="E104" s="340"/>
      <c r="F104" s="341" t="s">
        <v>686</v>
      </c>
      <c r="G104" s="342"/>
      <c r="H104" s="340"/>
      <c r="I104" s="340"/>
      <c r="J104" s="340" t="s">
        <v>687</v>
      </c>
      <c r="K104" s="337"/>
    </row>
    <row r="105" s="1" customFormat="1" ht="5.25" customHeight="1">
      <c r="B105" s="335"/>
      <c r="C105" s="338"/>
      <c r="D105" s="338"/>
      <c r="E105" s="338"/>
      <c r="F105" s="338"/>
      <c r="G105" s="354"/>
      <c r="H105" s="338"/>
      <c r="I105" s="338"/>
      <c r="J105" s="338"/>
      <c r="K105" s="337"/>
    </row>
    <row r="106" s="1" customFormat="1" ht="15" customHeight="1">
      <c r="B106" s="335"/>
      <c r="C106" s="323" t="s">
        <v>53</v>
      </c>
      <c r="D106" s="343"/>
      <c r="E106" s="343"/>
      <c r="F106" s="345" t="s">
        <v>688</v>
      </c>
      <c r="G106" s="354"/>
      <c r="H106" s="323" t="s">
        <v>728</v>
      </c>
      <c r="I106" s="323" t="s">
        <v>690</v>
      </c>
      <c r="J106" s="323">
        <v>20</v>
      </c>
      <c r="K106" s="337"/>
    </row>
    <row r="107" s="1" customFormat="1" ht="15" customHeight="1">
      <c r="B107" s="335"/>
      <c r="C107" s="323" t="s">
        <v>691</v>
      </c>
      <c r="D107" s="323"/>
      <c r="E107" s="323"/>
      <c r="F107" s="345" t="s">
        <v>688</v>
      </c>
      <c r="G107" s="323"/>
      <c r="H107" s="323" t="s">
        <v>728</v>
      </c>
      <c r="I107" s="323" t="s">
        <v>690</v>
      </c>
      <c r="J107" s="323">
        <v>120</v>
      </c>
      <c r="K107" s="337"/>
    </row>
    <row r="108" s="1" customFormat="1" ht="15" customHeight="1">
      <c r="B108" s="346"/>
      <c r="C108" s="323" t="s">
        <v>693</v>
      </c>
      <c r="D108" s="323"/>
      <c r="E108" s="323"/>
      <c r="F108" s="345" t="s">
        <v>694</v>
      </c>
      <c r="G108" s="323"/>
      <c r="H108" s="323" t="s">
        <v>728</v>
      </c>
      <c r="I108" s="323" t="s">
        <v>690</v>
      </c>
      <c r="J108" s="323">
        <v>50</v>
      </c>
      <c r="K108" s="337"/>
    </row>
    <row r="109" s="1" customFormat="1" ht="15" customHeight="1">
      <c r="B109" s="346"/>
      <c r="C109" s="323" t="s">
        <v>696</v>
      </c>
      <c r="D109" s="323"/>
      <c r="E109" s="323"/>
      <c r="F109" s="345" t="s">
        <v>688</v>
      </c>
      <c r="G109" s="323"/>
      <c r="H109" s="323" t="s">
        <v>728</v>
      </c>
      <c r="I109" s="323" t="s">
        <v>698</v>
      </c>
      <c r="J109" s="323"/>
      <c r="K109" s="337"/>
    </row>
    <row r="110" s="1" customFormat="1" ht="15" customHeight="1">
      <c r="B110" s="346"/>
      <c r="C110" s="323" t="s">
        <v>707</v>
      </c>
      <c r="D110" s="323"/>
      <c r="E110" s="323"/>
      <c r="F110" s="345" t="s">
        <v>694</v>
      </c>
      <c r="G110" s="323"/>
      <c r="H110" s="323" t="s">
        <v>728</v>
      </c>
      <c r="I110" s="323" t="s">
        <v>690</v>
      </c>
      <c r="J110" s="323">
        <v>50</v>
      </c>
      <c r="K110" s="337"/>
    </row>
    <row r="111" s="1" customFormat="1" ht="15" customHeight="1">
      <c r="B111" s="346"/>
      <c r="C111" s="323" t="s">
        <v>715</v>
      </c>
      <c r="D111" s="323"/>
      <c r="E111" s="323"/>
      <c r="F111" s="345" t="s">
        <v>694</v>
      </c>
      <c r="G111" s="323"/>
      <c r="H111" s="323" t="s">
        <v>728</v>
      </c>
      <c r="I111" s="323" t="s">
        <v>690</v>
      </c>
      <c r="J111" s="323">
        <v>50</v>
      </c>
      <c r="K111" s="337"/>
    </row>
    <row r="112" s="1" customFormat="1" ht="15" customHeight="1">
      <c r="B112" s="346"/>
      <c r="C112" s="323" t="s">
        <v>713</v>
      </c>
      <c r="D112" s="323"/>
      <c r="E112" s="323"/>
      <c r="F112" s="345" t="s">
        <v>694</v>
      </c>
      <c r="G112" s="323"/>
      <c r="H112" s="323" t="s">
        <v>728</v>
      </c>
      <c r="I112" s="323" t="s">
        <v>690</v>
      </c>
      <c r="J112" s="323">
        <v>50</v>
      </c>
      <c r="K112" s="337"/>
    </row>
    <row r="113" s="1" customFormat="1" ht="15" customHeight="1">
      <c r="B113" s="346"/>
      <c r="C113" s="323" t="s">
        <v>53</v>
      </c>
      <c r="D113" s="323"/>
      <c r="E113" s="323"/>
      <c r="F113" s="345" t="s">
        <v>688</v>
      </c>
      <c r="G113" s="323"/>
      <c r="H113" s="323" t="s">
        <v>729</v>
      </c>
      <c r="I113" s="323" t="s">
        <v>690</v>
      </c>
      <c r="J113" s="323">
        <v>20</v>
      </c>
      <c r="K113" s="337"/>
    </row>
    <row r="114" s="1" customFormat="1" ht="15" customHeight="1">
      <c r="B114" s="346"/>
      <c r="C114" s="323" t="s">
        <v>730</v>
      </c>
      <c r="D114" s="323"/>
      <c r="E114" s="323"/>
      <c r="F114" s="345" t="s">
        <v>688</v>
      </c>
      <c r="G114" s="323"/>
      <c r="H114" s="323" t="s">
        <v>731</v>
      </c>
      <c r="I114" s="323" t="s">
        <v>690</v>
      </c>
      <c r="J114" s="323">
        <v>120</v>
      </c>
      <c r="K114" s="337"/>
    </row>
    <row r="115" s="1" customFormat="1" ht="15" customHeight="1">
      <c r="B115" s="346"/>
      <c r="C115" s="323" t="s">
        <v>38</v>
      </c>
      <c r="D115" s="323"/>
      <c r="E115" s="323"/>
      <c r="F115" s="345" t="s">
        <v>688</v>
      </c>
      <c r="G115" s="323"/>
      <c r="H115" s="323" t="s">
        <v>732</v>
      </c>
      <c r="I115" s="323" t="s">
        <v>723</v>
      </c>
      <c r="J115" s="323"/>
      <c r="K115" s="337"/>
    </row>
    <row r="116" s="1" customFormat="1" ht="15" customHeight="1">
      <c r="B116" s="346"/>
      <c r="C116" s="323" t="s">
        <v>48</v>
      </c>
      <c r="D116" s="323"/>
      <c r="E116" s="323"/>
      <c r="F116" s="345" t="s">
        <v>688</v>
      </c>
      <c r="G116" s="323"/>
      <c r="H116" s="323" t="s">
        <v>733</v>
      </c>
      <c r="I116" s="323" t="s">
        <v>723</v>
      </c>
      <c r="J116" s="323"/>
      <c r="K116" s="337"/>
    </row>
    <row r="117" s="1" customFormat="1" ht="15" customHeight="1">
      <c r="B117" s="346"/>
      <c r="C117" s="323" t="s">
        <v>57</v>
      </c>
      <c r="D117" s="323"/>
      <c r="E117" s="323"/>
      <c r="F117" s="345" t="s">
        <v>688</v>
      </c>
      <c r="G117" s="323"/>
      <c r="H117" s="323" t="s">
        <v>734</v>
      </c>
      <c r="I117" s="323" t="s">
        <v>735</v>
      </c>
      <c r="J117" s="323"/>
      <c r="K117" s="337"/>
    </row>
    <row r="118" s="1" customFormat="1" ht="15" customHeight="1">
      <c r="B118" s="349"/>
      <c r="C118" s="355"/>
      <c r="D118" s="355"/>
      <c r="E118" s="355"/>
      <c r="F118" s="355"/>
      <c r="G118" s="355"/>
      <c r="H118" s="355"/>
      <c r="I118" s="355"/>
      <c r="J118" s="355"/>
      <c r="K118" s="351"/>
    </row>
    <row r="119" s="1" customFormat="1" ht="18.75" customHeight="1">
      <c r="B119" s="356"/>
      <c r="C119" s="320"/>
      <c r="D119" s="320"/>
      <c r="E119" s="320"/>
      <c r="F119" s="357"/>
      <c r="G119" s="320"/>
      <c r="H119" s="320"/>
      <c r="I119" s="320"/>
      <c r="J119" s="320"/>
      <c r="K119" s="356"/>
    </row>
    <row r="120" s="1" customFormat="1" ht="18.75" customHeight="1">
      <c r="B120" s="331"/>
      <c r="C120" s="331"/>
      <c r="D120" s="331"/>
      <c r="E120" s="331"/>
      <c r="F120" s="331"/>
      <c r="G120" s="331"/>
      <c r="H120" s="331"/>
      <c r="I120" s="331"/>
      <c r="J120" s="331"/>
      <c r="K120" s="331"/>
    </row>
    <row r="121" s="1" customFormat="1" ht="7.5" customHeight="1">
      <c r="B121" s="358"/>
      <c r="C121" s="359"/>
      <c r="D121" s="359"/>
      <c r="E121" s="359"/>
      <c r="F121" s="359"/>
      <c r="G121" s="359"/>
      <c r="H121" s="359"/>
      <c r="I121" s="359"/>
      <c r="J121" s="359"/>
      <c r="K121" s="360"/>
    </row>
    <row r="122" s="1" customFormat="1" ht="45" customHeight="1">
      <c r="B122" s="361"/>
      <c r="C122" s="314" t="s">
        <v>736</v>
      </c>
      <c r="D122" s="314"/>
      <c r="E122" s="314"/>
      <c r="F122" s="314"/>
      <c r="G122" s="314"/>
      <c r="H122" s="314"/>
      <c r="I122" s="314"/>
      <c r="J122" s="314"/>
      <c r="K122" s="362"/>
    </row>
    <row r="123" s="1" customFormat="1" ht="17.25" customHeight="1">
      <c r="B123" s="363"/>
      <c r="C123" s="338" t="s">
        <v>682</v>
      </c>
      <c r="D123" s="338"/>
      <c r="E123" s="338"/>
      <c r="F123" s="338" t="s">
        <v>683</v>
      </c>
      <c r="G123" s="339"/>
      <c r="H123" s="338" t="s">
        <v>54</v>
      </c>
      <c r="I123" s="338" t="s">
        <v>57</v>
      </c>
      <c r="J123" s="338" t="s">
        <v>684</v>
      </c>
      <c r="K123" s="364"/>
    </row>
    <row r="124" s="1" customFormat="1" ht="17.25" customHeight="1">
      <c r="B124" s="363"/>
      <c r="C124" s="340" t="s">
        <v>685</v>
      </c>
      <c r="D124" s="340"/>
      <c r="E124" s="340"/>
      <c r="F124" s="341" t="s">
        <v>686</v>
      </c>
      <c r="G124" s="342"/>
      <c r="H124" s="340"/>
      <c r="I124" s="340"/>
      <c r="J124" s="340" t="s">
        <v>687</v>
      </c>
      <c r="K124" s="364"/>
    </row>
    <row r="125" s="1" customFormat="1" ht="5.25" customHeight="1">
      <c r="B125" s="365"/>
      <c r="C125" s="343"/>
      <c r="D125" s="343"/>
      <c r="E125" s="343"/>
      <c r="F125" s="343"/>
      <c r="G125" s="323"/>
      <c r="H125" s="343"/>
      <c r="I125" s="343"/>
      <c r="J125" s="343"/>
      <c r="K125" s="366"/>
    </row>
    <row r="126" s="1" customFormat="1" ht="15" customHeight="1">
      <c r="B126" s="365"/>
      <c r="C126" s="323" t="s">
        <v>691</v>
      </c>
      <c r="D126" s="343"/>
      <c r="E126" s="343"/>
      <c r="F126" s="345" t="s">
        <v>688</v>
      </c>
      <c r="G126" s="323"/>
      <c r="H126" s="323" t="s">
        <v>728</v>
      </c>
      <c r="I126" s="323" t="s">
        <v>690</v>
      </c>
      <c r="J126" s="323">
        <v>120</v>
      </c>
      <c r="K126" s="367"/>
    </row>
    <row r="127" s="1" customFormat="1" ht="15" customHeight="1">
      <c r="B127" s="365"/>
      <c r="C127" s="323" t="s">
        <v>737</v>
      </c>
      <c r="D127" s="323"/>
      <c r="E127" s="323"/>
      <c r="F127" s="345" t="s">
        <v>688</v>
      </c>
      <c r="G127" s="323"/>
      <c r="H127" s="323" t="s">
        <v>738</v>
      </c>
      <c r="I127" s="323" t="s">
        <v>690</v>
      </c>
      <c r="J127" s="323" t="s">
        <v>739</v>
      </c>
      <c r="K127" s="367"/>
    </row>
    <row r="128" s="1" customFormat="1" ht="15" customHeight="1">
      <c r="B128" s="365"/>
      <c r="C128" s="323" t="s">
        <v>83</v>
      </c>
      <c r="D128" s="323"/>
      <c r="E128" s="323"/>
      <c r="F128" s="345" t="s">
        <v>688</v>
      </c>
      <c r="G128" s="323"/>
      <c r="H128" s="323" t="s">
        <v>740</v>
      </c>
      <c r="I128" s="323" t="s">
        <v>690</v>
      </c>
      <c r="J128" s="323" t="s">
        <v>739</v>
      </c>
      <c r="K128" s="367"/>
    </row>
    <row r="129" s="1" customFormat="1" ht="15" customHeight="1">
      <c r="B129" s="365"/>
      <c r="C129" s="323" t="s">
        <v>699</v>
      </c>
      <c r="D129" s="323"/>
      <c r="E129" s="323"/>
      <c r="F129" s="345" t="s">
        <v>694</v>
      </c>
      <c r="G129" s="323"/>
      <c r="H129" s="323" t="s">
        <v>700</v>
      </c>
      <c r="I129" s="323" t="s">
        <v>690</v>
      </c>
      <c r="J129" s="323">
        <v>15</v>
      </c>
      <c r="K129" s="367"/>
    </row>
    <row r="130" s="1" customFormat="1" ht="15" customHeight="1">
      <c r="B130" s="365"/>
      <c r="C130" s="347" t="s">
        <v>701</v>
      </c>
      <c r="D130" s="347"/>
      <c r="E130" s="347"/>
      <c r="F130" s="348" t="s">
        <v>694</v>
      </c>
      <c r="G130" s="347"/>
      <c r="H130" s="347" t="s">
        <v>702</v>
      </c>
      <c r="I130" s="347" t="s">
        <v>690</v>
      </c>
      <c r="J130" s="347">
        <v>15</v>
      </c>
      <c r="K130" s="367"/>
    </row>
    <row r="131" s="1" customFormat="1" ht="15" customHeight="1">
      <c r="B131" s="365"/>
      <c r="C131" s="347" t="s">
        <v>703</v>
      </c>
      <c r="D131" s="347"/>
      <c r="E131" s="347"/>
      <c r="F131" s="348" t="s">
        <v>694</v>
      </c>
      <c r="G131" s="347"/>
      <c r="H131" s="347" t="s">
        <v>704</v>
      </c>
      <c r="I131" s="347" t="s">
        <v>690</v>
      </c>
      <c r="J131" s="347">
        <v>20</v>
      </c>
      <c r="K131" s="367"/>
    </row>
    <row r="132" s="1" customFormat="1" ht="15" customHeight="1">
      <c r="B132" s="365"/>
      <c r="C132" s="347" t="s">
        <v>705</v>
      </c>
      <c r="D132" s="347"/>
      <c r="E132" s="347"/>
      <c r="F132" s="348" t="s">
        <v>694</v>
      </c>
      <c r="G132" s="347"/>
      <c r="H132" s="347" t="s">
        <v>706</v>
      </c>
      <c r="I132" s="347" t="s">
        <v>690</v>
      </c>
      <c r="J132" s="347">
        <v>20</v>
      </c>
      <c r="K132" s="367"/>
    </row>
    <row r="133" s="1" customFormat="1" ht="15" customHeight="1">
      <c r="B133" s="365"/>
      <c r="C133" s="323" t="s">
        <v>693</v>
      </c>
      <c r="D133" s="323"/>
      <c r="E133" s="323"/>
      <c r="F133" s="345" t="s">
        <v>694</v>
      </c>
      <c r="G133" s="323"/>
      <c r="H133" s="323" t="s">
        <v>728</v>
      </c>
      <c r="I133" s="323" t="s">
        <v>690</v>
      </c>
      <c r="J133" s="323">
        <v>50</v>
      </c>
      <c r="K133" s="367"/>
    </row>
    <row r="134" s="1" customFormat="1" ht="15" customHeight="1">
      <c r="B134" s="365"/>
      <c r="C134" s="323" t="s">
        <v>707</v>
      </c>
      <c r="D134" s="323"/>
      <c r="E134" s="323"/>
      <c r="F134" s="345" t="s">
        <v>694</v>
      </c>
      <c r="G134" s="323"/>
      <c r="H134" s="323" t="s">
        <v>728</v>
      </c>
      <c r="I134" s="323" t="s">
        <v>690</v>
      </c>
      <c r="J134" s="323">
        <v>50</v>
      </c>
      <c r="K134" s="367"/>
    </row>
    <row r="135" s="1" customFormat="1" ht="15" customHeight="1">
      <c r="B135" s="365"/>
      <c r="C135" s="323" t="s">
        <v>713</v>
      </c>
      <c r="D135" s="323"/>
      <c r="E135" s="323"/>
      <c r="F135" s="345" t="s">
        <v>694</v>
      </c>
      <c r="G135" s="323"/>
      <c r="H135" s="323" t="s">
        <v>728</v>
      </c>
      <c r="I135" s="323" t="s">
        <v>690</v>
      </c>
      <c r="J135" s="323">
        <v>50</v>
      </c>
      <c r="K135" s="367"/>
    </row>
    <row r="136" s="1" customFormat="1" ht="15" customHeight="1">
      <c r="B136" s="365"/>
      <c r="C136" s="323" t="s">
        <v>715</v>
      </c>
      <c r="D136" s="323"/>
      <c r="E136" s="323"/>
      <c r="F136" s="345" t="s">
        <v>694</v>
      </c>
      <c r="G136" s="323"/>
      <c r="H136" s="323" t="s">
        <v>728</v>
      </c>
      <c r="I136" s="323" t="s">
        <v>690</v>
      </c>
      <c r="J136" s="323">
        <v>50</v>
      </c>
      <c r="K136" s="367"/>
    </row>
    <row r="137" s="1" customFormat="1" ht="15" customHeight="1">
      <c r="B137" s="365"/>
      <c r="C137" s="323" t="s">
        <v>716</v>
      </c>
      <c r="D137" s="323"/>
      <c r="E137" s="323"/>
      <c r="F137" s="345" t="s">
        <v>694</v>
      </c>
      <c r="G137" s="323"/>
      <c r="H137" s="323" t="s">
        <v>741</v>
      </c>
      <c r="I137" s="323" t="s">
        <v>690</v>
      </c>
      <c r="J137" s="323">
        <v>255</v>
      </c>
      <c r="K137" s="367"/>
    </row>
    <row r="138" s="1" customFormat="1" ht="15" customHeight="1">
      <c r="B138" s="365"/>
      <c r="C138" s="323" t="s">
        <v>718</v>
      </c>
      <c r="D138" s="323"/>
      <c r="E138" s="323"/>
      <c r="F138" s="345" t="s">
        <v>688</v>
      </c>
      <c r="G138" s="323"/>
      <c r="H138" s="323" t="s">
        <v>742</v>
      </c>
      <c r="I138" s="323" t="s">
        <v>720</v>
      </c>
      <c r="J138" s="323"/>
      <c r="K138" s="367"/>
    </row>
    <row r="139" s="1" customFormat="1" ht="15" customHeight="1">
      <c r="B139" s="365"/>
      <c r="C139" s="323" t="s">
        <v>721</v>
      </c>
      <c r="D139" s="323"/>
      <c r="E139" s="323"/>
      <c r="F139" s="345" t="s">
        <v>688</v>
      </c>
      <c r="G139" s="323"/>
      <c r="H139" s="323" t="s">
        <v>743</v>
      </c>
      <c r="I139" s="323" t="s">
        <v>723</v>
      </c>
      <c r="J139" s="323"/>
      <c r="K139" s="367"/>
    </row>
    <row r="140" s="1" customFormat="1" ht="15" customHeight="1">
      <c r="B140" s="365"/>
      <c r="C140" s="323" t="s">
        <v>724</v>
      </c>
      <c r="D140" s="323"/>
      <c r="E140" s="323"/>
      <c r="F140" s="345" t="s">
        <v>688</v>
      </c>
      <c r="G140" s="323"/>
      <c r="H140" s="323" t="s">
        <v>724</v>
      </c>
      <c r="I140" s="323" t="s">
        <v>723</v>
      </c>
      <c r="J140" s="323"/>
      <c r="K140" s="367"/>
    </row>
    <row r="141" s="1" customFormat="1" ht="15" customHeight="1">
      <c r="B141" s="365"/>
      <c r="C141" s="323" t="s">
        <v>38</v>
      </c>
      <c r="D141" s="323"/>
      <c r="E141" s="323"/>
      <c r="F141" s="345" t="s">
        <v>688</v>
      </c>
      <c r="G141" s="323"/>
      <c r="H141" s="323" t="s">
        <v>744</v>
      </c>
      <c r="I141" s="323" t="s">
        <v>723</v>
      </c>
      <c r="J141" s="323"/>
      <c r="K141" s="367"/>
    </row>
    <row r="142" s="1" customFormat="1" ht="15" customHeight="1">
      <c r="B142" s="365"/>
      <c r="C142" s="323" t="s">
        <v>745</v>
      </c>
      <c r="D142" s="323"/>
      <c r="E142" s="323"/>
      <c r="F142" s="345" t="s">
        <v>688</v>
      </c>
      <c r="G142" s="323"/>
      <c r="H142" s="323" t="s">
        <v>746</v>
      </c>
      <c r="I142" s="323" t="s">
        <v>723</v>
      </c>
      <c r="J142" s="323"/>
      <c r="K142" s="367"/>
    </row>
    <row r="143" s="1" customFormat="1" ht="15" customHeight="1">
      <c r="B143" s="368"/>
      <c r="C143" s="369"/>
      <c r="D143" s="369"/>
      <c r="E143" s="369"/>
      <c r="F143" s="369"/>
      <c r="G143" s="369"/>
      <c r="H143" s="369"/>
      <c r="I143" s="369"/>
      <c r="J143" s="369"/>
      <c r="K143" s="370"/>
    </row>
    <row r="144" s="1" customFormat="1" ht="18.75" customHeight="1">
      <c r="B144" s="320"/>
      <c r="C144" s="320"/>
      <c r="D144" s="320"/>
      <c r="E144" s="320"/>
      <c r="F144" s="357"/>
      <c r="G144" s="320"/>
      <c r="H144" s="320"/>
      <c r="I144" s="320"/>
      <c r="J144" s="320"/>
      <c r="K144" s="320"/>
    </row>
    <row r="145" s="1" customFormat="1" ht="18.75" customHeight="1">
      <c r="B145" s="331"/>
      <c r="C145" s="331"/>
      <c r="D145" s="331"/>
      <c r="E145" s="331"/>
      <c r="F145" s="331"/>
      <c r="G145" s="331"/>
      <c r="H145" s="331"/>
      <c r="I145" s="331"/>
      <c r="J145" s="331"/>
      <c r="K145" s="331"/>
    </row>
    <row r="146" s="1" customFormat="1" ht="7.5" customHeight="1">
      <c r="B146" s="332"/>
      <c r="C146" s="333"/>
      <c r="D146" s="333"/>
      <c r="E146" s="333"/>
      <c r="F146" s="333"/>
      <c r="G146" s="333"/>
      <c r="H146" s="333"/>
      <c r="I146" s="333"/>
      <c r="J146" s="333"/>
      <c r="K146" s="334"/>
    </row>
    <row r="147" s="1" customFormat="1" ht="45" customHeight="1">
      <c r="B147" s="335"/>
      <c r="C147" s="336" t="s">
        <v>747</v>
      </c>
      <c r="D147" s="336"/>
      <c r="E147" s="336"/>
      <c r="F147" s="336"/>
      <c r="G147" s="336"/>
      <c r="H147" s="336"/>
      <c r="I147" s="336"/>
      <c r="J147" s="336"/>
      <c r="K147" s="337"/>
    </row>
    <row r="148" s="1" customFormat="1" ht="17.25" customHeight="1">
      <c r="B148" s="335"/>
      <c r="C148" s="338" t="s">
        <v>682</v>
      </c>
      <c r="D148" s="338"/>
      <c r="E148" s="338"/>
      <c r="F148" s="338" t="s">
        <v>683</v>
      </c>
      <c r="G148" s="339"/>
      <c r="H148" s="338" t="s">
        <v>54</v>
      </c>
      <c r="I148" s="338" t="s">
        <v>57</v>
      </c>
      <c r="J148" s="338" t="s">
        <v>684</v>
      </c>
      <c r="K148" s="337"/>
    </row>
    <row r="149" s="1" customFormat="1" ht="17.25" customHeight="1">
      <c r="B149" s="335"/>
      <c r="C149" s="340" t="s">
        <v>685</v>
      </c>
      <c r="D149" s="340"/>
      <c r="E149" s="340"/>
      <c r="F149" s="341" t="s">
        <v>686</v>
      </c>
      <c r="G149" s="342"/>
      <c r="H149" s="340"/>
      <c r="I149" s="340"/>
      <c r="J149" s="340" t="s">
        <v>687</v>
      </c>
      <c r="K149" s="337"/>
    </row>
    <row r="150" s="1" customFormat="1" ht="5.25" customHeight="1">
      <c r="B150" s="346"/>
      <c r="C150" s="343"/>
      <c r="D150" s="343"/>
      <c r="E150" s="343"/>
      <c r="F150" s="343"/>
      <c r="G150" s="344"/>
      <c r="H150" s="343"/>
      <c r="I150" s="343"/>
      <c r="J150" s="343"/>
      <c r="K150" s="367"/>
    </row>
    <row r="151" s="1" customFormat="1" ht="15" customHeight="1">
      <c r="B151" s="346"/>
      <c r="C151" s="371" t="s">
        <v>691</v>
      </c>
      <c r="D151" s="323"/>
      <c r="E151" s="323"/>
      <c r="F151" s="372" t="s">
        <v>688</v>
      </c>
      <c r="G151" s="323"/>
      <c r="H151" s="371" t="s">
        <v>728</v>
      </c>
      <c r="I151" s="371" t="s">
        <v>690</v>
      </c>
      <c r="J151" s="371">
        <v>120</v>
      </c>
      <c r="K151" s="367"/>
    </row>
    <row r="152" s="1" customFormat="1" ht="15" customHeight="1">
      <c r="B152" s="346"/>
      <c r="C152" s="371" t="s">
        <v>737</v>
      </c>
      <c r="D152" s="323"/>
      <c r="E152" s="323"/>
      <c r="F152" s="372" t="s">
        <v>688</v>
      </c>
      <c r="G152" s="323"/>
      <c r="H152" s="371" t="s">
        <v>748</v>
      </c>
      <c r="I152" s="371" t="s">
        <v>690</v>
      </c>
      <c r="J152" s="371" t="s">
        <v>739</v>
      </c>
      <c r="K152" s="367"/>
    </row>
    <row r="153" s="1" customFormat="1" ht="15" customHeight="1">
      <c r="B153" s="346"/>
      <c r="C153" s="371" t="s">
        <v>83</v>
      </c>
      <c r="D153" s="323"/>
      <c r="E153" s="323"/>
      <c r="F153" s="372" t="s">
        <v>688</v>
      </c>
      <c r="G153" s="323"/>
      <c r="H153" s="371" t="s">
        <v>749</v>
      </c>
      <c r="I153" s="371" t="s">
        <v>690</v>
      </c>
      <c r="J153" s="371" t="s">
        <v>739</v>
      </c>
      <c r="K153" s="367"/>
    </row>
    <row r="154" s="1" customFormat="1" ht="15" customHeight="1">
      <c r="B154" s="346"/>
      <c r="C154" s="371" t="s">
        <v>693</v>
      </c>
      <c r="D154" s="323"/>
      <c r="E154" s="323"/>
      <c r="F154" s="372" t="s">
        <v>694</v>
      </c>
      <c r="G154" s="323"/>
      <c r="H154" s="371" t="s">
        <v>728</v>
      </c>
      <c r="I154" s="371" t="s">
        <v>690</v>
      </c>
      <c r="J154" s="371">
        <v>50</v>
      </c>
      <c r="K154" s="367"/>
    </row>
    <row r="155" s="1" customFormat="1" ht="15" customHeight="1">
      <c r="B155" s="346"/>
      <c r="C155" s="371" t="s">
        <v>696</v>
      </c>
      <c r="D155" s="323"/>
      <c r="E155" s="323"/>
      <c r="F155" s="372" t="s">
        <v>688</v>
      </c>
      <c r="G155" s="323"/>
      <c r="H155" s="371" t="s">
        <v>728</v>
      </c>
      <c r="I155" s="371" t="s">
        <v>698</v>
      </c>
      <c r="J155" s="371"/>
      <c r="K155" s="367"/>
    </row>
    <row r="156" s="1" customFormat="1" ht="15" customHeight="1">
      <c r="B156" s="346"/>
      <c r="C156" s="371" t="s">
        <v>707</v>
      </c>
      <c r="D156" s="323"/>
      <c r="E156" s="323"/>
      <c r="F156" s="372" t="s">
        <v>694</v>
      </c>
      <c r="G156" s="323"/>
      <c r="H156" s="371" t="s">
        <v>728</v>
      </c>
      <c r="I156" s="371" t="s">
        <v>690</v>
      </c>
      <c r="J156" s="371">
        <v>50</v>
      </c>
      <c r="K156" s="367"/>
    </row>
    <row r="157" s="1" customFormat="1" ht="15" customHeight="1">
      <c r="B157" s="346"/>
      <c r="C157" s="371" t="s">
        <v>715</v>
      </c>
      <c r="D157" s="323"/>
      <c r="E157" s="323"/>
      <c r="F157" s="372" t="s">
        <v>694</v>
      </c>
      <c r="G157" s="323"/>
      <c r="H157" s="371" t="s">
        <v>728</v>
      </c>
      <c r="I157" s="371" t="s">
        <v>690</v>
      </c>
      <c r="J157" s="371">
        <v>50</v>
      </c>
      <c r="K157" s="367"/>
    </row>
    <row r="158" s="1" customFormat="1" ht="15" customHeight="1">
      <c r="B158" s="346"/>
      <c r="C158" s="371" t="s">
        <v>713</v>
      </c>
      <c r="D158" s="323"/>
      <c r="E158" s="323"/>
      <c r="F158" s="372" t="s">
        <v>694</v>
      </c>
      <c r="G158" s="323"/>
      <c r="H158" s="371" t="s">
        <v>728</v>
      </c>
      <c r="I158" s="371" t="s">
        <v>690</v>
      </c>
      <c r="J158" s="371">
        <v>50</v>
      </c>
      <c r="K158" s="367"/>
    </row>
    <row r="159" s="1" customFormat="1" ht="15" customHeight="1">
      <c r="B159" s="346"/>
      <c r="C159" s="371" t="s">
        <v>98</v>
      </c>
      <c r="D159" s="323"/>
      <c r="E159" s="323"/>
      <c r="F159" s="372" t="s">
        <v>688</v>
      </c>
      <c r="G159" s="323"/>
      <c r="H159" s="371" t="s">
        <v>750</v>
      </c>
      <c r="I159" s="371" t="s">
        <v>690</v>
      </c>
      <c r="J159" s="371" t="s">
        <v>751</v>
      </c>
      <c r="K159" s="367"/>
    </row>
    <row r="160" s="1" customFormat="1" ht="15" customHeight="1">
      <c r="B160" s="346"/>
      <c r="C160" s="371" t="s">
        <v>752</v>
      </c>
      <c r="D160" s="323"/>
      <c r="E160" s="323"/>
      <c r="F160" s="372" t="s">
        <v>688</v>
      </c>
      <c r="G160" s="323"/>
      <c r="H160" s="371" t="s">
        <v>753</v>
      </c>
      <c r="I160" s="371" t="s">
        <v>723</v>
      </c>
      <c r="J160" s="371"/>
      <c r="K160" s="367"/>
    </row>
    <row r="161" s="1" customFormat="1" ht="15" customHeight="1">
      <c r="B161" s="373"/>
      <c r="C161" s="355"/>
      <c r="D161" s="355"/>
      <c r="E161" s="355"/>
      <c r="F161" s="355"/>
      <c r="G161" s="355"/>
      <c r="H161" s="355"/>
      <c r="I161" s="355"/>
      <c r="J161" s="355"/>
      <c r="K161" s="374"/>
    </row>
    <row r="162" s="1" customFormat="1" ht="18.75" customHeight="1">
      <c r="B162" s="320"/>
      <c r="C162" s="323"/>
      <c r="D162" s="323"/>
      <c r="E162" s="323"/>
      <c r="F162" s="345"/>
      <c r="G162" s="323"/>
      <c r="H162" s="323"/>
      <c r="I162" s="323"/>
      <c r="J162" s="323"/>
      <c r="K162" s="320"/>
    </row>
    <row r="163" s="1" customFormat="1" ht="18.75" customHeight="1">
      <c r="B163" s="331"/>
      <c r="C163" s="331"/>
      <c r="D163" s="331"/>
      <c r="E163" s="331"/>
      <c r="F163" s="331"/>
      <c r="G163" s="331"/>
      <c r="H163" s="331"/>
      <c r="I163" s="331"/>
      <c r="J163" s="331"/>
      <c r="K163" s="331"/>
    </row>
    <row r="164" s="1" customFormat="1" ht="7.5" customHeight="1">
      <c r="B164" s="310"/>
      <c r="C164" s="311"/>
      <c r="D164" s="311"/>
      <c r="E164" s="311"/>
      <c r="F164" s="311"/>
      <c r="G164" s="311"/>
      <c r="H164" s="311"/>
      <c r="I164" s="311"/>
      <c r="J164" s="311"/>
      <c r="K164" s="312"/>
    </row>
    <row r="165" s="1" customFormat="1" ht="45" customHeight="1">
      <c r="B165" s="313"/>
      <c r="C165" s="314" t="s">
        <v>754</v>
      </c>
      <c r="D165" s="314"/>
      <c r="E165" s="314"/>
      <c r="F165" s="314"/>
      <c r="G165" s="314"/>
      <c r="H165" s="314"/>
      <c r="I165" s="314"/>
      <c r="J165" s="314"/>
      <c r="K165" s="315"/>
    </row>
    <row r="166" s="1" customFormat="1" ht="17.25" customHeight="1">
      <c r="B166" s="313"/>
      <c r="C166" s="338" t="s">
        <v>682</v>
      </c>
      <c r="D166" s="338"/>
      <c r="E166" s="338"/>
      <c r="F166" s="338" t="s">
        <v>683</v>
      </c>
      <c r="G166" s="375"/>
      <c r="H166" s="376" t="s">
        <v>54</v>
      </c>
      <c r="I166" s="376" t="s">
        <v>57</v>
      </c>
      <c r="J166" s="338" t="s">
        <v>684</v>
      </c>
      <c r="K166" s="315"/>
    </row>
    <row r="167" s="1" customFormat="1" ht="17.25" customHeight="1">
      <c r="B167" s="316"/>
      <c r="C167" s="340" t="s">
        <v>685</v>
      </c>
      <c r="D167" s="340"/>
      <c r="E167" s="340"/>
      <c r="F167" s="341" t="s">
        <v>686</v>
      </c>
      <c r="G167" s="377"/>
      <c r="H167" s="378"/>
      <c r="I167" s="378"/>
      <c r="J167" s="340" t="s">
        <v>687</v>
      </c>
      <c r="K167" s="318"/>
    </row>
    <row r="168" s="1" customFormat="1" ht="5.25" customHeight="1">
      <c r="B168" s="346"/>
      <c r="C168" s="343"/>
      <c r="D168" s="343"/>
      <c r="E168" s="343"/>
      <c r="F168" s="343"/>
      <c r="G168" s="344"/>
      <c r="H168" s="343"/>
      <c r="I168" s="343"/>
      <c r="J168" s="343"/>
      <c r="K168" s="367"/>
    </row>
    <row r="169" s="1" customFormat="1" ht="15" customHeight="1">
      <c r="B169" s="346"/>
      <c r="C169" s="323" t="s">
        <v>691</v>
      </c>
      <c r="D169" s="323"/>
      <c r="E169" s="323"/>
      <c r="F169" s="345" t="s">
        <v>688</v>
      </c>
      <c r="G169" s="323"/>
      <c r="H169" s="323" t="s">
        <v>728</v>
      </c>
      <c r="I169" s="323" t="s">
        <v>690</v>
      </c>
      <c r="J169" s="323">
        <v>120</v>
      </c>
      <c r="K169" s="367"/>
    </row>
    <row r="170" s="1" customFormat="1" ht="15" customHeight="1">
      <c r="B170" s="346"/>
      <c r="C170" s="323" t="s">
        <v>737</v>
      </c>
      <c r="D170" s="323"/>
      <c r="E170" s="323"/>
      <c r="F170" s="345" t="s">
        <v>688</v>
      </c>
      <c r="G170" s="323"/>
      <c r="H170" s="323" t="s">
        <v>738</v>
      </c>
      <c r="I170" s="323" t="s">
        <v>690</v>
      </c>
      <c r="J170" s="323" t="s">
        <v>739</v>
      </c>
      <c r="K170" s="367"/>
    </row>
    <row r="171" s="1" customFormat="1" ht="15" customHeight="1">
      <c r="B171" s="346"/>
      <c r="C171" s="323" t="s">
        <v>83</v>
      </c>
      <c r="D171" s="323"/>
      <c r="E171" s="323"/>
      <c r="F171" s="345" t="s">
        <v>688</v>
      </c>
      <c r="G171" s="323"/>
      <c r="H171" s="323" t="s">
        <v>755</v>
      </c>
      <c r="I171" s="323" t="s">
        <v>690</v>
      </c>
      <c r="J171" s="323" t="s">
        <v>739</v>
      </c>
      <c r="K171" s="367"/>
    </row>
    <row r="172" s="1" customFormat="1" ht="15" customHeight="1">
      <c r="B172" s="346"/>
      <c r="C172" s="323" t="s">
        <v>693</v>
      </c>
      <c r="D172" s="323"/>
      <c r="E172" s="323"/>
      <c r="F172" s="345" t="s">
        <v>694</v>
      </c>
      <c r="G172" s="323"/>
      <c r="H172" s="323" t="s">
        <v>755</v>
      </c>
      <c r="I172" s="323" t="s">
        <v>690</v>
      </c>
      <c r="J172" s="323">
        <v>50</v>
      </c>
      <c r="K172" s="367"/>
    </row>
    <row r="173" s="1" customFormat="1" ht="15" customHeight="1">
      <c r="B173" s="346"/>
      <c r="C173" s="323" t="s">
        <v>696</v>
      </c>
      <c r="D173" s="323"/>
      <c r="E173" s="323"/>
      <c r="F173" s="345" t="s">
        <v>688</v>
      </c>
      <c r="G173" s="323"/>
      <c r="H173" s="323" t="s">
        <v>755</v>
      </c>
      <c r="I173" s="323" t="s">
        <v>698</v>
      </c>
      <c r="J173" s="323"/>
      <c r="K173" s="367"/>
    </row>
    <row r="174" s="1" customFormat="1" ht="15" customHeight="1">
      <c r="B174" s="346"/>
      <c r="C174" s="323" t="s">
        <v>707</v>
      </c>
      <c r="D174" s="323"/>
      <c r="E174" s="323"/>
      <c r="F174" s="345" t="s">
        <v>694</v>
      </c>
      <c r="G174" s="323"/>
      <c r="H174" s="323" t="s">
        <v>755</v>
      </c>
      <c r="I174" s="323" t="s">
        <v>690</v>
      </c>
      <c r="J174" s="323">
        <v>50</v>
      </c>
      <c r="K174" s="367"/>
    </row>
    <row r="175" s="1" customFormat="1" ht="15" customHeight="1">
      <c r="B175" s="346"/>
      <c r="C175" s="323" t="s">
        <v>715</v>
      </c>
      <c r="D175" s="323"/>
      <c r="E175" s="323"/>
      <c r="F175" s="345" t="s">
        <v>694</v>
      </c>
      <c r="G175" s="323"/>
      <c r="H175" s="323" t="s">
        <v>755</v>
      </c>
      <c r="I175" s="323" t="s">
        <v>690</v>
      </c>
      <c r="J175" s="323">
        <v>50</v>
      </c>
      <c r="K175" s="367"/>
    </row>
    <row r="176" s="1" customFormat="1" ht="15" customHeight="1">
      <c r="B176" s="346"/>
      <c r="C176" s="323" t="s">
        <v>713</v>
      </c>
      <c r="D176" s="323"/>
      <c r="E176" s="323"/>
      <c r="F176" s="345" t="s">
        <v>694</v>
      </c>
      <c r="G176" s="323"/>
      <c r="H176" s="323" t="s">
        <v>755</v>
      </c>
      <c r="I176" s="323" t="s">
        <v>690</v>
      </c>
      <c r="J176" s="323">
        <v>50</v>
      </c>
      <c r="K176" s="367"/>
    </row>
    <row r="177" s="1" customFormat="1" ht="15" customHeight="1">
      <c r="B177" s="346"/>
      <c r="C177" s="323" t="s">
        <v>109</v>
      </c>
      <c r="D177" s="323"/>
      <c r="E177" s="323"/>
      <c r="F177" s="345" t="s">
        <v>688</v>
      </c>
      <c r="G177" s="323"/>
      <c r="H177" s="323" t="s">
        <v>756</v>
      </c>
      <c r="I177" s="323" t="s">
        <v>757</v>
      </c>
      <c r="J177" s="323"/>
      <c r="K177" s="367"/>
    </row>
    <row r="178" s="1" customFormat="1" ht="15" customHeight="1">
      <c r="B178" s="346"/>
      <c r="C178" s="323" t="s">
        <v>57</v>
      </c>
      <c r="D178" s="323"/>
      <c r="E178" s="323"/>
      <c r="F178" s="345" t="s">
        <v>688</v>
      </c>
      <c r="G178" s="323"/>
      <c r="H178" s="323" t="s">
        <v>758</v>
      </c>
      <c r="I178" s="323" t="s">
        <v>759</v>
      </c>
      <c r="J178" s="323">
        <v>1</v>
      </c>
      <c r="K178" s="367"/>
    </row>
    <row r="179" s="1" customFormat="1" ht="15" customHeight="1">
      <c r="B179" s="346"/>
      <c r="C179" s="323" t="s">
        <v>53</v>
      </c>
      <c r="D179" s="323"/>
      <c r="E179" s="323"/>
      <c r="F179" s="345" t="s">
        <v>688</v>
      </c>
      <c r="G179" s="323"/>
      <c r="H179" s="323" t="s">
        <v>760</v>
      </c>
      <c r="I179" s="323" t="s">
        <v>690</v>
      </c>
      <c r="J179" s="323">
        <v>20</v>
      </c>
      <c r="K179" s="367"/>
    </row>
    <row r="180" s="1" customFormat="1" ht="15" customHeight="1">
      <c r="B180" s="346"/>
      <c r="C180" s="323" t="s">
        <v>54</v>
      </c>
      <c r="D180" s="323"/>
      <c r="E180" s="323"/>
      <c r="F180" s="345" t="s">
        <v>688</v>
      </c>
      <c r="G180" s="323"/>
      <c r="H180" s="323" t="s">
        <v>761</v>
      </c>
      <c r="I180" s="323" t="s">
        <v>690</v>
      </c>
      <c r="J180" s="323">
        <v>255</v>
      </c>
      <c r="K180" s="367"/>
    </row>
    <row r="181" s="1" customFormat="1" ht="15" customHeight="1">
      <c r="B181" s="346"/>
      <c r="C181" s="323" t="s">
        <v>110</v>
      </c>
      <c r="D181" s="323"/>
      <c r="E181" s="323"/>
      <c r="F181" s="345" t="s">
        <v>688</v>
      </c>
      <c r="G181" s="323"/>
      <c r="H181" s="323" t="s">
        <v>652</v>
      </c>
      <c r="I181" s="323" t="s">
        <v>690</v>
      </c>
      <c r="J181" s="323">
        <v>10</v>
      </c>
      <c r="K181" s="367"/>
    </row>
    <row r="182" s="1" customFormat="1" ht="15" customHeight="1">
      <c r="B182" s="346"/>
      <c r="C182" s="323" t="s">
        <v>111</v>
      </c>
      <c r="D182" s="323"/>
      <c r="E182" s="323"/>
      <c r="F182" s="345" t="s">
        <v>688</v>
      </c>
      <c r="G182" s="323"/>
      <c r="H182" s="323" t="s">
        <v>762</v>
      </c>
      <c r="I182" s="323" t="s">
        <v>723</v>
      </c>
      <c r="J182" s="323"/>
      <c r="K182" s="367"/>
    </row>
    <row r="183" s="1" customFormat="1" ht="15" customHeight="1">
      <c r="B183" s="346"/>
      <c r="C183" s="323" t="s">
        <v>763</v>
      </c>
      <c r="D183" s="323"/>
      <c r="E183" s="323"/>
      <c r="F183" s="345" t="s">
        <v>688</v>
      </c>
      <c r="G183" s="323"/>
      <c r="H183" s="323" t="s">
        <v>764</v>
      </c>
      <c r="I183" s="323" t="s">
        <v>723</v>
      </c>
      <c r="J183" s="323"/>
      <c r="K183" s="367"/>
    </row>
    <row r="184" s="1" customFormat="1" ht="15" customHeight="1">
      <c r="B184" s="346"/>
      <c r="C184" s="323" t="s">
        <v>752</v>
      </c>
      <c r="D184" s="323"/>
      <c r="E184" s="323"/>
      <c r="F184" s="345" t="s">
        <v>688</v>
      </c>
      <c r="G184" s="323"/>
      <c r="H184" s="323" t="s">
        <v>765</v>
      </c>
      <c r="I184" s="323" t="s">
        <v>723</v>
      </c>
      <c r="J184" s="323"/>
      <c r="K184" s="367"/>
    </row>
    <row r="185" s="1" customFormat="1" ht="15" customHeight="1">
      <c r="B185" s="346"/>
      <c r="C185" s="323" t="s">
        <v>113</v>
      </c>
      <c r="D185" s="323"/>
      <c r="E185" s="323"/>
      <c r="F185" s="345" t="s">
        <v>694</v>
      </c>
      <c r="G185" s="323"/>
      <c r="H185" s="323" t="s">
        <v>766</v>
      </c>
      <c r="I185" s="323" t="s">
        <v>690</v>
      </c>
      <c r="J185" s="323">
        <v>50</v>
      </c>
      <c r="K185" s="367"/>
    </row>
    <row r="186" s="1" customFormat="1" ht="15" customHeight="1">
      <c r="B186" s="346"/>
      <c r="C186" s="323" t="s">
        <v>767</v>
      </c>
      <c r="D186" s="323"/>
      <c r="E186" s="323"/>
      <c r="F186" s="345" t="s">
        <v>694</v>
      </c>
      <c r="G186" s="323"/>
      <c r="H186" s="323" t="s">
        <v>768</v>
      </c>
      <c r="I186" s="323" t="s">
        <v>769</v>
      </c>
      <c r="J186" s="323"/>
      <c r="K186" s="367"/>
    </row>
    <row r="187" s="1" customFormat="1" ht="15" customHeight="1">
      <c r="B187" s="346"/>
      <c r="C187" s="323" t="s">
        <v>770</v>
      </c>
      <c r="D187" s="323"/>
      <c r="E187" s="323"/>
      <c r="F187" s="345" t="s">
        <v>694</v>
      </c>
      <c r="G187" s="323"/>
      <c r="H187" s="323" t="s">
        <v>771</v>
      </c>
      <c r="I187" s="323" t="s">
        <v>769</v>
      </c>
      <c r="J187" s="323"/>
      <c r="K187" s="367"/>
    </row>
    <row r="188" s="1" customFormat="1" ht="15" customHeight="1">
      <c r="B188" s="346"/>
      <c r="C188" s="323" t="s">
        <v>772</v>
      </c>
      <c r="D188" s="323"/>
      <c r="E188" s="323"/>
      <c r="F188" s="345" t="s">
        <v>694</v>
      </c>
      <c r="G188" s="323"/>
      <c r="H188" s="323" t="s">
        <v>773</v>
      </c>
      <c r="I188" s="323" t="s">
        <v>769</v>
      </c>
      <c r="J188" s="323"/>
      <c r="K188" s="367"/>
    </row>
    <row r="189" s="1" customFormat="1" ht="15" customHeight="1">
      <c r="B189" s="346"/>
      <c r="C189" s="379" t="s">
        <v>774</v>
      </c>
      <c r="D189" s="323"/>
      <c r="E189" s="323"/>
      <c r="F189" s="345" t="s">
        <v>694</v>
      </c>
      <c r="G189" s="323"/>
      <c r="H189" s="323" t="s">
        <v>775</v>
      </c>
      <c r="I189" s="323" t="s">
        <v>776</v>
      </c>
      <c r="J189" s="380" t="s">
        <v>777</v>
      </c>
      <c r="K189" s="367"/>
    </row>
    <row r="190" s="1" customFormat="1" ht="15" customHeight="1">
      <c r="B190" s="346"/>
      <c r="C190" s="330" t="s">
        <v>42</v>
      </c>
      <c r="D190" s="323"/>
      <c r="E190" s="323"/>
      <c r="F190" s="345" t="s">
        <v>688</v>
      </c>
      <c r="G190" s="323"/>
      <c r="H190" s="320" t="s">
        <v>778</v>
      </c>
      <c r="I190" s="323" t="s">
        <v>779</v>
      </c>
      <c r="J190" s="323"/>
      <c r="K190" s="367"/>
    </row>
    <row r="191" s="1" customFormat="1" ht="15" customHeight="1">
      <c r="B191" s="346"/>
      <c r="C191" s="330" t="s">
        <v>780</v>
      </c>
      <c r="D191" s="323"/>
      <c r="E191" s="323"/>
      <c r="F191" s="345" t="s">
        <v>688</v>
      </c>
      <c r="G191" s="323"/>
      <c r="H191" s="323" t="s">
        <v>781</v>
      </c>
      <c r="I191" s="323" t="s">
        <v>723</v>
      </c>
      <c r="J191" s="323"/>
      <c r="K191" s="367"/>
    </row>
    <row r="192" s="1" customFormat="1" ht="15" customHeight="1">
      <c r="B192" s="346"/>
      <c r="C192" s="330" t="s">
        <v>782</v>
      </c>
      <c r="D192" s="323"/>
      <c r="E192" s="323"/>
      <c r="F192" s="345" t="s">
        <v>688</v>
      </c>
      <c r="G192" s="323"/>
      <c r="H192" s="323" t="s">
        <v>783</v>
      </c>
      <c r="I192" s="323" t="s">
        <v>723</v>
      </c>
      <c r="J192" s="323"/>
      <c r="K192" s="367"/>
    </row>
    <row r="193" s="1" customFormat="1" ht="15" customHeight="1">
      <c r="B193" s="346"/>
      <c r="C193" s="330" t="s">
        <v>784</v>
      </c>
      <c r="D193" s="323"/>
      <c r="E193" s="323"/>
      <c r="F193" s="345" t="s">
        <v>694</v>
      </c>
      <c r="G193" s="323"/>
      <c r="H193" s="323" t="s">
        <v>785</v>
      </c>
      <c r="I193" s="323" t="s">
        <v>723</v>
      </c>
      <c r="J193" s="323"/>
      <c r="K193" s="367"/>
    </row>
    <row r="194" s="1" customFormat="1" ht="15" customHeight="1">
      <c r="B194" s="373"/>
      <c r="C194" s="381"/>
      <c r="D194" s="355"/>
      <c r="E194" s="355"/>
      <c r="F194" s="355"/>
      <c r="G194" s="355"/>
      <c r="H194" s="355"/>
      <c r="I194" s="355"/>
      <c r="J194" s="355"/>
      <c r="K194" s="374"/>
    </row>
    <row r="195" s="1" customFormat="1" ht="18.75" customHeight="1">
      <c r="B195" s="320"/>
      <c r="C195" s="323"/>
      <c r="D195" s="323"/>
      <c r="E195" s="323"/>
      <c r="F195" s="345"/>
      <c r="G195" s="323"/>
      <c r="H195" s="323"/>
      <c r="I195" s="323"/>
      <c r="J195" s="323"/>
      <c r="K195" s="320"/>
    </row>
    <row r="196" s="1" customFormat="1" ht="18.75" customHeight="1">
      <c r="B196" s="320"/>
      <c r="C196" s="323"/>
      <c r="D196" s="323"/>
      <c r="E196" s="323"/>
      <c r="F196" s="345"/>
      <c r="G196" s="323"/>
      <c r="H196" s="323"/>
      <c r="I196" s="323"/>
      <c r="J196" s="323"/>
      <c r="K196" s="320"/>
    </row>
    <row r="197" s="1" customFormat="1" ht="18.75" customHeight="1">
      <c r="B197" s="331"/>
      <c r="C197" s="331"/>
      <c r="D197" s="331"/>
      <c r="E197" s="331"/>
      <c r="F197" s="331"/>
      <c r="G197" s="331"/>
      <c r="H197" s="331"/>
      <c r="I197" s="331"/>
      <c r="J197" s="331"/>
      <c r="K197" s="331"/>
    </row>
    <row r="198" s="1" customFormat="1" ht="13.5">
      <c r="B198" s="310"/>
      <c r="C198" s="311"/>
      <c r="D198" s="311"/>
      <c r="E198" s="311"/>
      <c r="F198" s="311"/>
      <c r="G198" s="311"/>
      <c r="H198" s="311"/>
      <c r="I198" s="311"/>
      <c r="J198" s="311"/>
      <c r="K198" s="312"/>
    </row>
    <row r="199" s="1" customFormat="1" ht="21">
      <c r="B199" s="313"/>
      <c r="C199" s="314" t="s">
        <v>786</v>
      </c>
      <c r="D199" s="314"/>
      <c r="E199" s="314"/>
      <c r="F199" s="314"/>
      <c r="G199" s="314"/>
      <c r="H199" s="314"/>
      <c r="I199" s="314"/>
      <c r="J199" s="314"/>
      <c r="K199" s="315"/>
    </row>
    <row r="200" s="1" customFormat="1" ht="25.5" customHeight="1">
      <c r="B200" s="313"/>
      <c r="C200" s="382" t="s">
        <v>787</v>
      </c>
      <c r="D200" s="382"/>
      <c r="E200" s="382"/>
      <c r="F200" s="382" t="s">
        <v>788</v>
      </c>
      <c r="G200" s="383"/>
      <c r="H200" s="382" t="s">
        <v>789</v>
      </c>
      <c r="I200" s="382"/>
      <c r="J200" s="382"/>
      <c r="K200" s="315"/>
    </row>
    <row r="201" s="1" customFormat="1" ht="5.25" customHeight="1">
      <c r="B201" s="346"/>
      <c r="C201" s="343"/>
      <c r="D201" s="343"/>
      <c r="E201" s="343"/>
      <c r="F201" s="343"/>
      <c r="G201" s="323"/>
      <c r="H201" s="343"/>
      <c r="I201" s="343"/>
      <c r="J201" s="343"/>
      <c r="K201" s="367"/>
    </row>
    <row r="202" s="1" customFormat="1" ht="15" customHeight="1">
      <c r="B202" s="346"/>
      <c r="C202" s="323" t="s">
        <v>779</v>
      </c>
      <c r="D202" s="323"/>
      <c r="E202" s="323"/>
      <c r="F202" s="345" t="s">
        <v>43</v>
      </c>
      <c r="G202" s="323"/>
      <c r="H202" s="323" t="s">
        <v>790</v>
      </c>
      <c r="I202" s="323"/>
      <c r="J202" s="323"/>
      <c r="K202" s="367"/>
    </row>
    <row r="203" s="1" customFormat="1" ht="15" customHeight="1">
      <c r="B203" s="346"/>
      <c r="C203" s="352"/>
      <c r="D203" s="323"/>
      <c r="E203" s="323"/>
      <c r="F203" s="345" t="s">
        <v>44</v>
      </c>
      <c r="G203" s="323"/>
      <c r="H203" s="323" t="s">
        <v>791</v>
      </c>
      <c r="I203" s="323"/>
      <c r="J203" s="323"/>
      <c r="K203" s="367"/>
    </row>
    <row r="204" s="1" customFormat="1" ht="15" customHeight="1">
      <c r="B204" s="346"/>
      <c r="C204" s="352"/>
      <c r="D204" s="323"/>
      <c r="E204" s="323"/>
      <c r="F204" s="345" t="s">
        <v>47</v>
      </c>
      <c r="G204" s="323"/>
      <c r="H204" s="323" t="s">
        <v>792</v>
      </c>
      <c r="I204" s="323"/>
      <c r="J204" s="323"/>
      <c r="K204" s="367"/>
    </row>
    <row r="205" s="1" customFormat="1" ht="15" customHeight="1">
      <c r="B205" s="346"/>
      <c r="C205" s="323"/>
      <c r="D205" s="323"/>
      <c r="E205" s="323"/>
      <c r="F205" s="345" t="s">
        <v>45</v>
      </c>
      <c r="G205" s="323"/>
      <c r="H205" s="323" t="s">
        <v>793</v>
      </c>
      <c r="I205" s="323"/>
      <c r="J205" s="323"/>
      <c r="K205" s="367"/>
    </row>
    <row r="206" s="1" customFormat="1" ht="15" customHeight="1">
      <c r="B206" s="346"/>
      <c r="C206" s="323"/>
      <c r="D206" s="323"/>
      <c r="E206" s="323"/>
      <c r="F206" s="345" t="s">
        <v>46</v>
      </c>
      <c r="G206" s="323"/>
      <c r="H206" s="323" t="s">
        <v>794</v>
      </c>
      <c r="I206" s="323"/>
      <c r="J206" s="323"/>
      <c r="K206" s="367"/>
    </row>
    <row r="207" s="1" customFormat="1" ht="15" customHeight="1">
      <c r="B207" s="346"/>
      <c r="C207" s="323"/>
      <c r="D207" s="323"/>
      <c r="E207" s="323"/>
      <c r="F207" s="345"/>
      <c r="G207" s="323"/>
      <c r="H207" s="323"/>
      <c r="I207" s="323"/>
      <c r="J207" s="323"/>
      <c r="K207" s="367"/>
    </row>
    <row r="208" s="1" customFormat="1" ht="15" customHeight="1">
      <c r="B208" s="346"/>
      <c r="C208" s="323" t="s">
        <v>735</v>
      </c>
      <c r="D208" s="323"/>
      <c r="E208" s="323"/>
      <c r="F208" s="345" t="s">
        <v>78</v>
      </c>
      <c r="G208" s="323"/>
      <c r="H208" s="323" t="s">
        <v>795</v>
      </c>
      <c r="I208" s="323"/>
      <c r="J208" s="323"/>
      <c r="K208" s="367"/>
    </row>
    <row r="209" s="1" customFormat="1" ht="15" customHeight="1">
      <c r="B209" s="346"/>
      <c r="C209" s="352"/>
      <c r="D209" s="323"/>
      <c r="E209" s="323"/>
      <c r="F209" s="345" t="s">
        <v>631</v>
      </c>
      <c r="G209" s="323"/>
      <c r="H209" s="323" t="s">
        <v>632</v>
      </c>
      <c r="I209" s="323"/>
      <c r="J209" s="323"/>
      <c r="K209" s="367"/>
    </row>
    <row r="210" s="1" customFormat="1" ht="15" customHeight="1">
      <c r="B210" s="346"/>
      <c r="C210" s="323"/>
      <c r="D210" s="323"/>
      <c r="E210" s="323"/>
      <c r="F210" s="345" t="s">
        <v>629</v>
      </c>
      <c r="G210" s="323"/>
      <c r="H210" s="323" t="s">
        <v>796</v>
      </c>
      <c r="I210" s="323"/>
      <c r="J210" s="323"/>
      <c r="K210" s="367"/>
    </row>
    <row r="211" s="1" customFormat="1" ht="15" customHeight="1">
      <c r="B211" s="384"/>
      <c r="C211" s="352"/>
      <c r="D211" s="352"/>
      <c r="E211" s="352"/>
      <c r="F211" s="345" t="s">
        <v>633</v>
      </c>
      <c r="G211" s="330"/>
      <c r="H211" s="371" t="s">
        <v>634</v>
      </c>
      <c r="I211" s="371"/>
      <c r="J211" s="371"/>
      <c r="K211" s="385"/>
    </row>
    <row r="212" s="1" customFormat="1" ht="15" customHeight="1">
      <c r="B212" s="384"/>
      <c r="C212" s="352"/>
      <c r="D212" s="352"/>
      <c r="E212" s="352"/>
      <c r="F212" s="345" t="s">
        <v>635</v>
      </c>
      <c r="G212" s="330"/>
      <c r="H212" s="371" t="s">
        <v>797</v>
      </c>
      <c r="I212" s="371"/>
      <c r="J212" s="371"/>
      <c r="K212" s="385"/>
    </row>
    <row r="213" s="1" customFormat="1" ht="15" customHeight="1">
      <c r="B213" s="384"/>
      <c r="C213" s="352"/>
      <c r="D213" s="352"/>
      <c r="E213" s="352"/>
      <c r="F213" s="386"/>
      <c r="G213" s="330"/>
      <c r="H213" s="387"/>
      <c r="I213" s="387"/>
      <c r="J213" s="387"/>
      <c r="K213" s="385"/>
    </row>
    <row r="214" s="1" customFormat="1" ht="15" customHeight="1">
      <c r="B214" s="384"/>
      <c r="C214" s="323" t="s">
        <v>759</v>
      </c>
      <c r="D214" s="352"/>
      <c r="E214" s="352"/>
      <c r="F214" s="345">
        <v>1</v>
      </c>
      <c r="G214" s="330"/>
      <c r="H214" s="371" t="s">
        <v>798</v>
      </c>
      <c r="I214" s="371"/>
      <c r="J214" s="371"/>
      <c r="K214" s="385"/>
    </row>
    <row r="215" s="1" customFormat="1" ht="15" customHeight="1">
      <c r="B215" s="384"/>
      <c r="C215" s="352"/>
      <c r="D215" s="352"/>
      <c r="E215" s="352"/>
      <c r="F215" s="345">
        <v>2</v>
      </c>
      <c r="G215" s="330"/>
      <c r="H215" s="371" t="s">
        <v>799</v>
      </c>
      <c r="I215" s="371"/>
      <c r="J215" s="371"/>
      <c r="K215" s="385"/>
    </row>
    <row r="216" s="1" customFormat="1" ht="15" customHeight="1">
      <c r="B216" s="384"/>
      <c r="C216" s="352"/>
      <c r="D216" s="352"/>
      <c r="E216" s="352"/>
      <c r="F216" s="345">
        <v>3</v>
      </c>
      <c r="G216" s="330"/>
      <c r="H216" s="371" t="s">
        <v>800</v>
      </c>
      <c r="I216" s="371"/>
      <c r="J216" s="371"/>
      <c r="K216" s="385"/>
    </row>
    <row r="217" s="1" customFormat="1" ht="15" customHeight="1">
      <c r="B217" s="384"/>
      <c r="C217" s="352"/>
      <c r="D217" s="352"/>
      <c r="E217" s="352"/>
      <c r="F217" s="345">
        <v>4</v>
      </c>
      <c r="G217" s="330"/>
      <c r="H217" s="371" t="s">
        <v>801</v>
      </c>
      <c r="I217" s="371"/>
      <c r="J217" s="371"/>
      <c r="K217" s="385"/>
    </row>
    <row r="218" s="1" customFormat="1" ht="12.75" customHeight="1">
      <c r="B218" s="388"/>
      <c r="C218" s="389"/>
      <c r="D218" s="389"/>
      <c r="E218" s="389"/>
      <c r="F218" s="389"/>
      <c r="G218" s="389"/>
      <c r="H218" s="389"/>
      <c r="I218" s="389"/>
      <c r="J218" s="389"/>
      <c r="K218" s="39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via07</dc:creator>
  <cp:lastModifiedBy>via07</cp:lastModifiedBy>
  <dcterms:created xsi:type="dcterms:W3CDTF">2020-04-15T11:12:17Z</dcterms:created>
  <dcterms:modified xsi:type="dcterms:W3CDTF">2020-04-15T11:12:27Z</dcterms:modified>
</cp:coreProperties>
</file>