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1"/>
  </bookViews>
  <sheets>
    <sheet name="Pokyny pro vyplnění" sheetId="1" r:id="rId1"/>
    <sheet name="Stavba" sheetId="2" r:id="rId2"/>
    <sheet name="VzorPolozky" sheetId="3" state="hidden" r:id="rId3"/>
    <sheet name="Rozpočet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'Rozpočet Pol'!$A$1:$U$212</definedName>
    <definedName name="_xlnm.Print_Area" localSheetId="1">'Stavba'!$A$1:$J$55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<sst xmlns="http://schemas.openxmlformats.org/spreadsheetml/2006/main" count="660" uniqueCount="268">
  <si>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</si>
  <si>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</si>
  <si>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</si>
  <si>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</si>
  <si>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</si>
  <si>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</si>
  <si>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</si>
  <si>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</si>
  <si>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</si>
  <si>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</si>
  <si>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</si>
  <si>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</si>
  <si>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</si>
  <si>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</si>
  <si>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</si>
  <si>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</si>
  <si>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</si>
  <si>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</si>
  <si>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</si>
  <si>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</si>
  <si>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</si>
  <si>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</si>
  <si>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</si>
  <si>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</si>
  <si>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</si>
  <si>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</si>
  <si>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</si>
  <si>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</si>
  <si>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</si>
  <si>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</si>
  <si>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</si>
  <si>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</si>
  <si>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</si>
  <si>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</si>
  <si>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</si>
  <si>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</si>
  <si>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</si>
  <si>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</si>
  <si>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</si>
  <si>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</si>
  <si>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</si>
  <si>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</si>
  <si>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</si>
  <si>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</si>
  <si>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</si>
  <si>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Mikulov - OK Pavlovská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</si>
  <si>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</si>
  <si>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</si>
  <si>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</si>
  <si>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</si>
  <si>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</si>
  <si>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</si>
  <si>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</si>
  <si>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4</t>
  </si>
  <si>
    <t>Vodorovné konstrukce</t>
  </si>
  <si>
    <t>5</t>
  </si>
  <si>
    <t>Komunikace</t>
  </si>
  <si>
    <t>8</t>
  </si>
  <si>
    <t>Trubní vedení</t>
  </si>
  <si>
    <t>91</t>
  </si>
  <si>
    <t>Doplňující práce na komunikaci</t>
  </si>
  <si>
    <t>97</t>
  </si>
  <si>
    <t>Prorážení otvorů</t>
  </si>
  <si>
    <t>99</t>
  </si>
  <si>
    <t>Staveništní přesun hmot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</si>
  <si>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</si>
  <si>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</si>
  <si>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</si>
  <si>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</si>
  <si>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</si>
  <si>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</si>
  <si>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</si>
  <si>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</si>
  <si>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</si>
  <si>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</si>
  <si>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</si>
  <si>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</si>
  <si>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</si>
  <si>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</si>
  <si>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</si>
  <si>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</si>
  <si>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</si>
  <si>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</si>
  <si>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</si>
  <si>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</si>
  <si>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</si>
  <si>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</si>
  <si>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</si>
  <si>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</si>
  <si>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</si>
  <si>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</si>
  <si>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</si>
  <si>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</si>
  <si>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</si>
  <si>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</si>
  <si>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</si>
  <si>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113106231R00</t>
  </si>
  <si>
    <t>Rozebrání dlažeb ze zámkové dlažby v kamenivu</t>
  </si>
  <si>
    <t>m2</t>
  </si>
  <si>
    <t>POL1_0</t>
  </si>
  <si>
    <t>viz. D.2.2.:</t>
  </si>
  <si>
    <t>VV</t>
  </si>
  <si>
    <t>5,7*0,9</t>
  </si>
  <si>
    <t>113106221R00</t>
  </si>
  <si>
    <t>Rozebrání dlažeb z drobných žulových kostek, v kam. těženém</t>
  </si>
  <si>
    <t>0,9*6,2</t>
  </si>
  <si>
    <t>113107144RVV</t>
  </si>
  <si>
    <t>Odstranění krytu pl.do 200 m2, živice tl. 19 cm</t>
  </si>
  <si>
    <t>0,9*8,7</t>
  </si>
  <si>
    <t>113107123R00</t>
  </si>
  <si>
    <t>Odstranění podkladu pl. 200 m2,kam.drcené tl.30 cm</t>
  </si>
  <si>
    <t>113202111R00</t>
  </si>
  <si>
    <t>Vytrhání obrub z obrubníků stojatých, vč. lože</t>
  </si>
  <si>
    <t>m</t>
  </si>
  <si>
    <t>2+2+2+1+2+2</t>
  </si>
  <si>
    <t>132201211R00</t>
  </si>
  <si>
    <t>Hloubení rýh š.do 200 cm hor.3 do 100 m3,STROJNĚ</t>
  </si>
  <si>
    <t>m3</t>
  </si>
  <si>
    <t>viz. D.2.2.,D.2.4.:</t>
  </si>
  <si>
    <t>19,35*0,9*2,26+11,9*0,9*(2,26-0,1)</t>
  </si>
  <si>
    <t>8,7*0,9*(2,26-0,49)</t>
  </si>
  <si>
    <t>132201209R00</t>
  </si>
  <si>
    <t>Příplatek za lepivost - hloubení rýh 200cm v hor.3</t>
  </si>
  <si>
    <t>viz. RTS:</t>
  </si>
  <si>
    <t>76,3506</t>
  </si>
  <si>
    <t>161101101R00</t>
  </si>
  <si>
    <t>Svislé přemístění výkopku z hor.1-4 do 2,5 m</t>
  </si>
  <si>
    <t>130001101R00</t>
  </si>
  <si>
    <t>Příplatek za ztížené hloubení v blízkosti vedení</t>
  </si>
  <si>
    <t>1,6*2,1*0,9+1,25*1,75*0,9</t>
  </si>
  <si>
    <t>3*1,05*1,55*0,9+1,15*1,65*0,9</t>
  </si>
  <si>
    <t>151101102R00</t>
  </si>
  <si>
    <t>Pažení a rozepření stěn rýh - příložné - hl. do 4m</t>
  </si>
  <si>
    <t>2*39,95*2,26</t>
  </si>
  <si>
    <t>151101112R00</t>
  </si>
  <si>
    <t>Odstranění pažení stěn rýh - příložné - hl. do 4 m</t>
  </si>
  <si>
    <t>180,574</t>
  </si>
  <si>
    <t>175100020RAD</t>
  </si>
  <si>
    <t>Obsyp potrubí štěrkopískem, dovoz štěrkopísku ze vzdálenosti 15km</t>
  </si>
  <si>
    <t>POL2_0</t>
  </si>
  <si>
    <t>0,55*0,9*39,95</t>
  </si>
  <si>
    <t>174100050RAD</t>
  </si>
  <si>
    <t>Zásyp jam,rýh a šachet štěrkopískem, dovoz štěrkopísku ze vzdálenosti 15 km</t>
  </si>
  <si>
    <t>12,3*0,9*(2,26-0,89)+23,4*0,9*(2,26-1,14)</t>
  </si>
  <si>
    <t>167101101R00</t>
  </si>
  <si>
    <t>Nakládání výkopku z hor.1-4 v množství do 100 m3</t>
  </si>
  <si>
    <t>4,25*0,9*(2,26-0,65)</t>
  </si>
  <si>
    <t>174100010RAA</t>
  </si>
  <si>
    <t>Zásyp jam, rýh a šachet výkopkem, dovoz výkopku ze vzdálenosti 50 m</t>
  </si>
  <si>
    <t>6,1583</t>
  </si>
  <si>
    <t>162701105R00</t>
  </si>
  <si>
    <t>Vodorovné přemístění výkopku z hor.1-4 do 10 km</t>
  </si>
  <si>
    <t>76,3506-6,1583</t>
  </si>
  <si>
    <t>162701109R00</t>
  </si>
  <si>
    <t>Příplatek k vod. přemístění hor.1-4, za dalších 15 km</t>
  </si>
  <si>
    <t>70,1923</t>
  </si>
  <si>
    <t>171201201R00</t>
  </si>
  <si>
    <t>Uložení výkopku na skládku</t>
  </si>
  <si>
    <t>199000002R00</t>
  </si>
  <si>
    <t>Poplatek za skládku horniny 1- 4</t>
  </si>
  <si>
    <t>452313121R00</t>
  </si>
  <si>
    <t>Bloky pro potrubí z betonu C8/10</t>
  </si>
  <si>
    <t>viz. D.2.15.:</t>
  </si>
  <si>
    <t>0,2</t>
  </si>
  <si>
    <t>564231111R00</t>
  </si>
  <si>
    <t>Podklad ze štěrkopísku po zhutnění tloušťky 10 cm</t>
  </si>
  <si>
    <t>0,9*39,95</t>
  </si>
  <si>
    <t>591100031RXX</t>
  </si>
  <si>
    <t>Zřízení zpevněných ploch D+M, (chodník, vjezd) vč. podkladních vrstev a obrub</t>
  </si>
  <si>
    <t>0,9*(1,8+1,95+0,55+2,2+3)</t>
  </si>
  <si>
    <t>850355121R00</t>
  </si>
  <si>
    <t>Výřez nebo výsek na potrubí, azbestocementovém DN 200</t>
  </si>
  <si>
    <t>kus</t>
  </si>
  <si>
    <t>viz. D.2.2.,D.2.12.:</t>
  </si>
  <si>
    <t>2</t>
  </si>
  <si>
    <t>871371121R00</t>
  </si>
  <si>
    <t>Montáž trubek polyetylenových ve výkopu, do d 315 mm</t>
  </si>
  <si>
    <t>39,95</t>
  </si>
  <si>
    <t>286136713R</t>
  </si>
  <si>
    <t>Trubka PE 100 SDR 11  200 x 18,2 mm voda</t>
  </si>
  <si>
    <t>POL3_0</t>
  </si>
  <si>
    <t>ztratné 1,5%: 1,015*39,95</t>
  </si>
  <si>
    <t>871371121RXX</t>
  </si>
  <si>
    <t>Montáž trubek polyetylenových ve výkopu, do d 400 mm, ochranná trubka</t>
  </si>
  <si>
    <t>10,5</t>
  </si>
  <si>
    <t>28613446.XX</t>
  </si>
  <si>
    <t>Trubka PE 355 x 20,1 mm, ochranná trubka</t>
  </si>
  <si>
    <t>ztratné 1,5%: 1,015*10,5</t>
  </si>
  <si>
    <t>877353100RXX</t>
  </si>
  <si>
    <t>Montáž tvarovek DN 200, manžeta</t>
  </si>
  <si>
    <t>viz. D.2.12.:</t>
  </si>
  <si>
    <t>27344389.9</t>
  </si>
  <si>
    <t>Manžeta na chráničky 410 x 620 mm</t>
  </si>
  <si>
    <t>877372122RXX</t>
  </si>
  <si>
    <t>Montáž  elektrotvarovky DN 200 mm, lemový nákružek DN 200</t>
  </si>
  <si>
    <t>28653768</t>
  </si>
  <si>
    <t>Nákružek lemový PE 100, SDR 11 DN 200 mm</t>
  </si>
  <si>
    <t>Montáž  elektrotvarovky DN 200 mm, elektrospojka DN 200</t>
  </si>
  <si>
    <t>28653813</t>
  </si>
  <si>
    <t>Elektrospojka PE 100, SDR 11, DN 200 mm</t>
  </si>
  <si>
    <t>Montáž  elektrotvarovky DN 200 mm, elektrokoleno 90° DN 200</t>
  </si>
  <si>
    <t>28653330.XX</t>
  </si>
  <si>
    <t>Elektrokoleno PE 100 90°, SDR 11 DN 200 mm</t>
  </si>
  <si>
    <t>Montáž  elektrotvarovky DN 200 mm, koleno 90° DN 200</t>
  </si>
  <si>
    <t>28613052.XX</t>
  </si>
  <si>
    <t>Koleno PE 100 90°, SDR 11 DN 200 mm</t>
  </si>
  <si>
    <t>Montáž  elektrotvarovky DN 200 mm, oblouk 60° DN 200</t>
  </si>
  <si>
    <t>28653610.XX</t>
  </si>
  <si>
    <t>Oblouk 60° PE100, SDR 11 DN 200 mm</t>
  </si>
  <si>
    <t>Montáž  elektrotvarovky DN 200 mm, oblouk 11° DN 200</t>
  </si>
  <si>
    <t>28653619.7</t>
  </si>
  <si>
    <t>Oblouk 11° PE100, SDR11 DN 200 mm</t>
  </si>
  <si>
    <t>857601105R00</t>
  </si>
  <si>
    <t>Montáž tvarovek jednoosých, tvárná litina DN 200, spojka</t>
  </si>
  <si>
    <t>42293512</t>
  </si>
  <si>
    <t>Spojka DN 200  voda jištění proti posunu</t>
  </si>
  <si>
    <t>Montáž tvarovek jednoosých, DN 200, příruba</t>
  </si>
  <si>
    <t>31947221</t>
  </si>
  <si>
    <t>Příruba otočná PP-V DN 200</t>
  </si>
  <si>
    <t>892351111R00</t>
  </si>
  <si>
    <t>Tlaková zkouška vodovodního potrubí DN 200</t>
  </si>
  <si>
    <t>viz. D.2.2., D.2.12.:</t>
  </si>
  <si>
    <t>892353111R00</t>
  </si>
  <si>
    <t>Desinfekce vodovodního potrubí DN 200</t>
  </si>
  <si>
    <t>892000001RXX</t>
  </si>
  <si>
    <t>Odběr a rozbor vody</t>
  </si>
  <si>
    <t>viz. D.2.1.:</t>
  </si>
  <si>
    <t>892273111RXX</t>
  </si>
  <si>
    <t>Revize vytyčovacího kabelu</t>
  </si>
  <si>
    <t>kompl</t>
  </si>
  <si>
    <t>722110001RXX</t>
  </si>
  <si>
    <t>Demontáž potrubí z AZC DN 200, vč. likvidace</t>
  </si>
  <si>
    <t>6,35+6,7+11,55</t>
  </si>
  <si>
    <t>899520001RXX</t>
  </si>
  <si>
    <t>Zalití starého vodovodu vč. utěsnění konců, popílkocementovým betonem, D+M</t>
  </si>
  <si>
    <t>8,1+5,8</t>
  </si>
  <si>
    <t>919735114R00</t>
  </si>
  <si>
    <t>Řezání stávajícího živičného krytu tl. 15 - 20 cm</t>
  </si>
  <si>
    <t>2*8,7</t>
  </si>
  <si>
    <t>919731123R00</t>
  </si>
  <si>
    <t>Zarovnání styčné plochy živičné tl. do 20 cm</t>
  </si>
  <si>
    <t>979087212R00</t>
  </si>
  <si>
    <t>Nakládání suti na dopravní prostředky</t>
  </si>
  <si>
    <t>t</t>
  </si>
  <si>
    <t>13,95+1,9</t>
  </si>
  <si>
    <t>979082213R00</t>
  </si>
  <si>
    <t>Vodorovná doprava suti po suchu do 1 km</t>
  </si>
  <si>
    <t>15,85</t>
  </si>
  <si>
    <t>979082219R00</t>
  </si>
  <si>
    <t>Příplatek za dopravu suti po suchu, za dalších 24 km</t>
  </si>
  <si>
    <t>979093111R00</t>
  </si>
  <si>
    <t>Uložení suti na skládku bez zhutnění</t>
  </si>
  <si>
    <t>979990113RXX</t>
  </si>
  <si>
    <t>Poplatek za skládku suti</t>
  </si>
  <si>
    <t>998276101R00</t>
  </si>
  <si>
    <t>Přesun hmot, trubní vedení plastová, otevř. výkop</t>
  </si>
  <si>
    <t>97,9+0,5+10+2,3</t>
  </si>
  <si>
    <t>210800606RXX</t>
  </si>
  <si>
    <t>Vodič CYA 6 mm2, D+M vč. připevnění k potrubí</t>
  </si>
  <si>
    <t>viz. D.2.1.,D.2.2.:</t>
  </si>
  <si>
    <t>ztratné 5%: 1,05*39,95</t>
  </si>
  <si>
    <t>899 72-1112.R00</t>
  </si>
  <si>
    <t>Fólie výstražná šířka 34 cm modrá síťovina, D+M</t>
  </si>
  <si>
    <t/>
  </si>
  <si>
    <t>SUM</t>
  </si>
  <si>
    <t>POPUZIV</t>
  </si>
  <si>
    <t>END</t>
  </si>
  <si>
    <t>Mikulov - OK Pavlovská - přeložka AZC 200 mm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</si>
</sst>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15" xfId="0" applyNumberFormat="1" applyFont="1" applyBorder="1" applyAlignment="1">
      <alignment horizontal="right" vertical="center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3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Border="1" applyAlignment="1">
      <alignment horizontal="right" wrapText="1" shrinkToFit="1"/>
    </xf>
    <xf numFmtId="3" fontId="3" fillId="0" borderId="33" xfId="0" applyNumberFormat="1" applyFont="1" applyBorder="1" applyAlignment="1">
      <alignment horizontal="right" shrinkToFit="1"/>
    </xf>
    <xf numFmtId="3" fontId="0" fillId="0" borderId="33" xfId="0" applyNumberFormat="1" applyBorder="1" applyAlignment="1">
      <alignment shrinkToFit="1"/>
    </xf>
    <xf numFmtId="3" fontId="0" fillId="23" borderId="29" xfId="0" applyNumberFormat="1" applyFill="1" applyBorder="1" applyAlignment="1">
      <alignment wrapText="1" shrinkToFit="1"/>
    </xf>
    <xf numFmtId="3" fontId="0" fillId="23" borderId="29" xfId="0" applyNumberFormat="1" applyFill="1" applyBorder="1" applyAlignment="1">
      <alignment shrinkToFit="1"/>
    </xf>
    <xf numFmtId="0" fontId="4" fillId="33" borderId="34" xfId="0" applyFont="1" applyFill="1" applyBorder="1" applyAlignment="1">
      <alignment horizontal="left" vertical="center" indent="1"/>
    </xf>
    <xf numFmtId="0" fontId="5" fillId="33" borderId="35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" fontId="4" fillId="33" borderId="35" xfId="0" applyNumberFormat="1" applyFont="1" applyFill="1" applyBorder="1" applyAlignment="1">
      <alignment horizontal="left" vertical="center"/>
    </xf>
    <xf numFmtId="49" fontId="0" fillId="33" borderId="36" xfId="0" applyNumberFormat="1" applyFill="1" applyBorder="1" applyAlignment="1">
      <alignment horizontal="left" vertical="center"/>
    </xf>
    <xf numFmtId="0" fontId="0" fillId="33" borderId="35" xfId="0" applyFill="1" applyBorder="1" applyAlignment="1">
      <alignment/>
    </xf>
    <xf numFmtId="49" fontId="5" fillId="33" borderId="36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12" fillId="33" borderId="38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3" fillId="23" borderId="40" xfId="0" applyNumberFormat="1" applyFont="1" applyFill="1" applyBorder="1" applyAlignment="1">
      <alignment horizontal="center"/>
    </xf>
    <xf numFmtId="4" fontId="3" fillId="23" borderId="4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3" borderId="45" xfId="0" applyFill="1" applyBorder="1" applyAlignment="1">
      <alignment/>
    </xf>
    <xf numFmtId="49" fontId="0" fillId="33" borderId="46" xfId="0" applyNumberFormat="1" applyFill="1" applyBorder="1" applyAlignment="1">
      <alignment/>
    </xf>
    <xf numFmtId="49" fontId="0" fillId="33" borderId="46" xfId="0" applyNumberForma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37" xfId="0" applyFill="1" applyBorder="1" applyAlignment="1">
      <alignment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38" xfId="0" applyFill="1" applyBorder="1" applyAlignment="1">
      <alignment/>
    </xf>
    <xf numFmtId="49" fontId="0" fillId="33" borderId="38" xfId="0" applyNumberFormat="1" applyFill="1" applyBorder="1" applyAlignment="1">
      <alignment/>
    </xf>
    <xf numFmtId="0" fontId="0" fillId="33" borderId="48" xfId="0" applyFill="1" applyBorder="1" applyAlignment="1">
      <alignment vertical="top"/>
    </xf>
    <xf numFmtId="0" fontId="0" fillId="33" borderId="49" xfId="0" applyFill="1" applyBorder="1" applyAlignment="1">
      <alignment wrapText="1"/>
    </xf>
    <xf numFmtId="0" fontId="13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3" fillId="0" borderId="50" xfId="0" applyFont="1" applyBorder="1" applyAlignment="1">
      <alignment vertical="top" shrinkToFit="1"/>
    </xf>
    <xf numFmtId="0" fontId="13" fillId="0" borderId="39" xfId="0" applyFont="1" applyBorder="1" applyAlignment="1">
      <alignment vertical="top" shrinkToFit="1"/>
    </xf>
    <xf numFmtId="0" fontId="13" fillId="0" borderId="28" xfId="0" applyFont="1" applyBorder="1" applyAlignment="1">
      <alignment vertical="top" shrinkToFit="1"/>
    </xf>
    <xf numFmtId="0" fontId="14" fillId="0" borderId="50" xfId="0" applyNumberFormat="1" applyFont="1" applyBorder="1" applyAlignment="1">
      <alignment vertical="top" wrapText="1" shrinkToFit="1"/>
    </xf>
    <xf numFmtId="0" fontId="0" fillId="33" borderId="51" xfId="0" applyFill="1" applyBorder="1" applyAlignment="1">
      <alignment vertical="top" shrinkToFit="1"/>
    </xf>
    <xf numFmtId="0" fontId="0" fillId="33" borderId="40" xfId="0" applyFill="1" applyBorder="1" applyAlignment="1">
      <alignment vertical="top" shrinkToFit="1"/>
    </xf>
    <xf numFmtId="0" fontId="0" fillId="33" borderId="17" xfId="0" applyFill="1" applyBorder="1" applyAlignment="1">
      <alignment vertical="top" shrinkToFit="1"/>
    </xf>
    <xf numFmtId="172" fontId="13" fillId="0" borderId="39" xfId="0" applyNumberFormat="1" applyFont="1" applyBorder="1" applyAlignment="1">
      <alignment vertical="top" shrinkToFit="1"/>
    </xf>
    <xf numFmtId="172" fontId="14" fillId="0" borderId="39" xfId="0" applyNumberFormat="1" applyFont="1" applyBorder="1" applyAlignment="1">
      <alignment vertical="top" wrapText="1" shrinkToFit="1"/>
    </xf>
    <xf numFmtId="172" fontId="0" fillId="33" borderId="40" xfId="0" applyNumberFormat="1" applyFill="1" applyBorder="1" applyAlignment="1">
      <alignment vertical="top" shrinkToFit="1"/>
    </xf>
    <xf numFmtId="4" fontId="13" fillId="34" borderId="39" xfId="0" applyNumberFormat="1" applyFont="1" applyFill="1" applyBorder="1" applyAlignment="1" applyProtection="1">
      <alignment vertical="top" shrinkToFit="1"/>
      <protection locked="0"/>
    </xf>
    <xf numFmtId="4" fontId="13" fillId="0" borderId="39" xfId="0" applyNumberFormat="1" applyFont="1" applyBorder="1" applyAlignment="1">
      <alignment vertical="top" shrinkToFit="1"/>
    </xf>
    <xf numFmtId="4" fontId="0" fillId="33" borderId="40" xfId="0" applyNumberFormat="1" applyFill="1" applyBorder="1" applyAlignment="1">
      <alignment vertical="top" shrinkToFit="1"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 wrapText="1"/>
    </xf>
    <xf numFmtId="0" fontId="0" fillId="33" borderId="54" xfId="0" applyFill="1" applyBorder="1" applyAlignment="1">
      <alignment vertical="top"/>
    </xf>
    <xf numFmtId="49" fontId="0" fillId="33" borderId="54" xfId="0" applyNumberFormat="1" applyFill="1" applyBorder="1" applyAlignment="1">
      <alignment vertical="top"/>
    </xf>
    <xf numFmtId="49" fontId="0" fillId="33" borderId="48" xfId="0" applyNumberFormat="1" applyFill="1" applyBorder="1" applyAlignment="1">
      <alignment vertical="top"/>
    </xf>
    <xf numFmtId="0" fontId="0" fillId="33" borderId="55" xfId="0" applyFill="1" applyBorder="1" applyAlignment="1">
      <alignment vertical="top"/>
    </xf>
    <xf numFmtId="172" fontId="0" fillId="33" borderId="48" xfId="0" applyNumberFormat="1" applyFill="1" applyBorder="1" applyAlignment="1">
      <alignment vertical="top"/>
    </xf>
    <xf numFmtId="4" fontId="0" fillId="33" borderId="48" xfId="0" applyNumberFormat="1" applyFill="1" applyBorder="1" applyAlignment="1">
      <alignment vertical="top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4" fillId="0" borderId="51" xfId="0" applyNumberFormat="1" applyFont="1" applyBorder="1" applyAlignment="1">
      <alignment vertical="top" wrapText="1" shrinkToFit="1"/>
    </xf>
    <xf numFmtId="172" fontId="14" fillId="0" borderId="40" xfId="0" applyNumberFormat="1" applyFont="1" applyBorder="1" applyAlignment="1">
      <alignment vertical="top" wrapText="1" shrinkToFit="1"/>
    </xf>
    <xf numFmtId="4" fontId="13" fillId="0" borderId="40" xfId="0" applyNumberFormat="1" applyFont="1" applyBorder="1" applyAlignment="1">
      <alignment vertical="top" shrinkToFit="1"/>
    </xf>
    <xf numFmtId="0" fontId="13" fillId="0" borderId="40" xfId="0" applyFont="1" applyBorder="1" applyAlignment="1">
      <alignment vertical="top" shrinkToFit="1"/>
    </xf>
    <xf numFmtId="0" fontId="13" fillId="0" borderId="17" xfId="0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4" fontId="5" fillId="33" borderId="56" xfId="0" applyNumberFormat="1" applyFont="1" applyFill="1" applyBorder="1" applyAlignment="1">
      <alignment vertical="top"/>
    </xf>
    <xf numFmtId="0" fontId="13" fillId="0" borderId="39" xfId="0" applyNumberFormat="1" applyFont="1" applyBorder="1" applyAlignment="1">
      <alignment horizontal="left" vertical="top" wrapText="1"/>
    </xf>
    <xf numFmtId="0" fontId="14" fillId="0" borderId="39" xfId="0" applyNumberFormat="1" applyFont="1" applyBorder="1" applyAlignment="1" quotePrefix="1">
      <alignment horizontal="left" vertical="top" wrapText="1"/>
    </xf>
    <xf numFmtId="0" fontId="0" fillId="33" borderId="40" xfId="0" applyNumberFormat="1" applyFill="1" applyBorder="1" applyAlignment="1">
      <alignment horizontal="left" vertical="top" wrapText="1"/>
    </xf>
    <xf numFmtId="0" fontId="14" fillId="0" borderId="40" xfId="0" applyNumberFormat="1" applyFont="1" applyBorder="1" applyAlignment="1" quotePrefix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0" xfId="0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49" fontId="5" fillId="0" borderId="15" xfId="0" applyNumberFormat="1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top"/>
      <protection locked="0"/>
    </xf>
    <xf numFmtId="14" fontId="5" fillId="0" borderId="15" xfId="0" applyNumberFormat="1" applyFont="1" applyBorder="1" applyAlignment="1" applyProtection="1">
      <alignment horizontal="center" vertical="top"/>
      <protection locked="0"/>
    </xf>
    <xf numFmtId="4" fontId="13" fillId="0" borderId="39" xfId="0" applyNumberFormat="1" applyFont="1" applyBorder="1" applyAlignment="1" applyProtection="1">
      <alignment vertical="top" shrinkToFit="1"/>
      <protection locked="0"/>
    </xf>
    <xf numFmtId="0" fontId="3" fillId="35" borderId="0" xfId="0" applyFont="1" applyFill="1" applyAlignment="1">
      <alignment horizontal="left" wrapTex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6" xfId="0" applyNumberFormat="1" applyFont="1" applyBorder="1" applyAlignment="1">
      <alignment horizontal="right" vertical="center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5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56" xfId="0" applyNumberFormat="1" applyFont="1" applyBorder="1" applyAlignment="1">
      <alignment horizontal="right" vertical="center" indent="1"/>
    </xf>
    <xf numFmtId="2" fontId="9" fillId="33" borderId="35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49" fontId="4" fillId="33" borderId="24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1" fontId="0" fillId="0" borderId="15" xfId="0" applyNumberFormat="1" applyFont="1" applyBorder="1" applyAlignment="1">
      <alignment horizontal="right" indent="1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3" borderId="32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3" fontId="0" fillId="23" borderId="60" xfId="0" applyNumberFormat="1" applyFill="1" applyBorder="1" applyAlignment="1">
      <alignment/>
    </xf>
    <xf numFmtId="0" fontId="12" fillId="33" borderId="38" xfId="0" applyFont="1" applyFill="1" applyBorder="1" applyAlignment="1">
      <alignment horizontal="center" vertical="center" wrapText="1"/>
    </xf>
    <xf numFmtId="4" fontId="3" fillId="0" borderId="38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" fontId="3" fillId="0" borderId="39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23" borderId="40" xfId="0" applyNumberFormat="1" applyFont="1" applyFill="1" applyBorder="1" applyAlignment="1">
      <alignment/>
    </xf>
    <xf numFmtId="4" fontId="3" fillId="0" borderId="4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1" xfId="0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7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63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0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51" xfId="0" applyFill="1" applyBorder="1" applyAlignment="1" applyProtection="1">
      <alignment vertical="top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205" t="s">
        <v>39</v>
      </c>
      <c r="B2" s="205"/>
      <c r="C2" s="205"/>
      <c r="D2" s="205"/>
      <c r="E2" s="205"/>
      <c r="F2" s="205"/>
      <c r="G2" s="205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8"/>
  <sheetViews>
    <sheetView showGridLines="0" tabSelected="1" zoomScaleSheetLayoutView="75" workbookViewId="0" topLeftCell="B1">
      <selection activeCell="N21" sqref="N21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1" t="s">
        <v>36</v>
      </c>
      <c r="B1" s="215" t="s">
        <v>42</v>
      </c>
      <c r="C1" s="216"/>
      <c r="D1" s="216"/>
      <c r="E1" s="216"/>
      <c r="F1" s="216"/>
      <c r="G1" s="216"/>
      <c r="H1" s="216"/>
      <c r="I1" s="216"/>
      <c r="J1" s="217"/>
    </row>
    <row r="2" spans="1:15" ht="23.25" customHeight="1">
      <c r="A2" s="4"/>
      <c r="B2" s="78" t="s">
        <v>40</v>
      </c>
      <c r="C2" s="79"/>
      <c r="D2" s="232" t="s">
        <v>267</v>
      </c>
      <c r="E2" s="233"/>
      <c r="F2" s="233"/>
      <c r="G2" s="233"/>
      <c r="H2" s="233"/>
      <c r="I2" s="233"/>
      <c r="J2" s="234"/>
      <c r="O2" s="2"/>
    </row>
    <row r="3" spans="1:10" ht="23.25" customHeight="1" hidden="1">
      <c r="A3" s="4"/>
      <c r="B3" s="80" t="s">
        <v>43</v>
      </c>
      <c r="C3" s="81"/>
      <c r="D3" s="212"/>
      <c r="E3" s="213"/>
      <c r="F3" s="213"/>
      <c r="G3" s="213"/>
      <c r="H3" s="213"/>
      <c r="I3" s="213"/>
      <c r="J3" s="214"/>
    </row>
    <row r="4" spans="1:10" ht="23.25" customHeight="1" hidden="1">
      <c r="A4" s="4"/>
      <c r="B4" s="82" t="s">
        <v>44</v>
      </c>
      <c r="C4" s="83"/>
      <c r="D4" s="84"/>
      <c r="E4" s="84"/>
      <c r="F4" s="85"/>
      <c r="G4" s="86"/>
      <c r="H4" s="85"/>
      <c r="I4" s="86"/>
      <c r="J4" s="87"/>
    </row>
    <row r="5" spans="1:10" ht="24" customHeight="1">
      <c r="A5" s="4"/>
      <c r="B5" s="45" t="s">
        <v>21</v>
      </c>
      <c r="C5" s="5"/>
      <c r="D5" s="198"/>
      <c r="E5" s="199"/>
      <c r="F5" s="199"/>
      <c r="G5" s="199"/>
      <c r="H5" s="28" t="s">
        <v>33</v>
      </c>
      <c r="I5" s="198"/>
      <c r="J5" s="11"/>
    </row>
    <row r="6" spans="1:10" ht="15.75" customHeight="1">
      <c r="A6" s="4"/>
      <c r="B6" s="39"/>
      <c r="C6" s="26"/>
      <c r="D6" s="198"/>
      <c r="E6" s="199"/>
      <c r="F6" s="199"/>
      <c r="G6" s="199"/>
      <c r="H6" s="28" t="s">
        <v>34</v>
      </c>
      <c r="I6" s="198"/>
      <c r="J6" s="11"/>
    </row>
    <row r="7" spans="1:10" ht="15.75" customHeight="1">
      <c r="A7" s="4"/>
      <c r="B7" s="40"/>
      <c r="C7" s="88"/>
      <c r="D7" s="200"/>
      <c r="E7" s="201"/>
      <c r="F7" s="201"/>
      <c r="G7" s="201"/>
      <c r="H7" s="36"/>
      <c r="I7" s="34"/>
      <c r="J7" s="49"/>
    </row>
    <row r="8" spans="1:10" ht="24" customHeight="1" hidden="1">
      <c r="A8" s="4"/>
      <c r="B8" s="45" t="s">
        <v>19</v>
      </c>
      <c r="C8" s="5"/>
      <c r="D8" s="35"/>
      <c r="E8" s="5"/>
      <c r="F8" s="5"/>
      <c r="G8" s="43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3"/>
      <c r="H9" s="28" t="s">
        <v>34</v>
      </c>
      <c r="I9" s="33"/>
      <c r="J9" s="11"/>
    </row>
    <row r="10" spans="1:10" ht="15.75" customHeight="1" hidden="1">
      <c r="A10" s="4"/>
      <c r="B10" s="50"/>
      <c r="C10" s="27"/>
      <c r="D10" s="44"/>
      <c r="E10" s="53"/>
      <c r="F10" s="53"/>
      <c r="G10" s="51"/>
      <c r="H10" s="51"/>
      <c r="I10" s="52"/>
      <c r="J10" s="49"/>
    </row>
    <row r="11" spans="1:10" ht="24" customHeight="1">
      <c r="A11" s="4"/>
      <c r="B11" s="45" t="s">
        <v>18</v>
      </c>
      <c r="C11" s="5"/>
      <c r="D11" s="236"/>
      <c r="E11" s="236"/>
      <c r="F11" s="236"/>
      <c r="G11" s="236"/>
      <c r="H11" s="28" t="s">
        <v>33</v>
      </c>
      <c r="I11" s="90"/>
      <c r="J11" s="11"/>
    </row>
    <row r="12" spans="1:10" ht="15.75" customHeight="1">
      <c r="A12" s="4"/>
      <c r="B12" s="39"/>
      <c r="C12" s="26"/>
      <c r="D12" s="210"/>
      <c r="E12" s="210"/>
      <c r="F12" s="210"/>
      <c r="G12" s="210"/>
      <c r="H12" s="28" t="s">
        <v>34</v>
      </c>
      <c r="I12" s="90"/>
      <c r="J12" s="11"/>
    </row>
    <row r="13" spans="1:10" ht="15.75" customHeight="1">
      <c r="A13" s="4"/>
      <c r="B13" s="40"/>
      <c r="C13" s="89"/>
      <c r="D13" s="211"/>
      <c r="E13" s="211"/>
      <c r="F13" s="211"/>
      <c r="G13" s="211"/>
      <c r="H13" s="29"/>
      <c r="I13" s="34"/>
      <c r="J13" s="49"/>
    </row>
    <row r="14" spans="1:10" ht="24" customHeight="1" hidden="1">
      <c r="A14" s="4"/>
      <c r="B14" s="64" t="s">
        <v>20</v>
      </c>
      <c r="C14" s="65"/>
      <c r="D14" s="66"/>
      <c r="E14" s="67"/>
      <c r="F14" s="67"/>
      <c r="G14" s="67"/>
      <c r="H14" s="68"/>
      <c r="I14" s="67"/>
      <c r="J14" s="69"/>
    </row>
    <row r="15" spans="1:14" ht="32.25" customHeight="1">
      <c r="A15" s="4"/>
      <c r="B15" s="50" t="s">
        <v>31</v>
      </c>
      <c r="C15" s="70"/>
      <c r="D15" s="51"/>
      <c r="E15" s="235"/>
      <c r="F15" s="235"/>
      <c r="G15" s="206"/>
      <c r="H15" s="206"/>
      <c r="I15" s="206" t="s">
        <v>28</v>
      </c>
      <c r="J15" s="207"/>
      <c r="N15" s="197"/>
    </row>
    <row r="16" spans="1:10" ht="23.25" customHeight="1">
      <c r="A16" s="137" t="s">
        <v>23</v>
      </c>
      <c r="B16" s="138" t="s">
        <v>23</v>
      </c>
      <c r="C16" s="56"/>
      <c r="D16" s="57"/>
      <c r="E16" s="208"/>
      <c r="F16" s="209"/>
      <c r="G16" s="208"/>
      <c r="H16" s="209"/>
      <c r="I16" s="208">
        <f>SUMIF(F47:F54,A16,I47:I54)+SUMIF(F47:F54,"PSU",I47:I54)</f>
        <v>0</v>
      </c>
      <c r="J16" s="224"/>
    </row>
    <row r="17" spans="1:10" ht="23.25" customHeight="1">
      <c r="A17" s="137" t="s">
        <v>24</v>
      </c>
      <c r="B17" s="138" t="s">
        <v>24</v>
      </c>
      <c r="C17" s="56"/>
      <c r="D17" s="57"/>
      <c r="E17" s="208"/>
      <c r="F17" s="209"/>
      <c r="G17" s="208"/>
      <c r="H17" s="209"/>
      <c r="I17" s="208">
        <f>SUMIF(F47:F54,A17,I47:I54)</f>
        <v>0</v>
      </c>
      <c r="J17" s="224"/>
    </row>
    <row r="18" spans="1:10" ht="23.25" customHeight="1">
      <c r="A18" s="137" t="s">
        <v>25</v>
      </c>
      <c r="B18" s="138" t="s">
        <v>25</v>
      </c>
      <c r="C18" s="56"/>
      <c r="D18" s="57"/>
      <c r="E18" s="208"/>
      <c r="F18" s="209"/>
      <c r="G18" s="208"/>
      <c r="H18" s="209"/>
      <c r="I18" s="208">
        <f>SUMIF(F47:F54,A18,I47:I54)</f>
        <v>0</v>
      </c>
      <c r="J18" s="224"/>
    </row>
    <row r="19" spans="1:10" ht="23.25" customHeight="1">
      <c r="A19" s="137" t="s">
        <v>67</v>
      </c>
      <c r="B19" s="138" t="s">
        <v>26</v>
      </c>
      <c r="C19" s="56"/>
      <c r="D19" s="57"/>
      <c r="E19" s="208"/>
      <c r="F19" s="209"/>
      <c r="G19" s="208"/>
      <c r="H19" s="209"/>
      <c r="I19" s="208">
        <f>SUMIF(F47:F54,A19,I47:I54)</f>
        <v>0</v>
      </c>
      <c r="J19" s="224"/>
    </row>
    <row r="20" spans="1:10" ht="23.25" customHeight="1">
      <c r="A20" s="137" t="s">
        <v>68</v>
      </c>
      <c r="B20" s="138" t="s">
        <v>27</v>
      </c>
      <c r="C20" s="56"/>
      <c r="D20" s="57"/>
      <c r="E20" s="208"/>
      <c r="F20" s="209"/>
      <c r="G20" s="208"/>
      <c r="H20" s="209"/>
      <c r="I20" s="208">
        <f>SUMIF(F47:F54,A20,I47:I54)</f>
        <v>0</v>
      </c>
      <c r="J20" s="224"/>
    </row>
    <row r="21" spans="1:10" ht="23.25" customHeight="1">
      <c r="A21" s="4"/>
      <c r="B21" s="72" t="s">
        <v>28</v>
      </c>
      <c r="C21" s="73"/>
      <c r="D21" s="74"/>
      <c r="E21" s="225"/>
      <c r="F21" s="226"/>
      <c r="G21" s="225"/>
      <c r="H21" s="226"/>
      <c r="I21" s="225">
        <f>SUM(I16:J20)</f>
        <v>0</v>
      </c>
      <c r="J21" s="231"/>
    </row>
    <row r="22" spans="1:10" ht="33" customHeight="1">
      <c r="A22" s="4"/>
      <c r="B22" s="63" t="s">
        <v>32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>
      <c r="A23" s="4"/>
      <c r="B23" s="55" t="s">
        <v>11</v>
      </c>
      <c r="C23" s="56"/>
      <c r="D23" s="57"/>
      <c r="E23" s="58">
        <v>15</v>
      </c>
      <c r="F23" s="59" t="s">
        <v>0</v>
      </c>
      <c r="G23" s="222">
        <f>ZakladDPHSniVypocet</f>
        <v>0</v>
      </c>
      <c r="H23" s="223"/>
      <c r="I23" s="223"/>
      <c r="J23" s="60" t="str">
        <f aca="true" t="shared" si="0" ref="J23:J28">Mena</f>
        <v>CZK</v>
      </c>
    </row>
    <row r="24" spans="1:10" ht="23.25" customHeight="1">
      <c r="A24" s="4"/>
      <c r="B24" s="55" t="s">
        <v>12</v>
      </c>
      <c r="C24" s="56"/>
      <c r="D24" s="57"/>
      <c r="E24" s="58">
        <f>SazbaDPH1</f>
        <v>15</v>
      </c>
      <c r="F24" s="59" t="s">
        <v>0</v>
      </c>
      <c r="G24" s="229">
        <f>ZakladDPHSni*SazbaDPH1/100</f>
        <v>0</v>
      </c>
      <c r="H24" s="230"/>
      <c r="I24" s="230"/>
      <c r="J24" s="60" t="str">
        <f t="shared" si="0"/>
        <v>CZK</v>
      </c>
    </row>
    <row r="25" spans="1:10" ht="23.25" customHeight="1">
      <c r="A25" s="4"/>
      <c r="B25" s="55" t="s">
        <v>13</v>
      </c>
      <c r="C25" s="56"/>
      <c r="D25" s="57"/>
      <c r="E25" s="58">
        <v>21</v>
      </c>
      <c r="F25" s="59" t="s">
        <v>0</v>
      </c>
      <c r="G25" s="222">
        <v>0</v>
      </c>
      <c r="H25" s="223"/>
      <c r="I25" s="223"/>
      <c r="J25" s="60" t="str">
        <f t="shared" si="0"/>
        <v>CZK</v>
      </c>
    </row>
    <row r="26" spans="1:10" ht="23.25" customHeight="1">
      <c r="A26" s="4"/>
      <c r="B26" s="47" t="s">
        <v>14</v>
      </c>
      <c r="C26" s="22"/>
      <c r="D26" s="18"/>
      <c r="E26" s="41">
        <f>SazbaDPH2</f>
        <v>21</v>
      </c>
      <c r="F26" s="42" t="s">
        <v>0</v>
      </c>
      <c r="G26" s="218">
        <v>0</v>
      </c>
      <c r="H26" s="219"/>
      <c r="I26" s="219"/>
      <c r="J26" s="54" t="str">
        <f t="shared" si="0"/>
        <v>CZK</v>
      </c>
    </row>
    <row r="27" spans="1:10" ht="23.25" customHeight="1" thickBot="1">
      <c r="A27" s="4"/>
      <c r="B27" s="46" t="s">
        <v>4</v>
      </c>
      <c r="C27" s="20"/>
      <c r="D27" s="23"/>
      <c r="E27" s="20"/>
      <c r="F27" s="21"/>
      <c r="G27" s="220">
        <f>0</f>
        <v>0</v>
      </c>
      <c r="H27" s="220"/>
      <c r="I27" s="220"/>
      <c r="J27" s="61" t="str">
        <f t="shared" si="0"/>
        <v>CZK</v>
      </c>
    </row>
    <row r="28" spans="1:10" ht="27.75" customHeight="1" hidden="1" thickBot="1">
      <c r="A28" s="4"/>
      <c r="B28" s="109" t="s">
        <v>22</v>
      </c>
      <c r="C28" s="110"/>
      <c r="D28" s="110"/>
      <c r="E28" s="111"/>
      <c r="F28" s="112"/>
      <c r="G28" s="227">
        <f>ZakladDPHSniVypocet+ZakladDPHZaklVypocet</f>
        <v>0</v>
      </c>
      <c r="H28" s="227"/>
      <c r="I28" s="227"/>
      <c r="J28" s="113" t="str">
        <f t="shared" si="0"/>
        <v>CZK</v>
      </c>
    </row>
    <row r="29" spans="1:10" ht="27.75" customHeight="1" thickBot="1">
      <c r="A29" s="4"/>
      <c r="B29" s="109" t="s">
        <v>35</v>
      </c>
      <c r="C29" s="114"/>
      <c r="D29" s="114"/>
      <c r="E29" s="114"/>
      <c r="F29" s="114"/>
      <c r="G29" s="221">
        <f>ZakladDPHSni+DPHSni+ZakladDPHZakl+DPHZakl+Zaokrouhleni</f>
        <v>0</v>
      </c>
      <c r="H29" s="221"/>
      <c r="I29" s="221"/>
      <c r="J29" s="115" t="s">
        <v>48</v>
      </c>
    </row>
    <row r="30" spans="1:10" ht="12.75" customHeight="1">
      <c r="A30" s="4"/>
      <c r="B30" s="4"/>
      <c r="C30" s="5"/>
      <c r="D30" s="5"/>
      <c r="E30" s="5"/>
      <c r="F30" s="5"/>
      <c r="G30" s="43"/>
      <c r="H30" s="5"/>
      <c r="I30" s="43"/>
      <c r="J30" s="12"/>
    </row>
    <row r="31" spans="1:10" ht="30" customHeight="1">
      <c r="A31" s="4"/>
      <c r="B31" s="4"/>
      <c r="C31" s="5"/>
      <c r="D31" s="5"/>
      <c r="E31" s="5"/>
      <c r="F31" s="5"/>
      <c r="G31" s="43"/>
      <c r="H31" s="5"/>
      <c r="I31" s="43"/>
      <c r="J31" s="12"/>
    </row>
    <row r="32" spans="1:10" ht="18.75" customHeight="1">
      <c r="A32" s="4"/>
      <c r="B32" s="24"/>
      <c r="C32" s="19" t="s">
        <v>10</v>
      </c>
      <c r="D32" s="202"/>
      <c r="E32" s="202"/>
      <c r="F32" s="19" t="s">
        <v>9</v>
      </c>
      <c r="G32" s="202"/>
      <c r="H32" s="203"/>
      <c r="I32" s="202"/>
      <c r="J32" s="12"/>
    </row>
    <row r="33" spans="1:10" ht="47.25" customHeight="1">
      <c r="A33" s="4"/>
      <c r="B33" s="4"/>
      <c r="C33" s="5"/>
      <c r="D33" s="5"/>
      <c r="E33" s="5"/>
      <c r="F33" s="5"/>
      <c r="G33" s="43"/>
      <c r="H33" s="5"/>
      <c r="I33" s="43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28" t="s">
        <v>2</v>
      </c>
      <c r="E35" s="228"/>
      <c r="F35" s="5"/>
      <c r="G35" s="43"/>
      <c r="H35" s="13" t="s">
        <v>3</v>
      </c>
      <c r="I35" s="43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5" t="s">
        <v>15</v>
      </c>
      <c r="C37" s="3"/>
      <c r="D37" s="3"/>
      <c r="E37" s="3"/>
      <c r="F37" s="101"/>
      <c r="G37" s="101"/>
      <c r="H37" s="101"/>
      <c r="I37" s="101"/>
      <c r="J37" s="3"/>
    </row>
    <row r="38" spans="1:10" ht="25.5" customHeight="1" hidden="1">
      <c r="A38" s="93" t="s">
        <v>37</v>
      </c>
      <c r="B38" s="95" t="s">
        <v>16</v>
      </c>
      <c r="C38" s="96" t="s">
        <v>5</v>
      </c>
      <c r="D38" s="97"/>
      <c r="E38" s="97"/>
      <c r="F38" s="102" t="str">
        <f>B23</f>
        <v>Základ pro sníženou DPH</v>
      </c>
      <c r="G38" s="102" t="str">
        <f>B25</f>
        <v>Základ pro základní DPH</v>
      </c>
      <c r="H38" s="103" t="s">
        <v>17</v>
      </c>
      <c r="I38" s="103" t="s">
        <v>1</v>
      </c>
      <c r="J38" s="98" t="s">
        <v>0</v>
      </c>
    </row>
    <row r="39" spans="1:10" ht="25.5" customHeight="1" hidden="1">
      <c r="A39" s="93">
        <v>0</v>
      </c>
      <c r="B39" s="99" t="s">
        <v>46</v>
      </c>
      <c r="C39" s="237" t="s">
        <v>45</v>
      </c>
      <c r="D39" s="238"/>
      <c r="E39" s="238"/>
      <c r="F39" s="104">
        <f>'Rozpočet Pol'!AC202</f>
        <v>0</v>
      </c>
      <c r="G39" s="105">
        <f>'Rozpočet Pol'!AD202</f>
        <v>0</v>
      </c>
      <c r="H39" s="106">
        <f>(F39*SazbaDPH1/100)+(G39*SazbaDPH2/100)</f>
        <v>0</v>
      </c>
      <c r="I39" s="106">
        <f>F39+G39+H39</f>
        <v>0</v>
      </c>
      <c r="J39" s="100">
        <f>IF(CenaCelkemVypocet=0,"",I39/CenaCelkemVypocet*100)</f>
      </c>
    </row>
    <row r="40" spans="1:10" ht="25.5" customHeight="1" hidden="1">
      <c r="A40" s="93"/>
      <c r="B40" s="239" t="s">
        <v>47</v>
      </c>
      <c r="C40" s="240"/>
      <c r="D40" s="240"/>
      <c r="E40" s="241"/>
      <c r="F40" s="107">
        <f>SUMIF(A39:A39,"=1",F39:F39)</f>
        <v>0</v>
      </c>
      <c r="G40" s="108">
        <f>SUMIF(A39:A39,"=1",G39:G39)</f>
        <v>0</v>
      </c>
      <c r="H40" s="108">
        <f>SUMIF(A39:A39,"=1",H39:H39)</f>
        <v>0</v>
      </c>
      <c r="I40" s="108">
        <f>SUMIF(A39:A39,"=1",I39:I39)</f>
        <v>0</v>
      </c>
      <c r="J40" s="94">
        <f>SUMIF(A39:A39,"=1",J39:J39)</f>
        <v>0</v>
      </c>
    </row>
    <row r="44" ht="15.75">
      <c r="B44" s="116" t="s">
        <v>49</v>
      </c>
    </row>
    <row r="46" spans="1:10" ht="25.5" customHeight="1">
      <c r="A46" s="117"/>
      <c r="B46" s="121" t="s">
        <v>16</v>
      </c>
      <c r="C46" s="121" t="s">
        <v>5</v>
      </c>
      <c r="D46" s="122"/>
      <c r="E46" s="122"/>
      <c r="F46" s="125" t="s">
        <v>50</v>
      </c>
      <c r="G46" s="125"/>
      <c r="H46" s="125"/>
      <c r="I46" s="242" t="s">
        <v>28</v>
      </c>
      <c r="J46" s="242"/>
    </row>
    <row r="47" spans="1:10" ht="25.5" customHeight="1">
      <c r="A47" s="118"/>
      <c r="B47" s="126" t="s">
        <v>51</v>
      </c>
      <c r="C47" s="244" t="s">
        <v>52</v>
      </c>
      <c r="D47" s="245"/>
      <c r="E47" s="245"/>
      <c r="F47" s="128" t="s">
        <v>23</v>
      </c>
      <c r="G47" s="129"/>
      <c r="H47" s="129"/>
      <c r="I47" s="243">
        <f>'Rozpočet Pol'!G8</f>
        <v>0</v>
      </c>
      <c r="J47" s="243"/>
    </row>
    <row r="48" spans="1:10" ht="25.5" customHeight="1">
      <c r="A48" s="118"/>
      <c r="B48" s="120" t="s">
        <v>53</v>
      </c>
      <c r="C48" s="247" t="s">
        <v>54</v>
      </c>
      <c r="D48" s="248"/>
      <c r="E48" s="248"/>
      <c r="F48" s="130" t="s">
        <v>23</v>
      </c>
      <c r="G48" s="131"/>
      <c r="H48" s="131"/>
      <c r="I48" s="246">
        <f>'Rozpočet Pol'!G68</f>
        <v>0</v>
      </c>
      <c r="J48" s="246"/>
    </row>
    <row r="49" spans="1:10" ht="25.5" customHeight="1">
      <c r="A49" s="118"/>
      <c r="B49" s="120" t="s">
        <v>55</v>
      </c>
      <c r="C49" s="247" t="s">
        <v>56</v>
      </c>
      <c r="D49" s="248"/>
      <c r="E49" s="248"/>
      <c r="F49" s="130" t="s">
        <v>23</v>
      </c>
      <c r="G49" s="131"/>
      <c r="H49" s="131"/>
      <c r="I49" s="246">
        <f>'Rozpočet Pol'!G72</f>
        <v>0</v>
      </c>
      <c r="J49" s="246"/>
    </row>
    <row r="50" spans="1:10" ht="25.5" customHeight="1">
      <c r="A50" s="118"/>
      <c r="B50" s="120" t="s">
        <v>57</v>
      </c>
      <c r="C50" s="247" t="s">
        <v>58</v>
      </c>
      <c r="D50" s="248"/>
      <c r="E50" s="248"/>
      <c r="F50" s="130" t="s">
        <v>23</v>
      </c>
      <c r="G50" s="131"/>
      <c r="H50" s="131"/>
      <c r="I50" s="246">
        <f>'Rozpočet Pol'!G79</f>
        <v>0</v>
      </c>
      <c r="J50" s="246"/>
    </row>
    <row r="51" spans="1:10" ht="25.5" customHeight="1">
      <c r="A51" s="118"/>
      <c r="B51" s="120" t="s">
        <v>59</v>
      </c>
      <c r="C51" s="247" t="s">
        <v>60</v>
      </c>
      <c r="D51" s="248"/>
      <c r="E51" s="248"/>
      <c r="F51" s="130" t="s">
        <v>23</v>
      </c>
      <c r="G51" s="131"/>
      <c r="H51" s="131"/>
      <c r="I51" s="246">
        <f>'Rozpočet Pol'!G167</f>
        <v>0</v>
      </c>
      <c r="J51" s="246"/>
    </row>
    <row r="52" spans="1:10" ht="25.5" customHeight="1">
      <c r="A52" s="118"/>
      <c r="B52" s="120" t="s">
        <v>61</v>
      </c>
      <c r="C52" s="247" t="s">
        <v>62</v>
      </c>
      <c r="D52" s="248"/>
      <c r="E52" s="248"/>
      <c r="F52" s="130" t="s">
        <v>23</v>
      </c>
      <c r="G52" s="131"/>
      <c r="H52" s="131"/>
      <c r="I52" s="246">
        <f>'Rozpočet Pol'!G174</f>
        <v>0</v>
      </c>
      <c r="J52" s="246"/>
    </row>
    <row r="53" spans="1:10" ht="25.5" customHeight="1">
      <c r="A53" s="118"/>
      <c r="B53" s="120" t="s">
        <v>63</v>
      </c>
      <c r="C53" s="247" t="s">
        <v>64</v>
      </c>
      <c r="D53" s="248"/>
      <c r="E53" s="248"/>
      <c r="F53" s="130" t="s">
        <v>23</v>
      </c>
      <c r="G53" s="131"/>
      <c r="H53" s="131"/>
      <c r="I53" s="246">
        <f>'Rozpočet Pol'!G190</f>
        <v>0</v>
      </c>
      <c r="J53" s="246"/>
    </row>
    <row r="54" spans="1:10" ht="25.5" customHeight="1">
      <c r="A54" s="118"/>
      <c r="B54" s="127" t="s">
        <v>65</v>
      </c>
      <c r="C54" s="251" t="s">
        <v>66</v>
      </c>
      <c r="D54" s="252"/>
      <c r="E54" s="252"/>
      <c r="F54" s="132" t="s">
        <v>25</v>
      </c>
      <c r="G54" s="133"/>
      <c r="H54" s="133"/>
      <c r="I54" s="250">
        <f>'Rozpočet Pol'!G194</f>
        <v>0</v>
      </c>
      <c r="J54" s="250"/>
    </row>
    <row r="55" spans="1:10" ht="25.5" customHeight="1">
      <c r="A55" s="119"/>
      <c r="B55" s="123" t="s">
        <v>1</v>
      </c>
      <c r="C55" s="123"/>
      <c r="D55" s="124"/>
      <c r="E55" s="124"/>
      <c r="F55" s="134"/>
      <c r="G55" s="135"/>
      <c r="H55" s="135"/>
      <c r="I55" s="249">
        <f>SUM(I47:I54)</f>
        <v>0</v>
      </c>
      <c r="J55" s="249"/>
    </row>
    <row r="56" spans="6:10" ht="12.75">
      <c r="F56" s="136"/>
      <c r="G56" s="92"/>
      <c r="H56" s="136"/>
      <c r="I56" s="92"/>
      <c r="J56" s="92"/>
    </row>
    <row r="57" spans="6:10" ht="12.75">
      <c r="F57" s="136"/>
      <c r="G57" s="92"/>
      <c r="H57" s="136"/>
      <c r="I57" s="92"/>
      <c r="J57" s="92"/>
    </row>
    <row r="58" spans="6:10" ht="12.75">
      <c r="F58" s="136"/>
      <c r="G58" s="92"/>
      <c r="H58" s="136"/>
      <c r="I58" s="92"/>
      <c r="J58" s="92"/>
    </row>
  </sheetData>
  <sheetProtection/>
  <mergeCells count="55">
    <mergeCell ref="I55:J55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53" t="s">
        <v>6</v>
      </c>
      <c r="B1" s="253"/>
      <c r="C1" s="254"/>
      <c r="D1" s="253"/>
      <c r="E1" s="253"/>
      <c r="F1" s="253"/>
      <c r="G1" s="253"/>
    </row>
    <row r="2" spans="1:7" ht="24.75" customHeight="1">
      <c r="A2" s="77" t="s">
        <v>41</v>
      </c>
      <c r="B2" s="76"/>
      <c r="C2" s="255"/>
      <c r="D2" s="255"/>
      <c r="E2" s="255"/>
      <c r="F2" s="255"/>
      <c r="G2" s="256"/>
    </row>
    <row r="3" spans="1:7" ht="24.75" customHeight="1" hidden="1">
      <c r="A3" s="77" t="s">
        <v>7</v>
      </c>
      <c r="B3" s="76"/>
      <c r="C3" s="255"/>
      <c r="D3" s="255"/>
      <c r="E3" s="255"/>
      <c r="F3" s="255"/>
      <c r="G3" s="256"/>
    </row>
    <row r="4" spans="1:7" ht="24.75" customHeight="1" hidden="1">
      <c r="A4" s="77" t="s">
        <v>8</v>
      </c>
      <c r="B4" s="76"/>
      <c r="C4" s="255"/>
      <c r="D4" s="255"/>
      <c r="E4" s="255"/>
      <c r="F4" s="255"/>
      <c r="G4" s="256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212"/>
  <sheetViews>
    <sheetView zoomScalePageLayoutView="0" workbookViewId="0" topLeftCell="A2">
      <selection activeCell="G12" sqref="G12"/>
    </sheetView>
  </sheetViews>
  <sheetFormatPr defaultColWidth="9.00390625" defaultRowHeight="12.75" outlineLevelRow="1"/>
  <cols>
    <col min="1" max="1" width="4.25390625" style="0" customWidth="1"/>
    <col min="2" max="2" width="14.375" style="91" customWidth="1"/>
    <col min="3" max="3" width="38.25390625" style="9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1" width="0" style="0" hidden="1" customWidth="1"/>
    <col min="29" max="39" width="0" style="0" hidden="1" customWidth="1"/>
  </cols>
  <sheetData>
    <row r="1" spans="1:31" ht="15.75" customHeight="1">
      <c r="A1" s="257" t="s">
        <v>6</v>
      </c>
      <c r="B1" s="257"/>
      <c r="C1" s="257"/>
      <c r="D1" s="257"/>
      <c r="E1" s="257"/>
      <c r="F1" s="257"/>
      <c r="G1" s="257"/>
      <c r="AE1" t="s">
        <v>70</v>
      </c>
    </row>
    <row r="2" spans="1:31" ht="24.75" customHeight="1">
      <c r="A2" s="141" t="s">
        <v>69</v>
      </c>
      <c r="B2" s="139"/>
      <c r="C2" s="258" t="s">
        <v>45</v>
      </c>
      <c r="D2" s="259"/>
      <c r="E2" s="259"/>
      <c r="F2" s="259"/>
      <c r="G2" s="260"/>
      <c r="AE2" t="s">
        <v>71</v>
      </c>
    </row>
    <row r="3" spans="1:31" ht="24.75" customHeight="1" hidden="1">
      <c r="A3" s="142" t="s">
        <v>7</v>
      </c>
      <c r="B3" s="140"/>
      <c r="C3" s="261"/>
      <c r="D3" s="262"/>
      <c r="E3" s="262"/>
      <c r="F3" s="262"/>
      <c r="G3" s="263"/>
      <c r="AE3" t="s">
        <v>72</v>
      </c>
    </row>
    <row r="4" spans="1:31" ht="24.75" customHeight="1" hidden="1">
      <c r="A4" s="142" t="s">
        <v>8</v>
      </c>
      <c r="B4" s="140"/>
      <c r="C4" s="261"/>
      <c r="D4" s="262"/>
      <c r="E4" s="262"/>
      <c r="F4" s="262"/>
      <c r="G4" s="263"/>
      <c r="AE4" t="s">
        <v>73</v>
      </c>
    </row>
    <row r="5" spans="1:31" ht="12.75" hidden="1">
      <c r="A5" s="143" t="s">
        <v>74</v>
      </c>
      <c r="B5" s="144"/>
      <c r="C5" s="145"/>
      <c r="D5" s="146"/>
      <c r="E5" s="146"/>
      <c r="F5" s="146"/>
      <c r="G5" s="147"/>
      <c r="AE5" t="s">
        <v>75</v>
      </c>
    </row>
    <row r="7" spans="1:21" ht="38.25">
      <c r="A7" s="152" t="s">
        <v>76</v>
      </c>
      <c r="B7" s="153" t="s">
        <v>77</v>
      </c>
      <c r="C7" s="153" t="s">
        <v>78</v>
      </c>
      <c r="D7" s="152" t="s">
        <v>79</v>
      </c>
      <c r="E7" s="152" t="s">
        <v>80</v>
      </c>
      <c r="F7" s="148" t="s">
        <v>81</v>
      </c>
      <c r="G7" s="171" t="s">
        <v>28</v>
      </c>
      <c r="H7" s="172" t="s">
        <v>29</v>
      </c>
      <c r="I7" s="172" t="s">
        <v>82</v>
      </c>
      <c r="J7" s="172" t="s">
        <v>30</v>
      </c>
      <c r="K7" s="172" t="s">
        <v>83</v>
      </c>
      <c r="L7" s="172" t="s">
        <v>84</v>
      </c>
      <c r="M7" s="172" t="s">
        <v>85</v>
      </c>
      <c r="N7" s="172" t="s">
        <v>86</v>
      </c>
      <c r="O7" s="172" t="s">
        <v>87</v>
      </c>
      <c r="P7" s="172" t="s">
        <v>88</v>
      </c>
      <c r="Q7" s="172" t="s">
        <v>89</v>
      </c>
      <c r="R7" s="172" t="s">
        <v>90</v>
      </c>
      <c r="S7" s="172" t="s">
        <v>91</v>
      </c>
      <c r="T7" s="172" t="s">
        <v>92</v>
      </c>
      <c r="U7" s="155" t="s">
        <v>93</v>
      </c>
    </row>
    <row r="8" spans="1:31" ht="12.75">
      <c r="A8" s="173" t="s">
        <v>94</v>
      </c>
      <c r="B8" s="174" t="s">
        <v>51</v>
      </c>
      <c r="C8" s="175" t="s">
        <v>52</v>
      </c>
      <c r="D8" s="176"/>
      <c r="E8" s="177"/>
      <c r="F8" s="178"/>
      <c r="G8" s="178">
        <f>SUMIF(AE9:AE67,"&lt;&gt;NOR",G9:G67)</f>
        <v>0</v>
      </c>
      <c r="H8" s="178"/>
      <c r="I8" s="178">
        <f>SUM(I9:I67)</f>
        <v>0</v>
      </c>
      <c r="J8" s="178"/>
      <c r="K8" s="178">
        <f>SUM(K9:K67)</f>
        <v>0</v>
      </c>
      <c r="L8" s="178"/>
      <c r="M8" s="178">
        <f>SUM(M9:M67)</f>
        <v>0</v>
      </c>
      <c r="N8" s="154"/>
      <c r="O8" s="154">
        <f>SUM(O9:O67)</f>
        <v>97.89771999999999</v>
      </c>
      <c r="P8" s="154"/>
      <c r="Q8" s="154">
        <f>SUM(Q9:Q67)</f>
        <v>13.93155</v>
      </c>
      <c r="R8" s="154"/>
      <c r="S8" s="154"/>
      <c r="T8" s="173"/>
      <c r="U8" s="154">
        <f>SUM(U9:U67)</f>
        <v>279.64000000000004</v>
      </c>
      <c r="AE8" t="s">
        <v>95</v>
      </c>
    </row>
    <row r="9" spans="1:60" ht="12.75" outlineLevel="1">
      <c r="A9" s="150">
        <v>1</v>
      </c>
      <c r="B9" s="156" t="s">
        <v>96</v>
      </c>
      <c r="C9" s="190" t="s">
        <v>97</v>
      </c>
      <c r="D9" s="158" t="s">
        <v>98</v>
      </c>
      <c r="E9" s="165">
        <v>5.13</v>
      </c>
      <c r="F9" s="168"/>
      <c r="G9" s="169">
        <f>ROUND(E9*F9,2)</f>
        <v>0</v>
      </c>
      <c r="H9" s="168"/>
      <c r="I9" s="169">
        <f>ROUND(E9*H9,2)</f>
        <v>0</v>
      </c>
      <c r="J9" s="168"/>
      <c r="K9" s="169">
        <f>ROUND(E9*J9,2)</f>
        <v>0</v>
      </c>
      <c r="L9" s="169">
        <v>21</v>
      </c>
      <c r="M9" s="169">
        <f>G9*(1+L9/100)</f>
        <v>0</v>
      </c>
      <c r="N9" s="159">
        <v>0</v>
      </c>
      <c r="O9" s="159">
        <f>ROUND(E9*N9,5)</f>
        <v>0</v>
      </c>
      <c r="P9" s="159">
        <v>0.225</v>
      </c>
      <c r="Q9" s="159">
        <f>ROUND(E9*P9,5)</f>
        <v>1.15425</v>
      </c>
      <c r="R9" s="159"/>
      <c r="S9" s="159"/>
      <c r="T9" s="160">
        <v>0.14</v>
      </c>
      <c r="U9" s="159">
        <f>ROUND(E9*T9,2)</f>
        <v>0.72</v>
      </c>
      <c r="V9" s="149"/>
      <c r="W9" s="149"/>
      <c r="X9" s="149"/>
      <c r="Y9" s="149"/>
      <c r="Z9" s="149"/>
      <c r="AA9" s="149"/>
      <c r="AB9" s="149"/>
      <c r="AC9" s="149"/>
      <c r="AD9" s="149"/>
      <c r="AE9" s="149" t="s">
        <v>99</v>
      </c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ht="12.75" outlineLevel="1">
      <c r="A10" s="150"/>
      <c r="B10" s="156"/>
      <c r="C10" s="191" t="s">
        <v>100</v>
      </c>
      <c r="D10" s="161"/>
      <c r="E10" s="166"/>
      <c r="F10" s="169"/>
      <c r="G10" s="169"/>
      <c r="H10" s="169"/>
      <c r="I10" s="169"/>
      <c r="J10" s="169"/>
      <c r="K10" s="169"/>
      <c r="L10" s="169"/>
      <c r="M10" s="169"/>
      <c r="N10" s="159"/>
      <c r="O10" s="159"/>
      <c r="P10" s="159"/>
      <c r="Q10" s="159"/>
      <c r="R10" s="159"/>
      <c r="S10" s="159"/>
      <c r="T10" s="160"/>
      <c r="U10" s="159"/>
      <c r="V10" s="149"/>
      <c r="W10" s="149"/>
      <c r="X10" s="149"/>
      <c r="Y10" s="149"/>
      <c r="Z10" s="149"/>
      <c r="AA10" s="149"/>
      <c r="AB10" s="149"/>
      <c r="AC10" s="149"/>
      <c r="AD10" s="149"/>
      <c r="AE10" s="149" t="s">
        <v>101</v>
      </c>
      <c r="AF10" s="149">
        <v>0</v>
      </c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ht="12.75" outlineLevel="1">
      <c r="A11" s="150"/>
      <c r="B11" s="156"/>
      <c r="C11" s="191" t="s">
        <v>102</v>
      </c>
      <c r="D11" s="161"/>
      <c r="E11" s="166">
        <v>5.13</v>
      </c>
      <c r="F11" s="169"/>
      <c r="G11" s="169"/>
      <c r="H11" s="169"/>
      <c r="I11" s="169"/>
      <c r="J11" s="169"/>
      <c r="K11" s="169"/>
      <c r="L11" s="169"/>
      <c r="M11" s="169"/>
      <c r="N11" s="159"/>
      <c r="O11" s="159"/>
      <c r="P11" s="159"/>
      <c r="Q11" s="159"/>
      <c r="R11" s="159"/>
      <c r="S11" s="159"/>
      <c r="T11" s="160"/>
      <c r="U11" s="159"/>
      <c r="V11" s="149"/>
      <c r="W11" s="149"/>
      <c r="X11" s="149"/>
      <c r="Y11" s="149"/>
      <c r="Z11" s="149"/>
      <c r="AA11" s="149"/>
      <c r="AB11" s="149"/>
      <c r="AC11" s="149"/>
      <c r="AD11" s="149"/>
      <c r="AE11" s="149" t="s">
        <v>101</v>
      </c>
      <c r="AF11" s="149">
        <v>0</v>
      </c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ht="22.5" outlineLevel="1">
      <c r="A12" s="150">
        <v>2</v>
      </c>
      <c r="B12" s="156" t="s">
        <v>103</v>
      </c>
      <c r="C12" s="190" t="s">
        <v>104</v>
      </c>
      <c r="D12" s="158" t="s">
        <v>98</v>
      </c>
      <c r="E12" s="165">
        <v>5.58</v>
      </c>
      <c r="F12" s="168"/>
      <c r="G12" s="169">
        <f>ROUND(E12*F12,2)</f>
        <v>0</v>
      </c>
      <c r="H12" s="168"/>
      <c r="I12" s="169">
        <f>ROUND(E12*H12,2)</f>
        <v>0</v>
      </c>
      <c r="J12" s="168"/>
      <c r="K12" s="169">
        <f>ROUND(E12*J12,2)</f>
        <v>0</v>
      </c>
      <c r="L12" s="169">
        <v>21</v>
      </c>
      <c r="M12" s="169">
        <f>G12*(1+L12/100)</f>
        <v>0</v>
      </c>
      <c r="N12" s="159">
        <v>0</v>
      </c>
      <c r="O12" s="159">
        <f>ROUND(E12*N12,5)</f>
        <v>0</v>
      </c>
      <c r="P12" s="159">
        <v>0.2</v>
      </c>
      <c r="Q12" s="159">
        <f>ROUND(E12*P12,5)</f>
        <v>1.116</v>
      </c>
      <c r="R12" s="159"/>
      <c r="S12" s="159"/>
      <c r="T12" s="160">
        <v>0.1</v>
      </c>
      <c r="U12" s="159">
        <f>ROUND(E12*T12,2)</f>
        <v>0.56</v>
      </c>
      <c r="V12" s="149"/>
      <c r="W12" s="149"/>
      <c r="X12" s="149"/>
      <c r="Y12" s="149"/>
      <c r="Z12" s="149"/>
      <c r="AA12" s="149"/>
      <c r="AB12" s="149"/>
      <c r="AC12" s="149"/>
      <c r="AD12" s="149"/>
      <c r="AE12" s="149" t="s">
        <v>99</v>
      </c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ht="12.75" outlineLevel="1">
      <c r="A13" s="150"/>
      <c r="B13" s="156"/>
      <c r="C13" s="191" t="s">
        <v>100</v>
      </c>
      <c r="D13" s="161"/>
      <c r="E13" s="166"/>
      <c r="F13" s="169"/>
      <c r="G13" s="169"/>
      <c r="H13" s="169"/>
      <c r="I13" s="169"/>
      <c r="J13" s="169"/>
      <c r="K13" s="169"/>
      <c r="L13" s="169"/>
      <c r="M13" s="169"/>
      <c r="N13" s="159"/>
      <c r="O13" s="159"/>
      <c r="P13" s="159"/>
      <c r="Q13" s="159"/>
      <c r="R13" s="159"/>
      <c r="S13" s="159"/>
      <c r="T13" s="160"/>
      <c r="U13" s="159"/>
      <c r="V13" s="149"/>
      <c r="W13" s="149"/>
      <c r="X13" s="149"/>
      <c r="Y13" s="149"/>
      <c r="Z13" s="149"/>
      <c r="AA13" s="149"/>
      <c r="AB13" s="149"/>
      <c r="AC13" s="149"/>
      <c r="AD13" s="149"/>
      <c r="AE13" s="149" t="s">
        <v>101</v>
      </c>
      <c r="AF13" s="149">
        <v>0</v>
      </c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ht="12.75" outlineLevel="1">
      <c r="A14" s="150"/>
      <c r="B14" s="156"/>
      <c r="C14" s="191" t="s">
        <v>105</v>
      </c>
      <c r="D14" s="161"/>
      <c r="E14" s="166">
        <v>5.58</v>
      </c>
      <c r="F14" s="169"/>
      <c r="G14" s="169"/>
      <c r="H14" s="169"/>
      <c r="I14" s="169"/>
      <c r="J14" s="169"/>
      <c r="K14" s="169"/>
      <c r="L14" s="169"/>
      <c r="M14" s="169"/>
      <c r="N14" s="159"/>
      <c r="O14" s="159"/>
      <c r="P14" s="159"/>
      <c r="Q14" s="159"/>
      <c r="R14" s="159"/>
      <c r="S14" s="159"/>
      <c r="T14" s="160"/>
      <c r="U14" s="159"/>
      <c r="V14" s="149"/>
      <c r="W14" s="149"/>
      <c r="X14" s="149"/>
      <c r="Y14" s="149"/>
      <c r="Z14" s="149"/>
      <c r="AA14" s="149"/>
      <c r="AB14" s="149"/>
      <c r="AC14" s="149"/>
      <c r="AD14" s="149"/>
      <c r="AE14" s="149" t="s">
        <v>101</v>
      </c>
      <c r="AF14" s="149">
        <v>0</v>
      </c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ht="12.75" outlineLevel="1">
      <c r="A15" s="150">
        <v>3</v>
      </c>
      <c r="B15" s="156" t="s">
        <v>106</v>
      </c>
      <c r="C15" s="190" t="s">
        <v>107</v>
      </c>
      <c r="D15" s="158" t="s">
        <v>98</v>
      </c>
      <c r="E15" s="165">
        <v>7.83</v>
      </c>
      <c r="F15" s="168"/>
      <c r="G15" s="169">
        <f>ROUND(E15*F15,2)</f>
        <v>0</v>
      </c>
      <c r="H15" s="168"/>
      <c r="I15" s="169">
        <f>ROUND(E15*H15,2)</f>
        <v>0</v>
      </c>
      <c r="J15" s="168"/>
      <c r="K15" s="169">
        <f>ROUND(E15*J15,2)</f>
        <v>0</v>
      </c>
      <c r="L15" s="169">
        <v>21</v>
      </c>
      <c r="M15" s="169">
        <f>G15*(1+L15/100)</f>
        <v>0</v>
      </c>
      <c r="N15" s="159">
        <v>0</v>
      </c>
      <c r="O15" s="159">
        <f>ROUND(E15*N15,5)</f>
        <v>0</v>
      </c>
      <c r="P15" s="159">
        <v>0.45</v>
      </c>
      <c r="Q15" s="159">
        <f>ROUND(E15*P15,5)</f>
        <v>3.5235</v>
      </c>
      <c r="R15" s="159"/>
      <c r="S15" s="159"/>
      <c r="T15" s="160">
        <v>0.88</v>
      </c>
      <c r="U15" s="159">
        <f>ROUND(E15*T15,2)</f>
        <v>6.89</v>
      </c>
      <c r="V15" s="149"/>
      <c r="W15" s="149"/>
      <c r="X15" s="149"/>
      <c r="Y15" s="149"/>
      <c r="Z15" s="149"/>
      <c r="AA15" s="149"/>
      <c r="AB15" s="149"/>
      <c r="AC15" s="149"/>
      <c r="AD15" s="149"/>
      <c r="AE15" s="149" t="s">
        <v>99</v>
      </c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ht="12.75" outlineLevel="1">
      <c r="A16" s="150"/>
      <c r="B16" s="156"/>
      <c r="C16" s="191" t="s">
        <v>100</v>
      </c>
      <c r="D16" s="161"/>
      <c r="E16" s="166"/>
      <c r="F16" s="169"/>
      <c r="G16" s="169"/>
      <c r="H16" s="169"/>
      <c r="I16" s="169"/>
      <c r="J16" s="169"/>
      <c r="K16" s="169"/>
      <c r="L16" s="169"/>
      <c r="M16" s="169"/>
      <c r="N16" s="159"/>
      <c r="O16" s="159"/>
      <c r="P16" s="159"/>
      <c r="Q16" s="159"/>
      <c r="R16" s="159"/>
      <c r="S16" s="159"/>
      <c r="T16" s="160"/>
      <c r="U16" s="159"/>
      <c r="V16" s="149"/>
      <c r="W16" s="149"/>
      <c r="X16" s="149"/>
      <c r="Y16" s="149"/>
      <c r="Z16" s="149"/>
      <c r="AA16" s="149"/>
      <c r="AB16" s="149"/>
      <c r="AC16" s="149"/>
      <c r="AD16" s="149"/>
      <c r="AE16" s="149" t="s">
        <v>101</v>
      </c>
      <c r="AF16" s="149">
        <v>0</v>
      </c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ht="12.75" outlineLevel="1">
      <c r="A17" s="150"/>
      <c r="B17" s="156"/>
      <c r="C17" s="191" t="s">
        <v>108</v>
      </c>
      <c r="D17" s="161"/>
      <c r="E17" s="166">
        <v>7.83</v>
      </c>
      <c r="F17" s="169"/>
      <c r="G17" s="169"/>
      <c r="H17" s="169"/>
      <c r="I17" s="169"/>
      <c r="J17" s="169"/>
      <c r="K17" s="169"/>
      <c r="L17" s="169"/>
      <c r="M17" s="169"/>
      <c r="N17" s="159"/>
      <c r="O17" s="159"/>
      <c r="P17" s="159"/>
      <c r="Q17" s="159"/>
      <c r="R17" s="159"/>
      <c r="S17" s="159"/>
      <c r="T17" s="160"/>
      <c r="U17" s="159"/>
      <c r="V17" s="149"/>
      <c r="W17" s="149"/>
      <c r="X17" s="149"/>
      <c r="Y17" s="149"/>
      <c r="Z17" s="149"/>
      <c r="AA17" s="149"/>
      <c r="AB17" s="149"/>
      <c r="AC17" s="149"/>
      <c r="AD17" s="149"/>
      <c r="AE17" s="149" t="s">
        <v>101</v>
      </c>
      <c r="AF17" s="149">
        <v>0</v>
      </c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ht="12.75" outlineLevel="1">
      <c r="A18" s="150">
        <v>4</v>
      </c>
      <c r="B18" s="156" t="s">
        <v>109</v>
      </c>
      <c r="C18" s="190" t="s">
        <v>110</v>
      </c>
      <c r="D18" s="158" t="s">
        <v>98</v>
      </c>
      <c r="E18" s="165">
        <v>7.83</v>
      </c>
      <c r="F18" s="168"/>
      <c r="G18" s="169">
        <f>ROUND(E18*F18,2)</f>
        <v>0</v>
      </c>
      <c r="H18" s="168"/>
      <c r="I18" s="169">
        <f>ROUND(E18*H18,2)</f>
        <v>0</v>
      </c>
      <c r="J18" s="168"/>
      <c r="K18" s="169">
        <f>ROUND(E18*J18,2)</f>
        <v>0</v>
      </c>
      <c r="L18" s="169">
        <v>21</v>
      </c>
      <c r="M18" s="169">
        <f>G18*(1+L18/100)</f>
        <v>0</v>
      </c>
      <c r="N18" s="159">
        <v>0</v>
      </c>
      <c r="O18" s="159">
        <f>ROUND(E18*N18,5)</f>
        <v>0</v>
      </c>
      <c r="P18" s="159">
        <v>0.66</v>
      </c>
      <c r="Q18" s="159">
        <f>ROUND(E18*P18,5)</f>
        <v>5.1678</v>
      </c>
      <c r="R18" s="159"/>
      <c r="S18" s="159"/>
      <c r="T18" s="160">
        <v>1.05</v>
      </c>
      <c r="U18" s="159">
        <f>ROUND(E18*T18,2)</f>
        <v>8.22</v>
      </c>
      <c r="V18" s="149"/>
      <c r="W18" s="149"/>
      <c r="X18" s="149"/>
      <c r="Y18" s="149"/>
      <c r="Z18" s="149"/>
      <c r="AA18" s="149"/>
      <c r="AB18" s="149"/>
      <c r="AC18" s="149"/>
      <c r="AD18" s="149"/>
      <c r="AE18" s="149" t="s">
        <v>99</v>
      </c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ht="12.75" outlineLevel="1">
      <c r="A19" s="150"/>
      <c r="B19" s="156"/>
      <c r="C19" s="191" t="s">
        <v>100</v>
      </c>
      <c r="D19" s="161"/>
      <c r="E19" s="166"/>
      <c r="F19" s="169"/>
      <c r="G19" s="169"/>
      <c r="H19" s="169"/>
      <c r="I19" s="169"/>
      <c r="J19" s="169"/>
      <c r="K19" s="169"/>
      <c r="L19" s="169"/>
      <c r="M19" s="169"/>
      <c r="N19" s="159"/>
      <c r="O19" s="159"/>
      <c r="P19" s="159"/>
      <c r="Q19" s="159"/>
      <c r="R19" s="159"/>
      <c r="S19" s="159"/>
      <c r="T19" s="160"/>
      <c r="U19" s="159"/>
      <c r="V19" s="149"/>
      <c r="W19" s="149"/>
      <c r="X19" s="149"/>
      <c r="Y19" s="149"/>
      <c r="Z19" s="149"/>
      <c r="AA19" s="149"/>
      <c r="AB19" s="149"/>
      <c r="AC19" s="149"/>
      <c r="AD19" s="149"/>
      <c r="AE19" s="149" t="s">
        <v>101</v>
      </c>
      <c r="AF19" s="149">
        <v>0</v>
      </c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12.75" outlineLevel="1">
      <c r="A20" s="150"/>
      <c r="B20" s="156"/>
      <c r="C20" s="191" t="s">
        <v>108</v>
      </c>
      <c r="D20" s="161"/>
      <c r="E20" s="166">
        <v>7.83</v>
      </c>
      <c r="F20" s="169"/>
      <c r="G20" s="169"/>
      <c r="H20" s="169"/>
      <c r="I20" s="169"/>
      <c r="J20" s="169"/>
      <c r="K20" s="169"/>
      <c r="L20" s="169"/>
      <c r="M20" s="169"/>
      <c r="N20" s="159"/>
      <c r="O20" s="159"/>
      <c r="P20" s="159"/>
      <c r="Q20" s="159"/>
      <c r="R20" s="159"/>
      <c r="S20" s="159"/>
      <c r="T20" s="160"/>
      <c r="U20" s="159"/>
      <c r="V20" s="149"/>
      <c r="W20" s="149"/>
      <c r="X20" s="149"/>
      <c r="Y20" s="149"/>
      <c r="Z20" s="149"/>
      <c r="AA20" s="149"/>
      <c r="AB20" s="149"/>
      <c r="AC20" s="149"/>
      <c r="AD20" s="149"/>
      <c r="AE20" s="149" t="s">
        <v>101</v>
      </c>
      <c r="AF20" s="149">
        <v>0</v>
      </c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ht="12.75" outlineLevel="1">
      <c r="A21" s="150">
        <v>5</v>
      </c>
      <c r="B21" s="156" t="s">
        <v>111</v>
      </c>
      <c r="C21" s="190" t="s">
        <v>112</v>
      </c>
      <c r="D21" s="158" t="s">
        <v>113</v>
      </c>
      <c r="E21" s="165">
        <v>11</v>
      </c>
      <c r="F21" s="168"/>
      <c r="G21" s="169">
        <f>ROUND(E21*F21,2)</f>
        <v>0</v>
      </c>
      <c r="H21" s="168"/>
      <c r="I21" s="169">
        <f>ROUND(E21*H21,2)</f>
        <v>0</v>
      </c>
      <c r="J21" s="168"/>
      <c r="K21" s="169">
        <f>ROUND(E21*J21,2)</f>
        <v>0</v>
      </c>
      <c r="L21" s="169">
        <v>21</v>
      </c>
      <c r="M21" s="169">
        <f>G21*(1+L21/100)</f>
        <v>0</v>
      </c>
      <c r="N21" s="159">
        <v>0</v>
      </c>
      <c r="O21" s="159">
        <f>ROUND(E21*N21,5)</f>
        <v>0</v>
      </c>
      <c r="P21" s="159">
        <v>0.27</v>
      </c>
      <c r="Q21" s="159">
        <f>ROUND(E21*P21,5)</f>
        <v>2.97</v>
      </c>
      <c r="R21" s="159"/>
      <c r="S21" s="159"/>
      <c r="T21" s="160">
        <v>0.13</v>
      </c>
      <c r="U21" s="159">
        <f>ROUND(E21*T21,2)</f>
        <v>1.43</v>
      </c>
      <c r="V21" s="149"/>
      <c r="W21" s="149"/>
      <c r="X21" s="149"/>
      <c r="Y21" s="149"/>
      <c r="Z21" s="149"/>
      <c r="AA21" s="149"/>
      <c r="AB21" s="149"/>
      <c r="AC21" s="149"/>
      <c r="AD21" s="149"/>
      <c r="AE21" s="149" t="s">
        <v>99</v>
      </c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ht="12.75" outlineLevel="1">
      <c r="A22" s="150"/>
      <c r="B22" s="156"/>
      <c r="C22" s="191" t="s">
        <v>100</v>
      </c>
      <c r="D22" s="161"/>
      <c r="E22" s="166"/>
      <c r="F22" s="169"/>
      <c r="G22" s="169"/>
      <c r="H22" s="169"/>
      <c r="I22" s="169"/>
      <c r="J22" s="169"/>
      <c r="K22" s="169"/>
      <c r="L22" s="169"/>
      <c r="M22" s="169"/>
      <c r="N22" s="159"/>
      <c r="O22" s="159"/>
      <c r="P22" s="159"/>
      <c r="Q22" s="159"/>
      <c r="R22" s="159"/>
      <c r="S22" s="159"/>
      <c r="T22" s="160"/>
      <c r="U22" s="159"/>
      <c r="V22" s="149"/>
      <c r="W22" s="149"/>
      <c r="X22" s="149"/>
      <c r="Y22" s="149"/>
      <c r="Z22" s="149"/>
      <c r="AA22" s="149"/>
      <c r="AB22" s="149"/>
      <c r="AC22" s="149"/>
      <c r="AD22" s="149"/>
      <c r="AE22" s="149" t="s">
        <v>101</v>
      </c>
      <c r="AF22" s="149">
        <v>0</v>
      </c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ht="12.75" outlineLevel="1">
      <c r="A23" s="150"/>
      <c r="B23" s="156"/>
      <c r="C23" s="191" t="s">
        <v>114</v>
      </c>
      <c r="D23" s="161"/>
      <c r="E23" s="166">
        <v>11</v>
      </c>
      <c r="F23" s="169"/>
      <c r="G23" s="169"/>
      <c r="H23" s="169"/>
      <c r="I23" s="169"/>
      <c r="J23" s="169"/>
      <c r="K23" s="169"/>
      <c r="L23" s="169"/>
      <c r="M23" s="169"/>
      <c r="N23" s="159"/>
      <c r="O23" s="159"/>
      <c r="P23" s="159"/>
      <c r="Q23" s="159"/>
      <c r="R23" s="159"/>
      <c r="S23" s="159"/>
      <c r="T23" s="160"/>
      <c r="U23" s="159"/>
      <c r="V23" s="149"/>
      <c r="W23" s="149"/>
      <c r="X23" s="149"/>
      <c r="Y23" s="149"/>
      <c r="Z23" s="149"/>
      <c r="AA23" s="149"/>
      <c r="AB23" s="149"/>
      <c r="AC23" s="149"/>
      <c r="AD23" s="149"/>
      <c r="AE23" s="149" t="s">
        <v>101</v>
      </c>
      <c r="AF23" s="149">
        <v>0</v>
      </c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ht="12.75" outlineLevel="1">
      <c r="A24" s="150">
        <v>6</v>
      </c>
      <c r="B24" s="156" t="s">
        <v>115</v>
      </c>
      <c r="C24" s="190" t="s">
        <v>116</v>
      </c>
      <c r="D24" s="158" t="s">
        <v>117</v>
      </c>
      <c r="E24" s="165">
        <v>76.3506</v>
      </c>
      <c r="F24" s="168"/>
      <c r="G24" s="169">
        <f>ROUND(E24*F24,2)</f>
        <v>0</v>
      </c>
      <c r="H24" s="168"/>
      <c r="I24" s="169">
        <f>ROUND(E24*H24,2)</f>
        <v>0</v>
      </c>
      <c r="J24" s="168"/>
      <c r="K24" s="169">
        <f>ROUND(E24*J24,2)</f>
        <v>0</v>
      </c>
      <c r="L24" s="169">
        <v>21</v>
      </c>
      <c r="M24" s="169">
        <f>G24*(1+L24/100)</f>
        <v>0</v>
      </c>
      <c r="N24" s="159">
        <v>0</v>
      </c>
      <c r="O24" s="159">
        <f>ROUND(E24*N24,5)</f>
        <v>0</v>
      </c>
      <c r="P24" s="159">
        <v>0</v>
      </c>
      <c r="Q24" s="159">
        <f>ROUND(E24*P24,5)</f>
        <v>0</v>
      </c>
      <c r="R24" s="159"/>
      <c r="S24" s="159"/>
      <c r="T24" s="160">
        <v>0.22</v>
      </c>
      <c r="U24" s="159">
        <f>ROUND(E24*T24,2)</f>
        <v>16.8</v>
      </c>
      <c r="V24" s="149"/>
      <c r="W24" s="149"/>
      <c r="X24" s="149"/>
      <c r="Y24" s="149"/>
      <c r="Z24" s="149"/>
      <c r="AA24" s="149"/>
      <c r="AB24" s="149"/>
      <c r="AC24" s="149"/>
      <c r="AD24" s="149"/>
      <c r="AE24" s="149" t="s">
        <v>99</v>
      </c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ht="12.75" outlineLevel="1">
      <c r="A25" s="150"/>
      <c r="B25" s="156"/>
      <c r="C25" s="191" t="s">
        <v>118</v>
      </c>
      <c r="D25" s="161"/>
      <c r="E25" s="166"/>
      <c r="F25" s="169"/>
      <c r="G25" s="169"/>
      <c r="H25" s="169"/>
      <c r="I25" s="169"/>
      <c r="J25" s="169"/>
      <c r="K25" s="169"/>
      <c r="L25" s="169"/>
      <c r="M25" s="169"/>
      <c r="N25" s="159"/>
      <c r="O25" s="159"/>
      <c r="P25" s="159"/>
      <c r="Q25" s="159"/>
      <c r="R25" s="159"/>
      <c r="S25" s="159"/>
      <c r="T25" s="160"/>
      <c r="U25" s="159"/>
      <c r="V25" s="149"/>
      <c r="W25" s="149"/>
      <c r="X25" s="149"/>
      <c r="Y25" s="149"/>
      <c r="Z25" s="149"/>
      <c r="AA25" s="149"/>
      <c r="AB25" s="149"/>
      <c r="AC25" s="149"/>
      <c r="AD25" s="149"/>
      <c r="AE25" s="149" t="s">
        <v>101</v>
      </c>
      <c r="AF25" s="149">
        <v>0</v>
      </c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ht="12.75" outlineLevel="1">
      <c r="A26" s="150"/>
      <c r="B26" s="156"/>
      <c r="C26" s="191" t="s">
        <v>119</v>
      </c>
      <c r="D26" s="161"/>
      <c r="E26" s="166">
        <v>62.4915</v>
      </c>
      <c r="F26" s="169"/>
      <c r="G26" s="169"/>
      <c r="H26" s="169"/>
      <c r="I26" s="169"/>
      <c r="J26" s="169"/>
      <c r="K26" s="169"/>
      <c r="L26" s="169"/>
      <c r="M26" s="169"/>
      <c r="N26" s="159"/>
      <c r="O26" s="159"/>
      <c r="P26" s="159"/>
      <c r="Q26" s="159"/>
      <c r="R26" s="159"/>
      <c r="S26" s="159"/>
      <c r="T26" s="160"/>
      <c r="U26" s="159"/>
      <c r="V26" s="149"/>
      <c r="W26" s="149"/>
      <c r="X26" s="149"/>
      <c r="Y26" s="149"/>
      <c r="Z26" s="149"/>
      <c r="AA26" s="149"/>
      <c r="AB26" s="149"/>
      <c r="AC26" s="149"/>
      <c r="AD26" s="149"/>
      <c r="AE26" s="149" t="s">
        <v>101</v>
      </c>
      <c r="AF26" s="149">
        <v>0</v>
      </c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ht="12.75" outlineLevel="1">
      <c r="A27" s="150"/>
      <c r="B27" s="156"/>
      <c r="C27" s="191" t="s">
        <v>120</v>
      </c>
      <c r="D27" s="161"/>
      <c r="E27" s="166">
        <v>13.8591</v>
      </c>
      <c r="F27" s="169"/>
      <c r="G27" s="169"/>
      <c r="H27" s="169"/>
      <c r="I27" s="169"/>
      <c r="J27" s="169"/>
      <c r="K27" s="169"/>
      <c r="L27" s="169"/>
      <c r="M27" s="169"/>
      <c r="N27" s="159"/>
      <c r="O27" s="159"/>
      <c r="P27" s="159"/>
      <c r="Q27" s="159"/>
      <c r="R27" s="159"/>
      <c r="S27" s="159"/>
      <c r="T27" s="160"/>
      <c r="U27" s="159"/>
      <c r="V27" s="149"/>
      <c r="W27" s="149"/>
      <c r="X27" s="149"/>
      <c r="Y27" s="149"/>
      <c r="Z27" s="149"/>
      <c r="AA27" s="149"/>
      <c r="AB27" s="149"/>
      <c r="AC27" s="149"/>
      <c r="AD27" s="149"/>
      <c r="AE27" s="149" t="s">
        <v>101</v>
      </c>
      <c r="AF27" s="149">
        <v>0</v>
      </c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ht="12.75" outlineLevel="1">
      <c r="A28" s="150">
        <v>7</v>
      </c>
      <c r="B28" s="156" t="s">
        <v>121</v>
      </c>
      <c r="C28" s="190" t="s">
        <v>122</v>
      </c>
      <c r="D28" s="158" t="s">
        <v>117</v>
      </c>
      <c r="E28" s="165">
        <v>76.3506</v>
      </c>
      <c r="F28" s="168"/>
      <c r="G28" s="169">
        <f>ROUND(E28*F28,2)</f>
        <v>0</v>
      </c>
      <c r="H28" s="168"/>
      <c r="I28" s="169">
        <f>ROUND(E28*H28,2)</f>
        <v>0</v>
      </c>
      <c r="J28" s="168"/>
      <c r="K28" s="169">
        <f>ROUND(E28*J28,2)</f>
        <v>0</v>
      </c>
      <c r="L28" s="169">
        <v>21</v>
      </c>
      <c r="M28" s="169">
        <f>G28*(1+L28/100)</f>
        <v>0</v>
      </c>
      <c r="N28" s="159">
        <v>0</v>
      </c>
      <c r="O28" s="159">
        <f>ROUND(E28*N28,5)</f>
        <v>0</v>
      </c>
      <c r="P28" s="159">
        <v>0</v>
      </c>
      <c r="Q28" s="159">
        <f>ROUND(E28*P28,5)</f>
        <v>0</v>
      </c>
      <c r="R28" s="159"/>
      <c r="S28" s="159"/>
      <c r="T28" s="160">
        <v>0.09</v>
      </c>
      <c r="U28" s="159">
        <f>ROUND(E28*T28,2)</f>
        <v>6.87</v>
      </c>
      <c r="V28" s="149"/>
      <c r="W28" s="149"/>
      <c r="X28" s="149"/>
      <c r="Y28" s="149"/>
      <c r="Z28" s="149"/>
      <c r="AA28" s="149"/>
      <c r="AB28" s="149"/>
      <c r="AC28" s="149"/>
      <c r="AD28" s="149"/>
      <c r="AE28" s="149" t="s">
        <v>99</v>
      </c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ht="12.75" outlineLevel="1">
      <c r="A29" s="150"/>
      <c r="B29" s="156"/>
      <c r="C29" s="191" t="s">
        <v>123</v>
      </c>
      <c r="D29" s="161"/>
      <c r="E29" s="166"/>
      <c r="F29" s="169"/>
      <c r="G29" s="169"/>
      <c r="H29" s="169"/>
      <c r="I29" s="169"/>
      <c r="J29" s="169"/>
      <c r="K29" s="169"/>
      <c r="L29" s="169"/>
      <c r="M29" s="169"/>
      <c r="N29" s="159"/>
      <c r="O29" s="159"/>
      <c r="P29" s="159"/>
      <c r="Q29" s="159"/>
      <c r="R29" s="159"/>
      <c r="S29" s="159"/>
      <c r="T29" s="160"/>
      <c r="U29" s="159"/>
      <c r="V29" s="149"/>
      <c r="W29" s="149"/>
      <c r="X29" s="149"/>
      <c r="Y29" s="149"/>
      <c r="Z29" s="149"/>
      <c r="AA29" s="149"/>
      <c r="AB29" s="149"/>
      <c r="AC29" s="149"/>
      <c r="AD29" s="149"/>
      <c r="AE29" s="149" t="s">
        <v>101</v>
      </c>
      <c r="AF29" s="149">
        <v>0</v>
      </c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ht="12.75" outlineLevel="1">
      <c r="A30" s="150"/>
      <c r="B30" s="156"/>
      <c r="C30" s="191" t="s">
        <v>124</v>
      </c>
      <c r="D30" s="161"/>
      <c r="E30" s="166">
        <v>76.3506</v>
      </c>
      <c r="F30" s="169"/>
      <c r="G30" s="169"/>
      <c r="H30" s="169"/>
      <c r="I30" s="169"/>
      <c r="J30" s="169"/>
      <c r="K30" s="169"/>
      <c r="L30" s="169"/>
      <c r="M30" s="169"/>
      <c r="N30" s="159"/>
      <c r="O30" s="159"/>
      <c r="P30" s="159"/>
      <c r="Q30" s="159"/>
      <c r="R30" s="159"/>
      <c r="S30" s="159"/>
      <c r="T30" s="160"/>
      <c r="U30" s="159"/>
      <c r="V30" s="149"/>
      <c r="W30" s="149"/>
      <c r="X30" s="149"/>
      <c r="Y30" s="149"/>
      <c r="Z30" s="149"/>
      <c r="AA30" s="149"/>
      <c r="AB30" s="149"/>
      <c r="AC30" s="149"/>
      <c r="AD30" s="149"/>
      <c r="AE30" s="149" t="s">
        <v>101</v>
      </c>
      <c r="AF30" s="149">
        <v>0</v>
      </c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ht="12.75" outlineLevel="1">
      <c r="A31" s="150">
        <v>8</v>
      </c>
      <c r="B31" s="156" t="s">
        <v>125</v>
      </c>
      <c r="C31" s="190" t="s">
        <v>126</v>
      </c>
      <c r="D31" s="158" t="s">
        <v>117</v>
      </c>
      <c r="E31" s="165">
        <v>76.3506</v>
      </c>
      <c r="F31" s="168"/>
      <c r="G31" s="169">
        <f>ROUND(E31*F31,2)</f>
        <v>0</v>
      </c>
      <c r="H31" s="168"/>
      <c r="I31" s="169">
        <f>ROUND(E31*H31,2)</f>
        <v>0</v>
      </c>
      <c r="J31" s="168"/>
      <c r="K31" s="169">
        <f>ROUND(E31*J31,2)</f>
        <v>0</v>
      </c>
      <c r="L31" s="169">
        <v>21</v>
      </c>
      <c r="M31" s="169">
        <f>G31*(1+L31/100)</f>
        <v>0</v>
      </c>
      <c r="N31" s="159">
        <v>0</v>
      </c>
      <c r="O31" s="159">
        <f>ROUND(E31*N31,5)</f>
        <v>0</v>
      </c>
      <c r="P31" s="159">
        <v>0</v>
      </c>
      <c r="Q31" s="159">
        <f>ROUND(E31*P31,5)</f>
        <v>0</v>
      </c>
      <c r="R31" s="159"/>
      <c r="S31" s="159"/>
      <c r="T31" s="160">
        <v>0.34</v>
      </c>
      <c r="U31" s="159">
        <f>ROUND(E31*T31,2)</f>
        <v>25.96</v>
      </c>
      <c r="V31" s="149"/>
      <c r="W31" s="149"/>
      <c r="X31" s="149"/>
      <c r="Y31" s="149"/>
      <c r="Z31" s="149"/>
      <c r="AA31" s="149"/>
      <c r="AB31" s="149"/>
      <c r="AC31" s="149"/>
      <c r="AD31" s="149"/>
      <c r="AE31" s="149" t="s">
        <v>99</v>
      </c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ht="12.75" outlineLevel="1">
      <c r="A32" s="150"/>
      <c r="B32" s="156"/>
      <c r="C32" s="191" t="s">
        <v>123</v>
      </c>
      <c r="D32" s="161"/>
      <c r="E32" s="166"/>
      <c r="F32" s="169"/>
      <c r="G32" s="169"/>
      <c r="H32" s="169"/>
      <c r="I32" s="169"/>
      <c r="J32" s="169"/>
      <c r="K32" s="169"/>
      <c r="L32" s="169"/>
      <c r="M32" s="169"/>
      <c r="N32" s="159"/>
      <c r="O32" s="159"/>
      <c r="P32" s="159"/>
      <c r="Q32" s="159"/>
      <c r="R32" s="159"/>
      <c r="S32" s="159"/>
      <c r="T32" s="160"/>
      <c r="U32" s="159"/>
      <c r="V32" s="149"/>
      <c r="W32" s="149"/>
      <c r="X32" s="149"/>
      <c r="Y32" s="149"/>
      <c r="Z32" s="149"/>
      <c r="AA32" s="149"/>
      <c r="AB32" s="149"/>
      <c r="AC32" s="149"/>
      <c r="AD32" s="149"/>
      <c r="AE32" s="149" t="s">
        <v>101</v>
      </c>
      <c r="AF32" s="149">
        <v>0</v>
      </c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ht="12.75" outlineLevel="1">
      <c r="A33" s="150"/>
      <c r="B33" s="156"/>
      <c r="C33" s="191" t="s">
        <v>124</v>
      </c>
      <c r="D33" s="161"/>
      <c r="E33" s="166">
        <v>76.3506</v>
      </c>
      <c r="F33" s="169"/>
      <c r="G33" s="169"/>
      <c r="H33" s="169"/>
      <c r="I33" s="169"/>
      <c r="J33" s="169"/>
      <c r="K33" s="169"/>
      <c r="L33" s="169"/>
      <c r="M33" s="169"/>
      <c r="N33" s="159"/>
      <c r="O33" s="159"/>
      <c r="P33" s="159"/>
      <c r="Q33" s="159"/>
      <c r="R33" s="159"/>
      <c r="S33" s="159"/>
      <c r="T33" s="160"/>
      <c r="U33" s="159"/>
      <c r="V33" s="149"/>
      <c r="W33" s="149"/>
      <c r="X33" s="149"/>
      <c r="Y33" s="149"/>
      <c r="Z33" s="149"/>
      <c r="AA33" s="149"/>
      <c r="AB33" s="149"/>
      <c r="AC33" s="149"/>
      <c r="AD33" s="149"/>
      <c r="AE33" s="149" t="s">
        <v>101</v>
      </c>
      <c r="AF33" s="149">
        <v>0</v>
      </c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ht="12.75" outlineLevel="1">
      <c r="A34" s="150">
        <v>9</v>
      </c>
      <c r="B34" s="156" t="s">
        <v>127</v>
      </c>
      <c r="C34" s="190" t="s">
        <v>128</v>
      </c>
      <c r="D34" s="158" t="s">
        <v>117</v>
      </c>
      <c r="E34" s="165">
        <v>11.0948</v>
      </c>
      <c r="F34" s="168"/>
      <c r="G34" s="169">
        <f>ROUND(E34*F34,2)</f>
        <v>0</v>
      </c>
      <c r="H34" s="168"/>
      <c r="I34" s="169">
        <f>ROUND(E34*H34,2)</f>
        <v>0</v>
      </c>
      <c r="J34" s="168"/>
      <c r="K34" s="169">
        <f>ROUND(E34*J34,2)</f>
        <v>0</v>
      </c>
      <c r="L34" s="169">
        <v>21</v>
      </c>
      <c r="M34" s="169">
        <f>G34*(1+L34/100)</f>
        <v>0</v>
      </c>
      <c r="N34" s="159">
        <v>0</v>
      </c>
      <c r="O34" s="159">
        <f>ROUND(E34*N34,5)</f>
        <v>0</v>
      </c>
      <c r="P34" s="159">
        <v>0</v>
      </c>
      <c r="Q34" s="159">
        <f>ROUND(E34*P34,5)</f>
        <v>0</v>
      </c>
      <c r="R34" s="159"/>
      <c r="S34" s="159"/>
      <c r="T34" s="160">
        <v>1.76</v>
      </c>
      <c r="U34" s="159">
        <f>ROUND(E34*T34,2)</f>
        <v>19.53</v>
      </c>
      <c r="V34" s="149"/>
      <c r="W34" s="149"/>
      <c r="X34" s="149"/>
      <c r="Y34" s="149"/>
      <c r="Z34" s="149"/>
      <c r="AA34" s="149"/>
      <c r="AB34" s="149"/>
      <c r="AC34" s="149"/>
      <c r="AD34" s="149"/>
      <c r="AE34" s="149" t="s">
        <v>99</v>
      </c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ht="12.75" outlineLevel="1">
      <c r="A35" s="150"/>
      <c r="B35" s="156"/>
      <c r="C35" s="191" t="s">
        <v>118</v>
      </c>
      <c r="D35" s="161"/>
      <c r="E35" s="166"/>
      <c r="F35" s="169"/>
      <c r="G35" s="169"/>
      <c r="H35" s="169"/>
      <c r="I35" s="169"/>
      <c r="J35" s="169"/>
      <c r="K35" s="169"/>
      <c r="L35" s="169"/>
      <c r="M35" s="169"/>
      <c r="N35" s="159"/>
      <c r="O35" s="159"/>
      <c r="P35" s="159"/>
      <c r="Q35" s="159"/>
      <c r="R35" s="159"/>
      <c r="S35" s="159"/>
      <c r="T35" s="160"/>
      <c r="U35" s="159"/>
      <c r="V35" s="149"/>
      <c r="W35" s="149"/>
      <c r="X35" s="149"/>
      <c r="Y35" s="149"/>
      <c r="Z35" s="149"/>
      <c r="AA35" s="149"/>
      <c r="AB35" s="149"/>
      <c r="AC35" s="149"/>
      <c r="AD35" s="149"/>
      <c r="AE35" s="149" t="s">
        <v>101</v>
      </c>
      <c r="AF35" s="149">
        <v>0</v>
      </c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ht="12.75" outlineLevel="1">
      <c r="A36" s="150"/>
      <c r="B36" s="156"/>
      <c r="C36" s="191" t="s">
        <v>129</v>
      </c>
      <c r="D36" s="161"/>
      <c r="E36" s="166">
        <v>4.9928</v>
      </c>
      <c r="F36" s="169"/>
      <c r="G36" s="169"/>
      <c r="H36" s="169"/>
      <c r="I36" s="169"/>
      <c r="J36" s="169"/>
      <c r="K36" s="169"/>
      <c r="L36" s="169"/>
      <c r="M36" s="169"/>
      <c r="N36" s="159"/>
      <c r="O36" s="159"/>
      <c r="P36" s="159"/>
      <c r="Q36" s="159"/>
      <c r="R36" s="159"/>
      <c r="S36" s="159"/>
      <c r="T36" s="160"/>
      <c r="U36" s="159"/>
      <c r="V36" s="149"/>
      <c r="W36" s="149"/>
      <c r="X36" s="149"/>
      <c r="Y36" s="149"/>
      <c r="Z36" s="149"/>
      <c r="AA36" s="149"/>
      <c r="AB36" s="149"/>
      <c r="AC36" s="149"/>
      <c r="AD36" s="149"/>
      <c r="AE36" s="149" t="s">
        <v>101</v>
      </c>
      <c r="AF36" s="149">
        <v>0</v>
      </c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ht="12.75" outlineLevel="1">
      <c r="A37" s="150"/>
      <c r="B37" s="156"/>
      <c r="C37" s="191" t="s">
        <v>130</v>
      </c>
      <c r="D37" s="161"/>
      <c r="E37" s="166">
        <v>6.102</v>
      </c>
      <c r="F37" s="169"/>
      <c r="G37" s="169"/>
      <c r="H37" s="169"/>
      <c r="I37" s="169"/>
      <c r="J37" s="169"/>
      <c r="K37" s="169"/>
      <c r="L37" s="169"/>
      <c r="M37" s="169"/>
      <c r="N37" s="159"/>
      <c r="O37" s="159"/>
      <c r="P37" s="159"/>
      <c r="Q37" s="159"/>
      <c r="R37" s="159"/>
      <c r="S37" s="159"/>
      <c r="T37" s="160"/>
      <c r="U37" s="159"/>
      <c r="V37" s="149"/>
      <c r="W37" s="149"/>
      <c r="X37" s="149"/>
      <c r="Y37" s="149"/>
      <c r="Z37" s="149"/>
      <c r="AA37" s="149"/>
      <c r="AB37" s="149"/>
      <c r="AC37" s="149"/>
      <c r="AD37" s="149"/>
      <c r="AE37" s="149" t="s">
        <v>101</v>
      </c>
      <c r="AF37" s="149">
        <v>0</v>
      </c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ht="12.75" outlineLevel="1">
      <c r="A38" s="150">
        <v>10</v>
      </c>
      <c r="B38" s="156" t="s">
        <v>131</v>
      </c>
      <c r="C38" s="190" t="s">
        <v>132</v>
      </c>
      <c r="D38" s="158" t="s">
        <v>98</v>
      </c>
      <c r="E38" s="165">
        <v>180.574</v>
      </c>
      <c r="F38" s="168"/>
      <c r="G38" s="169">
        <f>ROUND(E38*F38,2)</f>
        <v>0</v>
      </c>
      <c r="H38" s="168"/>
      <c r="I38" s="169">
        <f>ROUND(E38*H38,2)</f>
        <v>0</v>
      </c>
      <c r="J38" s="168"/>
      <c r="K38" s="169">
        <f>ROUND(E38*J38,2)</f>
        <v>0</v>
      </c>
      <c r="L38" s="169">
        <v>21</v>
      </c>
      <c r="M38" s="169">
        <f>G38*(1+L38/100)</f>
        <v>0</v>
      </c>
      <c r="N38" s="159">
        <v>0.00086</v>
      </c>
      <c r="O38" s="159">
        <f>ROUND(E38*N38,5)</f>
        <v>0.15529</v>
      </c>
      <c r="P38" s="159">
        <v>0</v>
      </c>
      <c r="Q38" s="159">
        <f>ROUND(E38*P38,5)</f>
        <v>0</v>
      </c>
      <c r="R38" s="159"/>
      <c r="S38" s="159"/>
      <c r="T38" s="160">
        <v>0.48</v>
      </c>
      <c r="U38" s="159">
        <f>ROUND(E38*T38,2)</f>
        <v>86.68</v>
      </c>
      <c r="V38" s="149"/>
      <c r="W38" s="149"/>
      <c r="X38" s="149"/>
      <c r="Y38" s="149"/>
      <c r="Z38" s="149"/>
      <c r="AA38" s="149"/>
      <c r="AB38" s="149"/>
      <c r="AC38" s="149"/>
      <c r="AD38" s="149"/>
      <c r="AE38" s="149" t="s">
        <v>99</v>
      </c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ht="12.75" outlineLevel="1">
      <c r="A39" s="150"/>
      <c r="B39" s="156"/>
      <c r="C39" s="191" t="s">
        <v>118</v>
      </c>
      <c r="D39" s="161"/>
      <c r="E39" s="166"/>
      <c r="F39" s="169"/>
      <c r="G39" s="169"/>
      <c r="H39" s="169"/>
      <c r="I39" s="169"/>
      <c r="J39" s="169"/>
      <c r="K39" s="169"/>
      <c r="L39" s="169"/>
      <c r="M39" s="169"/>
      <c r="N39" s="159"/>
      <c r="O39" s="159"/>
      <c r="P39" s="159"/>
      <c r="Q39" s="159"/>
      <c r="R39" s="159"/>
      <c r="S39" s="159"/>
      <c r="T39" s="160"/>
      <c r="U39" s="159"/>
      <c r="V39" s="149"/>
      <c r="W39" s="149"/>
      <c r="X39" s="149"/>
      <c r="Y39" s="149"/>
      <c r="Z39" s="149"/>
      <c r="AA39" s="149"/>
      <c r="AB39" s="149"/>
      <c r="AC39" s="149"/>
      <c r="AD39" s="149"/>
      <c r="AE39" s="149" t="s">
        <v>101</v>
      </c>
      <c r="AF39" s="149">
        <v>0</v>
      </c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ht="12.75" outlineLevel="1">
      <c r="A40" s="150"/>
      <c r="B40" s="156"/>
      <c r="C40" s="191" t="s">
        <v>133</v>
      </c>
      <c r="D40" s="161"/>
      <c r="E40" s="166">
        <v>180.574</v>
      </c>
      <c r="F40" s="169"/>
      <c r="G40" s="169"/>
      <c r="H40" s="169"/>
      <c r="I40" s="169"/>
      <c r="J40" s="169"/>
      <c r="K40" s="169"/>
      <c r="L40" s="169"/>
      <c r="M40" s="169"/>
      <c r="N40" s="159"/>
      <c r="O40" s="159"/>
      <c r="P40" s="159"/>
      <c r="Q40" s="159"/>
      <c r="R40" s="159"/>
      <c r="S40" s="159"/>
      <c r="T40" s="160"/>
      <c r="U40" s="159"/>
      <c r="V40" s="149"/>
      <c r="W40" s="149"/>
      <c r="X40" s="149"/>
      <c r="Y40" s="149"/>
      <c r="Z40" s="149"/>
      <c r="AA40" s="149"/>
      <c r="AB40" s="149"/>
      <c r="AC40" s="149"/>
      <c r="AD40" s="149"/>
      <c r="AE40" s="149" t="s">
        <v>101</v>
      </c>
      <c r="AF40" s="149">
        <v>0</v>
      </c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ht="12.75" outlineLevel="1">
      <c r="A41" s="150">
        <v>11</v>
      </c>
      <c r="B41" s="156" t="s">
        <v>134</v>
      </c>
      <c r="C41" s="190" t="s">
        <v>135</v>
      </c>
      <c r="D41" s="158" t="s">
        <v>98</v>
      </c>
      <c r="E41" s="165">
        <v>180.574</v>
      </c>
      <c r="F41" s="168"/>
      <c r="G41" s="169">
        <f>ROUND(E41*F41,2)</f>
        <v>0</v>
      </c>
      <c r="H41" s="168"/>
      <c r="I41" s="169">
        <f>ROUND(E41*H41,2)</f>
        <v>0</v>
      </c>
      <c r="J41" s="168"/>
      <c r="K41" s="169">
        <f>ROUND(E41*J41,2)</f>
        <v>0</v>
      </c>
      <c r="L41" s="169">
        <v>21</v>
      </c>
      <c r="M41" s="169">
        <f>G41*(1+L41/100)</f>
        <v>0</v>
      </c>
      <c r="N41" s="159">
        <v>0</v>
      </c>
      <c r="O41" s="159">
        <f>ROUND(E41*N41,5)</f>
        <v>0</v>
      </c>
      <c r="P41" s="159">
        <v>0</v>
      </c>
      <c r="Q41" s="159">
        <f>ROUND(E41*P41,5)</f>
        <v>0</v>
      </c>
      <c r="R41" s="159"/>
      <c r="S41" s="159"/>
      <c r="T41" s="160">
        <v>0.33</v>
      </c>
      <c r="U41" s="159">
        <f>ROUND(E41*T41,2)</f>
        <v>59.59</v>
      </c>
      <c r="V41" s="149"/>
      <c r="W41" s="149"/>
      <c r="X41" s="149"/>
      <c r="Y41" s="149"/>
      <c r="Z41" s="149"/>
      <c r="AA41" s="149"/>
      <c r="AB41" s="149"/>
      <c r="AC41" s="149"/>
      <c r="AD41" s="149"/>
      <c r="AE41" s="149" t="s">
        <v>99</v>
      </c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ht="12.75" outlineLevel="1">
      <c r="A42" s="150"/>
      <c r="B42" s="156"/>
      <c r="C42" s="191" t="s">
        <v>123</v>
      </c>
      <c r="D42" s="161"/>
      <c r="E42" s="166"/>
      <c r="F42" s="169"/>
      <c r="G42" s="169"/>
      <c r="H42" s="169"/>
      <c r="I42" s="169"/>
      <c r="J42" s="169"/>
      <c r="K42" s="169"/>
      <c r="L42" s="169"/>
      <c r="M42" s="169"/>
      <c r="N42" s="159"/>
      <c r="O42" s="159"/>
      <c r="P42" s="159"/>
      <c r="Q42" s="159"/>
      <c r="R42" s="159"/>
      <c r="S42" s="159"/>
      <c r="T42" s="160"/>
      <c r="U42" s="159"/>
      <c r="V42" s="149"/>
      <c r="W42" s="149"/>
      <c r="X42" s="149"/>
      <c r="Y42" s="149"/>
      <c r="Z42" s="149"/>
      <c r="AA42" s="149"/>
      <c r="AB42" s="149"/>
      <c r="AC42" s="149"/>
      <c r="AD42" s="149"/>
      <c r="AE42" s="149" t="s">
        <v>101</v>
      </c>
      <c r="AF42" s="149">
        <v>0</v>
      </c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ht="12.75" outlineLevel="1">
      <c r="A43" s="150"/>
      <c r="B43" s="156"/>
      <c r="C43" s="191" t="s">
        <v>136</v>
      </c>
      <c r="D43" s="161"/>
      <c r="E43" s="166">
        <v>180.574</v>
      </c>
      <c r="F43" s="169"/>
      <c r="G43" s="169"/>
      <c r="H43" s="169"/>
      <c r="I43" s="169"/>
      <c r="J43" s="169"/>
      <c r="K43" s="169"/>
      <c r="L43" s="169"/>
      <c r="M43" s="169"/>
      <c r="N43" s="159"/>
      <c r="O43" s="159"/>
      <c r="P43" s="159"/>
      <c r="Q43" s="159"/>
      <c r="R43" s="159"/>
      <c r="S43" s="159"/>
      <c r="T43" s="160"/>
      <c r="U43" s="159"/>
      <c r="V43" s="149"/>
      <c r="W43" s="149"/>
      <c r="X43" s="149"/>
      <c r="Y43" s="149"/>
      <c r="Z43" s="149"/>
      <c r="AA43" s="149"/>
      <c r="AB43" s="149"/>
      <c r="AC43" s="149"/>
      <c r="AD43" s="149"/>
      <c r="AE43" s="149" t="s">
        <v>101</v>
      </c>
      <c r="AF43" s="149">
        <v>0</v>
      </c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ht="22.5" outlineLevel="1">
      <c r="A44" s="150">
        <v>12</v>
      </c>
      <c r="B44" s="156" t="s">
        <v>137</v>
      </c>
      <c r="C44" s="190" t="s">
        <v>138</v>
      </c>
      <c r="D44" s="158" t="s">
        <v>117</v>
      </c>
      <c r="E44" s="165">
        <v>19.7753</v>
      </c>
      <c r="F44" s="168"/>
      <c r="G44" s="169">
        <f>ROUND(E44*F44,2)</f>
        <v>0</v>
      </c>
      <c r="H44" s="168"/>
      <c r="I44" s="169">
        <f>ROUND(E44*H44,2)</f>
        <v>0</v>
      </c>
      <c r="J44" s="168"/>
      <c r="K44" s="169">
        <f>ROUND(E44*J44,2)</f>
        <v>0</v>
      </c>
      <c r="L44" s="169">
        <v>21</v>
      </c>
      <c r="M44" s="169">
        <f>G44*(1+L44/100)</f>
        <v>0</v>
      </c>
      <c r="N44" s="159">
        <v>1.67</v>
      </c>
      <c r="O44" s="159">
        <f>ROUND(E44*N44,5)</f>
        <v>33.02475</v>
      </c>
      <c r="P44" s="159">
        <v>0</v>
      </c>
      <c r="Q44" s="159">
        <f>ROUND(E44*P44,5)</f>
        <v>0</v>
      </c>
      <c r="R44" s="159"/>
      <c r="S44" s="159"/>
      <c r="T44" s="160">
        <v>1.6</v>
      </c>
      <c r="U44" s="159">
        <f>ROUND(E44*T44,2)</f>
        <v>31.64</v>
      </c>
      <c r="V44" s="149"/>
      <c r="W44" s="149"/>
      <c r="X44" s="149"/>
      <c r="Y44" s="149"/>
      <c r="Z44" s="149"/>
      <c r="AA44" s="149"/>
      <c r="AB44" s="149"/>
      <c r="AC44" s="149"/>
      <c r="AD44" s="149"/>
      <c r="AE44" s="149" t="s">
        <v>139</v>
      </c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ht="12.75" outlineLevel="1">
      <c r="A45" s="150"/>
      <c r="B45" s="156"/>
      <c r="C45" s="191" t="s">
        <v>118</v>
      </c>
      <c r="D45" s="161"/>
      <c r="E45" s="166"/>
      <c r="F45" s="169"/>
      <c r="G45" s="169"/>
      <c r="H45" s="169"/>
      <c r="I45" s="169"/>
      <c r="J45" s="169"/>
      <c r="K45" s="169"/>
      <c r="L45" s="169"/>
      <c r="M45" s="169"/>
      <c r="N45" s="159"/>
      <c r="O45" s="159"/>
      <c r="P45" s="159"/>
      <c r="Q45" s="159"/>
      <c r="R45" s="159"/>
      <c r="S45" s="159"/>
      <c r="T45" s="160"/>
      <c r="U45" s="159"/>
      <c r="V45" s="149"/>
      <c r="W45" s="149"/>
      <c r="X45" s="149"/>
      <c r="Y45" s="149"/>
      <c r="Z45" s="149"/>
      <c r="AA45" s="149"/>
      <c r="AB45" s="149"/>
      <c r="AC45" s="149"/>
      <c r="AD45" s="149"/>
      <c r="AE45" s="149" t="s">
        <v>101</v>
      </c>
      <c r="AF45" s="149">
        <v>0</v>
      </c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ht="12.75" outlineLevel="1">
      <c r="A46" s="150"/>
      <c r="B46" s="156"/>
      <c r="C46" s="191" t="s">
        <v>140</v>
      </c>
      <c r="D46" s="161"/>
      <c r="E46" s="166">
        <v>19.7753</v>
      </c>
      <c r="F46" s="169"/>
      <c r="G46" s="169"/>
      <c r="H46" s="169"/>
      <c r="I46" s="169"/>
      <c r="J46" s="169"/>
      <c r="K46" s="169"/>
      <c r="L46" s="169"/>
      <c r="M46" s="169"/>
      <c r="N46" s="159"/>
      <c r="O46" s="159"/>
      <c r="P46" s="159"/>
      <c r="Q46" s="159"/>
      <c r="R46" s="159"/>
      <c r="S46" s="159"/>
      <c r="T46" s="160"/>
      <c r="U46" s="159"/>
      <c r="V46" s="149"/>
      <c r="W46" s="149"/>
      <c r="X46" s="149"/>
      <c r="Y46" s="149"/>
      <c r="Z46" s="149"/>
      <c r="AA46" s="149"/>
      <c r="AB46" s="149"/>
      <c r="AC46" s="149"/>
      <c r="AD46" s="149"/>
      <c r="AE46" s="149" t="s">
        <v>101</v>
      </c>
      <c r="AF46" s="149">
        <v>0</v>
      </c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ht="22.5" outlineLevel="1">
      <c r="A47" s="150">
        <v>13</v>
      </c>
      <c r="B47" s="156" t="s">
        <v>141</v>
      </c>
      <c r="C47" s="190" t="s">
        <v>142</v>
      </c>
      <c r="D47" s="158" t="s">
        <v>117</v>
      </c>
      <c r="E47" s="165">
        <v>38.7531</v>
      </c>
      <c r="F47" s="168"/>
      <c r="G47" s="169">
        <f>ROUND(E47*F47,2)</f>
        <v>0</v>
      </c>
      <c r="H47" s="168"/>
      <c r="I47" s="169">
        <f>ROUND(E47*H47,2)</f>
        <v>0</v>
      </c>
      <c r="J47" s="168"/>
      <c r="K47" s="169">
        <f>ROUND(E47*J47,2)</f>
        <v>0</v>
      </c>
      <c r="L47" s="169">
        <v>21</v>
      </c>
      <c r="M47" s="169">
        <f>G47*(1+L47/100)</f>
        <v>0</v>
      </c>
      <c r="N47" s="159">
        <v>1.67</v>
      </c>
      <c r="O47" s="159">
        <f>ROUND(E47*N47,5)</f>
        <v>64.71768</v>
      </c>
      <c r="P47" s="159">
        <v>0</v>
      </c>
      <c r="Q47" s="159">
        <f>ROUND(E47*P47,5)</f>
        <v>0</v>
      </c>
      <c r="R47" s="159"/>
      <c r="S47" s="159"/>
      <c r="T47" s="160">
        <v>0.2</v>
      </c>
      <c r="U47" s="159">
        <f>ROUND(E47*T47,2)</f>
        <v>7.75</v>
      </c>
      <c r="V47" s="149"/>
      <c r="W47" s="149"/>
      <c r="X47" s="149"/>
      <c r="Y47" s="149"/>
      <c r="Z47" s="149"/>
      <c r="AA47" s="149"/>
      <c r="AB47" s="149"/>
      <c r="AC47" s="149"/>
      <c r="AD47" s="149"/>
      <c r="AE47" s="149" t="s">
        <v>139</v>
      </c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ht="12.75" outlineLevel="1">
      <c r="A48" s="150"/>
      <c r="B48" s="156"/>
      <c r="C48" s="191" t="s">
        <v>118</v>
      </c>
      <c r="D48" s="161"/>
      <c r="E48" s="166"/>
      <c r="F48" s="169"/>
      <c r="G48" s="169"/>
      <c r="H48" s="169"/>
      <c r="I48" s="169"/>
      <c r="J48" s="169"/>
      <c r="K48" s="169"/>
      <c r="L48" s="169"/>
      <c r="M48" s="169"/>
      <c r="N48" s="159"/>
      <c r="O48" s="159"/>
      <c r="P48" s="159"/>
      <c r="Q48" s="159"/>
      <c r="R48" s="159"/>
      <c r="S48" s="159"/>
      <c r="T48" s="160"/>
      <c r="U48" s="159"/>
      <c r="V48" s="149"/>
      <c r="W48" s="149"/>
      <c r="X48" s="149"/>
      <c r="Y48" s="149"/>
      <c r="Z48" s="149"/>
      <c r="AA48" s="149"/>
      <c r="AB48" s="149"/>
      <c r="AC48" s="149"/>
      <c r="AD48" s="149"/>
      <c r="AE48" s="149" t="s">
        <v>101</v>
      </c>
      <c r="AF48" s="149">
        <v>0</v>
      </c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ht="12.75" outlineLevel="1">
      <c r="A49" s="150"/>
      <c r="B49" s="156"/>
      <c r="C49" s="191" t="s">
        <v>143</v>
      </c>
      <c r="D49" s="161"/>
      <c r="E49" s="166">
        <v>38.7531</v>
      </c>
      <c r="F49" s="169"/>
      <c r="G49" s="169"/>
      <c r="H49" s="169"/>
      <c r="I49" s="169"/>
      <c r="J49" s="169"/>
      <c r="K49" s="169"/>
      <c r="L49" s="169"/>
      <c r="M49" s="169"/>
      <c r="N49" s="159"/>
      <c r="O49" s="159"/>
      <c r="P49" s="159"/>
      <c r="Q49" s="159"/>
      <c r="R49" s="159"/>
      <c r="S49" s="159"/>
      <c r="T49" s="160"/>
      <c r="U49" s="159"/>
      <c r="V49" s="149"/>
      <c r="W49" s="149"/>
      <c r="X49" s="149"/>
      <c r="Y49" s="149"/>
      <c r="Z49" s="149"/>
      <c r="AA49" s="149"/>
      <c r="AB49" s="149"/>
      <c r="AC49" s="149"/>
      <c r="AD49" s="149"/>
      <c r="AE49" s="149" t="s">
        <v>101</v>
      </c>
      <c r="AF49" s="149">
        <v>0</v>
      </c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ht="12.75" outlineLevel="1">
      <c r="A50" s="150">
        <v>14</v>
      </c>
      <c r="B50" s="156" t="s">
        <v>144</v>
      </c>
      <c r="C50" s="190" t="s">
        <v>145</v>
      </c>
      <c r="D50" s="158" t="s">
        <v>117</v>
      </c>
      <c r="E50" s="165">
        <v>6.1583</v>
      </c>
      <c r="F50" s="168"/>
      <c r="G50" s="169">
        <f>ROUND(E50*F50,2)</f>
        <v>0</v>
      </c>
      <c r="H50" s="168"/>
      <c r="I50" s="169">
        <f>ROUND(E50*H50,2)</f>
        <v>0</v>
      </c>
      <c r="J50" s="168"/>
      <c r="K50" s="169">
        <f>ROUND(E50*J50,2)</f>
        <v>0</v>
      </c>
      <c r="L50" s="169">
        <v>21</v>
      </c>
      <c r="M50" s="169">
        <f>G50*(1+L50/100)</f>
        <v>0</v>
      </c>
      <c r="N50" s="159">
        <v>0</v>
      </c>
      <c r="O50" s="159">
        <f>ROUND(E50*N50,5)</f>
        <v>0</v>
      </c>
      <c r="P50" s="159">
        <v>0</v>
      </c>
      <c r="Q50" s="159">
        <f>ROUND(E50*P50,5)</f>
        <v>0</v>
      </c>
      <c r="R50" s="159"/>
      <c r="S50" s="159"/>
      <c r="T50" s="160">
        <v>0.65</v>
      </c>
      <c r="U50" s="159">
        <f>ROUND(E50*T50,2)</f>
        <v>4</v>
      </c>
      <c r="V50" s="149"/>
      <c r="W50" s="149"/>
      <c r="X50" s="149"/>
      <c r="Y50" s="149"/>
      <c r="Z50" s="149"/>
      <c r="AA50" s="149"/>
      <c r="AB50" s="149"/>
      <c r="AC50" s="149"/>
      <c r="AD50" s="149"/>
      <c r="AE50" s="149" t="s">
        <v>99</v>
      </c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ht="12.75" outlineLevel="1">
      <c r="A51" s="150"/>
      <c r="B51" s="156"/>
      <c r="C51" s="191" t="s">
        <v>118</v>
      </c>
      <c r="D51" s="161"/>
      <c r="E51" s="166"/>
      <c r="F51" s="169"/>
      <c r="G51" s="169"/>
      <c r="H51" s="169"/>
      <c r="I51" s="169"/>
      <c r="J51" s="169"/>
      <c r="K51" s="169"/>
      <c r="L51" s="169"/>
      <c r="M51" s="169"/>
      <c r="N51" s="159"/>
      <c r="O51" s="159"/>
      <c r="P51" s="159"/>
      <c r="Q51" s="159"/>
      <c r="R51" s="159"/>
      <c r="S51" s="159"/>
      <c r="T51" s="160"/>
      <c r="U51" s="159"/>
      <c r="V51" s="149"/>
      <c r="W51" s="149"/>
      <c r="X51" s="149"/>
      <c r="Y51" s="149"/>
      <c r="Z51" s="149"/>
      <c r="AA51" s="149"/>
      <c r="AB51" s="149"/>
      <c r="AC51" s="149"/>
      <c r="AD51" s="149"/>
      <c r="AE51" s="149" t="s">
        <v>101</v>
      </c>
      <c r="AF51" s="149">
        <v>0</v>
      </c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ht="12.75" outlineLevel="1">
      <c r="A52" s="150"/>
      <c r="B52" s="156"/>
      <c r="C52" s="191" t="s">
        <v>146</v>
      </c>
      <c r="D52" s="161"/>
      <c r="E52" s="166">
        <v>6.1583</v>
      </c>
      <c r="F52" s="169"/>
      <c r="G52" s="169"/>
      <c r="H52" s="169"/>
      <c r="I52" s="169"/>
      <c r="J52" s="169"/>
      <c r="K52" s="169"/>
      <c r="L52" s="169"/>
      <c r="M52" s="169"/>
      <c r="N52" s="159"/>
      <c r="O52" s="159"/>
      <c r="P52" s="159"/>
      <c r="Q52" s="159"/>
      <c r="R52" s="159"/>
      <c r="S52" s="159"/>
      <c r="T52" s="160"/>
      <c r="U52" s="159"/>
      <c r="V52" s="149"/>
      <c r="W52" s="149"/>
      <c r="X52" s="149"/>
      <c r="Y52" s="149"/>
      <c r="Z52" s="149"/>
      <c r="AA52" s="149"/>
      <c r="AB52" s="149"/>
      <c r="AC52" s="149"/>
      <c r="AD52" s="149"/>
      <c r="AE52" s="149" t="s">
        <v>101</v>
      </c>
      <c r="AF52" s="149">
        <v>0</v>
      </c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ht="22.5" outlineLevel="1">
      <c r="A53" s="150">
        <v>15</v>
      </c>
      <c r="B53" s="156" t="s">
        <v>147</v>
      </c>
      <c r="C53" s="190" t="s">
        <v>148</v>
      </c>
      <c r="D53" s="158" t="s">
        <v>117</v>
      </c>
      <c r="E53" s="165">
        <v>6.1583</v>
      </c>
      <c r="F53" s="168"/>
      <c r="G53" s="169">
        <f>ROUND(E53*F53,2)</f>
        <v>0</v>
      </c>
      <c r="H53" s="168"/>
      <c r="I53" s="169">
        <f>ROUND(E53*H53,2)</f>
        <v>0</v>
      </c>
      <c r="J53" s="168"/>
      <c r="K53" s="169">
        <f>ROUND(E53*J53,2)</f>
        <v>0</v>
      </c>
      <c r="L53" s="169">
        <v>21</v>
      </c>
      <c r="M53" s="169">
        <f>G53*(1+L53/100)</f>
        <v>0</v>
      </c>
      <c r="N53" s="159">
        <v>0</v>
      </c>
      <c r="O53" s="159">
        <f>ROUND(E53*N53,5)</f>
        <v>0</v>
      </c>
      <c r="P53" s="159">
        <v>0</v>
      </c>
      <c r="Q53" s="159">
        <f>ROUND(E53*P53,5)</f>
        <v>0</v>
      </c>
      <c r="R53" s="159"/>
      <c r="S53" s="159"/>
      <c r="T53" s="160">
        <v>0.26</v>
      </c>
      <c r="U53" s="159">
        <f>ROUND(E53*T53,2)</f>
        <v>1.6</v>
      </c>
      <c r="V53" s="149"/>
      <c r="W53" s="149"/>
      <c r="X53" s="149"/>
      <c r="Y53" s="149"/>
      <c r="Z53" s="149"/>
      <c r="AA53" s="149"/>
      <c r="AB53" s="149"/>
      <c r="AC53" s="149"/>
      <c r="AD53" s="149"/>
      <c r="AE53" s="149" t="s">
        <v>139</v>
      </c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ht="12.75" outlineLevel="1">
      <c r="A54" s="150"/>
      <c r="B54" s="156"/>
      <c r="C54" s="191" t="s">
        <v>123</v>
      </c>
      <c r="D54" s="161"/>
      <c r="E54" s="166"/>
      <c r="F54" s="169"/>
      <c r="G54" s="169"/>
      <c r="H54" s="169"/>
      <c r="I54" s="169"/>
      <c r="J54" s="169"/>
      <c r="K54" s="169"/>
      <c r="L54" s="169"/>
      <c r="M54" s="169"/>
      <c r="N54" s="159"/>
      <c r="O54" s="159"/>
      <c r="P54" s="159"/>
      <c r="Q54" s="159"/>
      <c r="R54" s="159"/>
      <c r="S54" s="159"/>
      <c r="T54" s="160"/>
      <c r="U54" s="159"/>
      <c r="V54" s="149"/>
      <c r="W54" s="149"/>
      <c r="X54" s="149"/>
      <c r="Y54" s="149"/>
      <c r="Z54" s="149"/>
      <c r="AA54" s="149"/>
      <c r="AB54" s="149"/>
      <c r="AC54" s="149"/>
      <c r="AD54" s="149"/>
      <c r="AE54" s="149" t="s">
        <v>101</v>
      </c>
      <c r="AF54" s="149">
        <v>0</v>
      </c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ht="12.75" outlineLevel="1">
      <c r="A55" s="150"/>
      <c r="B55" s="156"/>
      <c r="C55" s="191" t="s">
        <v>149</v>
      </c>
      <c r="D55" s="161"/>
      <c r="E55" s="166">
        <v>6.1583</v>
      </c>
      <c r="F55" s="169"/>
      <c r="G55" s="169"/>
      <c r="H55" s="169"/>
      <c r="I55" s="169"/>
      <c r="J55" s="169"/>
      <c r="K55" s="169"/>
      <c r="L55" s="169"/>
      <c r="M55" s="169"/>
      <c r="N55" s="159"/>
      <c r="O55" s="159"/>
      <c r="P55" s="159"/>
      <c r="Q55" s="159"/>
      <c r="R55" s="159"/>
      <c r="S55" s="159"/>
      <c r="T55" s="160"/>
      <c r="U55" s="159"/>
      <c r="V55" s="149"/>
      <c r="W55" s="149"/>
      <c r="X55" s="149"/>
      <c r="Y55" s="149"/>
      <c r="Z55" s="149"/>
      <c r="AA55" s="149"/>
      <c r="AB55" s="149"/>
      <c r="AC55" s="149"/>
      <c r="AD55" s="149"/>
      <c r="AE55" s="149" t="s">
        <v>101</v>
      </c>
      <c r="AF55" s="149">
        <v>0</v>
      </c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ht="12.75" outlineLevel="1">
      <c r="A56" s="150">
        <v>16</v>
      </c>
      <c r="B56" s="156" t="s">
        <v>150</v>
      </c>
      <c r="C56" s="190" t="s">
        <v>151</v>
      </c>
      <c r="D56" s="158" t="s">
        <v>117</v>
      </c>
      <c r="E56" s="165">
        <v>70.1923</v>
      </c>
      <c r="F56" s="168"/>
      <c r="G56" s="169">
        <f>ROUND(E56*F56,2)</f>
        <v>0</v>
      </c>
      <c r="H56" s="168"/>
      <c r="I56" s="169">
        <f>ROUND(E56*H56,2)</f>
        <v>0</v>
      </c>
      <c r="J56" s="168"/>
      <c r="K56" s="169">
        <f>ROUND(E56*J56,2)</f>
        <v>0</v>
      </c>
      <c r="L56" s="169">
        <v>21</v>
      </c>
      <c r="M56" s="169">
        <f>G56*(1+L56/100)</f>
        <v>0</v>
      </c>
      <c r="N56" s="159">
        <v>0</v>
      </c>
      <c r="O56" s="159">
        <f>ROUND(E56*N56,5)</f>
        <v>0</v>
      </c>
      <c r="P56" s="159">
        <v>0</v>
      </c>
      <c r="Q56" s="159">
        <f>ROUND(E56*P56,5)</f>
        <v>0</v>
      </c>
      <c r="R56" s="159"/>
      <c r="S56" s="159"/>
      <c r="T56" s="160">
        <v>0.01</v>
      </c>
      <c r="U56" s="159">
        <f>ROUND(E56*T56,2)</f>
        <v>0.7</v>
      </c>
      <c r="V56" s="149"/>
      <c r="W56" s="149"/>
      <c r="X56" s="149"/>
      <c r="Y56" s="149"/>
      <c r="Z56" s="149"/>
      <c r="AA56" s="149"/>
      <c r="AB56" s="149"/>
      <c r="AC56" s="149"/>
      <c r="AD56" s="149"/>
      <c r="AE56" s="149" t="s">
        <v>99</v>
      </c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ht="12.75" outlineLevel="1">
      <c r="A57" s="150"/>
      <c r="B57" s="156"/>
      <c r="C57" s="191" t="s">
        <v>123</v>
      </c>
      <c r="D57" s="161"/>
      <c r="E57" s="166"/>
      <c r="F57" s="169"/>
      <c r="G57" s="169"/>
      <c r="H57" s="169"/>
      <c r="I57" s="169"/>
      <c r="J57" s="169"/>
      <c r="K57" s="169"/>
      <c r="L57" s="169"/>
      <c r="M57" s="169"/>
      <c r="N57" s="159"/>
      <c r="O57" s="159"/>
      <c r="P57" s="159"/>
      <c r="Q57" s="159"/>
      <c r="R57" s="159"/>
      <c r="S57" s="159"/>
      <c r="T57" s="160"/>
      <c r="U57" s="159"/>
      <c r="V57" s="149"/>
      <c r="W57" s="149"/>
      <c r="X57" s="149"/>
      <c r="Y57" s="149"/>
      <c r="Z57" s="149"/>
      <c r="AA57" s="149"/>
      <c r="AB57" s="149"/>
      <c r="AC57" s="149"/>
      <c r="AD57" s="149"/>
      <c r="AE57" s="149" t="s">
        <v>101</v>
      </c>
      <c r="AF57" s="149">
        <v>0</v>
      </c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ht="12.75" outlineLevel="1">
      <c r="A58" s="150"/>
      <c r="B58" s="156"/>
      <c r="C58" s="191" t="s">
        <v>152</v>
      </c>
      <c r="D58" s="161"/>
      <c r="E58" s="166">
        <v>70.1923</v>
      </c>
      <c r="F58" s="169"/>
      <c r="G58" s="169"/>
      <c r="H58" s="169"/>
      <c r="I58" s="169"/>
      <c r="J58" s="169"/>
      <c r="K58" s="169"/>
      <c r="L58" s="169"/>
      <c r="M58" s="169"/>
      <c r="N58" s="159"/>
      <c r="O58" s="159"/>
      <c r="P58" s="159"/>
      <c r="Q58" s="159"/>
      <c r="R58" s="159"/>
      <c r="S58" s="159"/>
      <c r="T58" s="160"/>
      <c r="U58" s="159"/>
      <c r="V58" s="149"/>
      <c r="W58" s="149"/>
      <c r="X58" s="149"/>
      <c r="Y58" s="149"/>
      <c r="Z58" s="149"/>
      <c r="AA58" s="149"/>
      <c r="AB58" s="149"/>
      <c r="AC58" s="149"/>
      <c r="AD58" s="149"/>
      <c r="AE58" s="149" t="s">
        <v>101</v>
      </c>
      <c r="AF58" s="149">
        <v>0</v>
      </c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ht="12.75" outlineLevel="1">
      <c r="A59" s="150">
        <v>17</v>
      </c>
      <c r="B59" s="156" t="s">
        <v>153</v>
      </c>
      <c r="C59" s="190" t="s">
        <v>154</v>
      </c>
      <c r="D59" s="158" t="s">
        <v>117</v>
      </c>
      <c r="E59" s="165">
        <v>70.1923</v>
      </c>
      <c r="F59" s="168"/>
      <c r="G59" s="169">
        <f>ROUND(E59*F59,2)</f>
        <v>0</v>
      </c>
      <c r="H59" s="168"/>
      <c r="I59" s="169">
        <f>ROUND(E59*H59,2)</f>
        <v>0</v>
      </c>
      <c r="J59" s="168"/>
      <c r="K59" s="169">
        <f>ROUND(E59*J59,2)</f>
        <v>0</v>
      </c>
      <c r="L59" s="169">
        <v>21</v>
      </c>
      <c r="M59" s="169">
        <f>G59*(1+L59/100)</f>
        <v>0</v>
      </c>
      <c r="N59" s="159">
        <v>0</v>
      </c>
      <c r="O59" s="159">
        <f>ROUND(E59*N59,5)</f>
        <v>0</v>
      </c>
      <c r="P59" s="159">
        <v>0</v>
      </c>
      <c r="Q59" s="159">
        <f>ROUND(E59*P59,5)</f>
        <v>0</v>
      </c>
      <c r="R59" s="159"/>
      <c r="S59" s="159"/>
      <c r="T59" s="160">
        <v>0</v>
      </c>
      <c r="U59" s="159">
        <f>ROUND(E59*T59,2)</f>
        <v>0</v>
      </c>
      <c r="V59" s="149"/>
      <c r="W59" s="149"/>
      <c r="X59" s="149"/>
      <c r="Y59" s="149"/>
      <c r="Z59" s="149"/>
      <c r="AA59" s="149"/>
      <c r="AB59" s="149"/>
      <c r="AC59" s="149"/>
      <c r="AD59" s="149"/>
      <c r="AE59" s="149" t="s">
        <v>99</v>
      </c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ht="12.75" outlineLevel="1">
      <c r="A60" s="150"/>
      <c r="B60" s="156"/>
      <c r="C60" s="191" t="s">
        <v>123</v>
      </c>
      <c r="D60" s="161"/>
      <c r="E60" s="166"/>
      <c r="F60" s="169"/>
      <c r="G60" s="169"/>
      <c r="H60" s="169"/>
      <c r="I60" s="169"/>
      <c r="J60" s="169"/>
      <c r="K60" s="169"/>
      <c r="L60" s="169"/>
      <c r="M60" s="169"/>
      <c r="N60" s="159"/>
      <c r="O60" s="159"/>
      <c r="P60" s="159"/>
      <c r="Q60" s="159"/>
      <c r="R60" s="159"/>
      <c r="S60" s="159"/>
      <c r="T60" s="160"/>
      <c r="U60" s="159"/>
      <c r="V60" s="149"/>
      <c r="W60" s="149"/>
      <c r="X60" s="149"/>
      <c r="Y60" s="149"/>
      <c r="Z60" s="149"/>
      <c r="AA60" s="149"/>
      <c r="AB60" s="149"/>
      <c r="AC60" s="149"/>
      <c r="AD60" s="149"/>
      <c r="AE60" s="149" t="s">
        <v>101</v>
      </c>
      <c r="AF60" s="149">
        <v>0</v>
      </c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ht="12.75" outlineLevel="1">
      <c r="A61" s="150"/>
      <c r="B61" s="156"/>
      <c r="C61" s="191" t="s">
        <v>155</v>
      </c>
      <c r="D61" s="161"/>
      <c r="E61" s="166">
        <v>70.1923</v>
      </c>
      <c r="F61" s="169"/>
      <c r="G61" s="169"/>
      <c r="H61" s="169"/>
      <c r="I61" s="169"/>
      <c r="J61" s="169"/>
      <c r="K61" s="169"/>
      <c r="L61" s="169"/>
      <c r="M61" s="169"/>
      <c r="N61" s="159"/>
      <c r="O61" s="159"/>
      <c r="P61" s="159"/>
      <c r="Q61" s="159"/>
      <c r="R61" s="159"/>
      <c r="S61" s="159"/>
      <c r="T61" s="160"/>
      <c r="U61" s="159"/>
      <c r="V61" s="149"/>
      <c r="W61" s="149"/>
      <c r="X61" s="149"/>
      <c r="Y61" s="149"/>
      <c r="Z61" s="149"/>
      <c r="AA61" s="149"/>
      <c r="AB61" s="149"/>
      <c r="AC61" s="149"/>
      <c r="AD61" s="149"/>
      <c r="AE61" s="149" t="s">
        <v>101</v>
      </c>
      <c r="AF61" s="149">
        <v>0</v>
      </c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ht="12.75" outlineLevel="1">
      <c r="A62" s="150">
        <v>18</v>
      </c>
      <c r="B62" s="156" t="s">
        <v>156</v>
      </c>
      <c r="C62" s="190" t="s">
        <v>157</v>
      </c>
      <c r="D62" s="158" t="s">
        <v>117</v>
      </c>
      <c r="E62" s="165">
        <v>70.1923</v>
      </c>
      <c r="F62" s="168"/>
      <c r="G62" s="169">
        <f>ROUND(E62*F62,2)</f>
        <v>0</v>
      </c>
      <c r="H62" s="168"/>
      <c r="I62" s="169">
        <f>ROUND(E62*H62,2)</f>
        <v>0</v>
      </c>
      <c r="J62" s="168"/>
      <c r="K62" s="169">
        <f>ROUND(E62*J62,2)</f>
        <v>0</v>
      </c>
      <c r="L62" s="169">
        <v>21</v>
      </c>
      <c r="M62" s="169">
        <f>G62*(1+L62/100)</f>
        <v>0</v>
      </c>
      <c r="N62" s="159">
        <v>0</v>
      </c>
      <c r="O62" s="159">
        <f>ROUND(E62*N62,5)</f>
        <v>0</v>
      </c>
      <c r="P62" s="159">
        <v>0</v>
      </c>
      <c r="Q62" s="159">
        <f>ROUND(E62*P62,5)</f>
        <v>0</v>
      </c>
      <c r="R62" s="159"/>
      <c r="S62" s="159"/>
      <c r="T62" s="160">
        <v>0.01</v>
      </c>
      <c r="U62" s="159">
        <f>ROUND(E62*T62,2)</f>
        <v>0.7</v>
      </c>
      <c r="V62" s="149"/>
      <c r="W62" s="149"/>
      <c r="X62" s="149"/>
      <c r="Y62" s="149"/>
      <c r="Z62" s="149"/>
      <c r="AA62" s="149"/>
      <c r="AB62" s="149"/>
      <c r="AC62" s="149"/>
      <c r="AD62" s="149"/>
      <c r="AE62" s="149" t="s">
        <v>99</v>
      </c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ht="12.75" outlineLevel="1">
      <c r="A63" s="150"/>
      <c r="B63" s="156"/>
      <c r="C63" s="191" t="s">
        <v>123</v>
      </c>
      <c r="D63" s="161"/>
      <c r="E63" s="166"/>
      <c r="F63" s="169"/>
      <c r="G63" s="169"/>
      <c r="H63" s="169"/>
      <c r="I63" s="169"/>
      <c r="J63" s="169"/>
      <c r="K63" s="169"/>
      <c r="L63" s="169"/>
      <c r="M63" s="169"/>
      <c r="N63" s="159"/>
      <c r="O63" s="159"/>
      <c r="P63" s="159"/>
      <c r="Q63" s="159"/>
      <c r="R63" s="159"/>
      <c r="S63" s="159"/>
      <c r="T63" s="160"/>
      <c r="U63" s="159"/>
      <c r="V63" s="149"/>
      <c r="W63" s="149"/>
      <c r="X63" s="149"/>
      <c r="Y63" s="149"/>
      <c r="Z63" s="149"/>
      <c r="AA63" s="149"/>
      <c r="AB63" s="149"/>
      <c r="AC63" s="149"/>
      <c r="AD63" s="149"/>
      <c r="AE63" s="149" t="s">
        <v>101</v>
      </c>
      <c r="AF63" s="149">
        <v>0</v>
      </c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ht="12.75" outlineLevel="1">
      <c r="A64" s="150"/>
      <c r="B64" s="156"/>
      <c r="C64" s="191" t="s">
        <v>155</v>
      </c>
      <c r="D64" s="161"/>
      <c r="E64" s="166">
        <v>70.1923</v>
      </c>
      <c r="F64" s="169"/>
      <c r="G64" s="169"/>
      <c r="H64" s="169"/>
      <c r="I64" s="169"/>
      <c r="J64" s="169"/>
      <c r="K64" s="169"/>
      <c r="L64" s="169"/>
      <c r="M64" s="169"/>
      <c r="N64" s="159"/>
      <c r="O64" s="159"/>
      <c r="P64" s="159"/>
      <c r="Q64" s="159"/>
      <c r="R64" s="159"/>
      <c r="S64" s="159"/>
      <c r="T64" s="160"/>
      <c r="U64" s="159"/>
      <c r="V64" s="149"/>
      <c r="W64" s="149"/>
      <c r="X64" s="149"/>
      <c r="Y64" s="149"/>
      <c r="Z64" s="149"/>
      <c r="AA64" s="149"/>
      <c r="AB64" s="149"/>
      <c r="AC64" s="149"/>
      <c r="AD64" s="149"/>
      <c r="AE64" s="149" t="s">
        <v>101</v>
      </c>
      <c r="AF64" s="149">
        <v>0</v>
      </c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ht="12.75" outlineLevel="1">
      <c r="A65" s="150">
        <v>19</v>
      </c>
      <c r="B65" s="156" t="s">
        <v>158</v>
      </c>
      <c r="C65" s="190" t="s">
        <v>159</v>
      </c>
      <c r="D65" s="158" t="s">
        <v>117</v>
      </c>
      <c r="E65" s="165">
        <v>70.1923</v>
      </c>
      <c r="F65" s="168"/>
      <c r="G65" s="169">
        <f>ROUND(E65*F65,2)</f>
        <v>0</v>
      </c>
      <c r="H65" s="168"/>
      <c r="I65" s="169">
        <f>ROUND(E65*H65,2)</f>
        <v>0</v>
      </c>
      <c r="J65" s="168"/>
      <c r="K65" s="169">
        <f>ROUND(E65*J65,2)</f>
        <v>0</v>
      </c>
      <c r="L65" s="169">
        <v>21</v>
      </c>
      <c r="M65" s="169">
        <f>G65*(1+L65/100)</f>
        <v>0</v>
      </c>
      <c r="N65" s="159">
        <v>0</v>
      </c>
      <c r="O65" s="159">
        <f>ROUND(E65*N65,5)</f>
        <v>0</v>
      </c>
      <c r="P65" s="159">
        <v>0</v>
      </c>
      <c r="Q65" s="159">
        <f>ROUND(E65*P65,5)</f>
        <v>0</v>
      </c>
      <c r="R65" s="159"/>
      <c r="S65" s="159"/>
      <c r="T65" s="160">
        <v>0</v>
      </c>
      <c r="U65" s="159">
        <f>ROUND(E65*T65,2)</f>
        <v>0</v>
      </c>
      <c r="V65" s="149"/>
      <c r="W65" s="149"/>
      <c r="X65" s="149"/>
      <c r="Y65" s="149"/>
      <c r="Z65" s="149"/>
      <c r="AA65" s="149"/>
      <c r="AB65" s="149"/>
      <c r="AC65" s="149"/>
      <c r="AD65" s="149"/>
      <c r="AE65" s="149" t="s">
        <v>99</v>
      </c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ht="12.75" outlineLevel="1">
      <c r="A66" s="150"/>
      <c r="B66" s="156"/>
      <c r="C66" s="191" t="s">
        <v>123</v>
      </c>
      <c r="D66" s="161"/>
      <c r="E66" s="166"/>
      <c r="F66" s="169"/>
      <c r="G66" s="169"/>
      <c r="H66" s="169"/>
      <c r="I66" s="169"/>
      <c r="J66" s="169"/>
      <c r="K66" s="169"/>
      <c r="L66" s="169"/>
      <c r="M66" s="169"/>
      <c r="N66" s="159"/>
      <c r="O66" s="159"/>
      <c r="P66" s="159"/>
      <c r="Q66" s="159"/>
      <c r="R66" s="159"/>
      <c r="S66" s="159"/>
      <c r="T66" s="160"/>
      <c r="U66" s="159"/>
      <c r="V66" s="149"/>
      <c r="W66" s="149"/>
      <c r="X66" s="149"/>
      <c r="Y66" s="149"/>
      <c r="Z66" s="149"/>
      <c r="AA66" s="149"/>
      <c r="AB66" s="149"/>
      <c r="AC66" s="149"/>
      <c r="AD66" s="149"/>
      <c r="AE66" s="149" t="s">
        <v>101</v>
      </c>
      <c r="AF66" s="149">
        <v>0</v>
      </c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ht="12.75" outlineLevel="1">
      <c r="A67" s="150"/>
      <c r="B67" s="156"/>
      <c r="C67" s="191" t="s">
        <v>155</v>
      </c>
      <c r="D67" s="161"/>
      <c r="E67" s="166">
        <v>70.1923</v>
      </c>
      <c r="F67" s="169"/>
      <c r="G67" s="169"/>
      <c r="H67" s="169"/>
      <c r="I67" s="169"/>
      <c r="J67" s="169"/>
      <c r="K67" s="169"/>
      <c r="L67" s="169"/>
      <c r="M67" s="169"/>
      <c r="N67" s="159"/>
      <c r="O67" s="159"/>
      <c r="P67" s="159"/>
      <c r="Q67" s="159"/>
      <c r="R67" s="159"/>
      <c r="S67" s="159"/>
      <c r="T67" s="160"/>
      <c r="U67" s="159"/>
      <c r="V67" s="149"/>
      <c r="W67" s="149"/>
      <c r="X67" s="149"/>
      <c r="Y67" s="149"/>
      <c r="Z67" s="149"/>
      <c r="AA67" s="149"/>
      <c r="AB67" s="149"/>
      <c r="AC67" s="149"/>
      <c r="AD67" s="149"/>
      <c r="AE67" s="149" t="s">
        <v>101</v>
      </c>
      <c r="AF67" s="149">
        <v>0</v>
      </c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31" ht="12.75">
      <c r="A68" s="151" t="s">
        <v>94</v>
      </c>
      <c r="B68" s="157" t="s">
        <v>53</v>
      </c>
      <c r="C68" s="192" t="s">
        <v>54</v>
      </c>
      <c r="D68" s="162"/>
      <c r="E68" s="167"/>
      <c r="F68" s="170"/>
      <c r="G68" s="170">
        <f>SUMIF(AE69:AE71,"&lt;&gt;NOR",G69:G71)</f>
        <v>0</v>
      </c>
      <c r="H68" s="170"/>
      <c r="I68" s="170">
        <f>SUM(I69:I71)</f>
        <v>0</v>
      </c>
      <c r="J68" s="170"/>
      <c r="K68" s="170">
        <f>SUM(K69:K71)</f>
        <v>0</v>
      </c>
      <c r="L68" s="170"/>
      <c r="M68" s="170">
        <f>SUM(M69:M71)</f>
        <v>0</v>
      </c>
      <c r="N68" s="163"/>
      <c r="O68" s="163">
        <f>SUM(O69:O71)</f>
        <v>0.5</v>
      </c>
      <c r="P68" s="163"/>
      <c r="Q68" s="163">
        <f>SUM(Q69:Q71)</f>
        <v>0</v>
      </c>
      <c r="R68" s="163"/>
      <c r="S68" s="163"/>
      <c r="T68" s="164"/>
      <c r="U68" s="163">
        <f>SUM(U69:U71)</f>
        <v>0.24</v>
      </c>
      <c r="AE68" t="s">
        <v>95</v>
      </c>
    </row>
    <row r="69" spans="1:60" ht="12.75" outlineLevel="1">
      <c r="A69" s="150">
        <v>20</v>
      </c>
      <c r="B69" s="156" t="s">
        <v>160</v>
      </c>
      <c r="C69" s="190" t="s">
        <v>161</v>
      </c>
      <c r="D69" s="158" t="s">
        <v>117</v>
      </c>
      <c r="E69" s="165">
        <v>0.2</v>
      </c>
      <c r="F69" s="168"/>
      <c r="G69" s="169">
        <f>ROUND(E69*F69,2)</f>
        <v>0</v>
      </c>
      <c r="H69" s="168"/>
      <c r="I69" s="169">
        <f>ROUND(E69*H69,2)</f>
        <v>0</v>
      </c>
      <c r="J69" s="168"/>
      <c r="K69" s="169">
        <f>ROUND(E69*J69,2)</f>
        <v>0</v>
      </c>
      <c r="L69" s="169">
        <v>21</v>
      </c>
      <c r="M69" s="169">
        <f>G69*(1+L69/100)</f>
        <v>0</v>
      </c>
      <c r="N69" s="159">
        <v>2.5</v>
      </c>
      <c r="O69" s="159">
        <f>ROUND(E69*N69,5)</f>
        <v>0.5</v>
      </c>
      <c r="P69" s="159">
        <v>0</v>
      </c>
      <c r="Q69" s="159">
        <f>ROUND(E69*P69,5)</f>
        <v>0</v>
      </c>
      <c r="R69" s="159"/>
      <c r="S69" s="159"/>
      <c r="T69" s="160">
        <v>1.19</v>
      </c>
      <c r="U69" s="159">
        <f>ROUND(E69*T69,2)</f>
        <v>0.24</v>
      </c>
      <c r="V69" s="149"/>
      <c r="W69" s="149"/>
      <c r="X69" s="149"/>
      <c r="Y69" s="149"/>
      <c r="Z69" s="149"/>
      <c r="AA69" s="149"/>
      <c r="AB69" s="149"/>
      <c r="AC69" s="149"/>
      <c r="AD69" s="149"/>
      <c r="AE69" s="149" t="s">
        <v>99</v>
      </c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ht="12.75" outlineLevel="1">
      <c r="A70" s="150"/>
      <c r="B70" s="156"/>
      <c r="C70" s="191" t="s">
        <v>162</v>
      </c>
      <c r="D70" s="161"/>
      <c r="E70" s="166"/>
      <c r="F70" s="169"/>
      <c r="G70" s="169"/>
      <c r="H70" s="169"/>
      <c r="I70" s="169"/>
      <c r="J70" s="169"/>
      <c r="K70" s="169"/>
      <c r="L70" s="169"/>
      <c r="M70" s="169"/>
      <c r="N70" s="159"/>
      <c r="O70" s="159"/>
      <c r="P70" s="159"/>
      <c r="Q70" s="159"/>
      <c r="R70" s="159"/>
      <c r="S70" s="159"/>
      <c r="T70" s="160"/>
      <c r="U70" s="159"/>
      <c r="V70" s="149"/>
      <c r="W70" s="149"/>
      <c r="X70" s="149"/>
      <c r="Y70" s="149"/>
      <c r="Z70" s="149"/>
      <c r="AA70" s="149"/>
      <c r="AB70" s="149"/>
      <c r="AC70" s="149"/>
      <c r="AD70" s="149"/>
      <c r="AE70" s="149" t="s">
        <v>101</v>
      </c>
      <c r="AF70" s="149">
        <v>0</v>
      </c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ht="12.75" outlineLevel="1">
      <c r="A71" s="150"/>
      <c r="B71" s="156"/>
      <c r="C71" s="191" t="s">
        <v>163</v>
      </c>
      <c r="D71" s="161"/>
      <c r="E71" s="166">
        <v>0.2</v>
      </c>
      <c r="F71" s="169"/>
      <c r="G71" s="169"/>
      <c r="H71" s="169"/>
      <c r="I71" s="169"/>
      <c r="J71" s="169"/>
      <c r="K71" s="169"/>
      <c r="L71" s="169"/>
      <c r="M71" s="169"/>
      <c r="N71" s="159"/>
      <c r="O71" s="159"/>
      <c r="P71" s="159"/>
      <c r="Q71" s="159"/>
      <c r="R71" s="159"/>
      <c r="S71" s="159"/>
      <c r="T71" s="160"/>
      <c r="U71" s="159"/>
      <c r="V71" s="149"/>
      <c r="W71" s="149"/>
      <c r="X71" s="149"/>
      <c r="Y71" s="149"/>
      <c r="Z71" s="149"/>
      <c r="AA71" s="149"/>
      <c r="AB71" s="149"/>
      <c r="AC71" s="149"/>
      <c r="AD71" s="149"/>
      <c r="AE71" s="149" t="s">
        <v>101</v>
      </c>
      <c r="AF71" s="149">
        <v>0</v>
      </c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31" ht="12.75">
      <c r="A72" s="151" t="s">
        <v>94</v>
      </c>
      <c r="B72" s="157" t="s">
        <v>55</v>
      </c>
      <c r="C72" s="192" t="s">
        <v>56</v>
      </c>
      <c r="D72" s="162"/>
      <c r="E72" s="167"/>
      <c r="F72" s="170"/>
      <c r="G72" s="170">
        <f>SUMIF(AE73:AE78,"&lt;&gt;NOR",G73:G78)</f>
        <v>0</v>
      </c>
      <c r="H72" s="170"/>
      <c r="I72" s="170">
        <f>SUM(I73:I78)</f>
        <v>0</v>
      </c>
      <c r="J72" s="170"/>
      <c r="K72" s="170">
        <f>SUM(K73:K78)</f>
        <v>0</v>
      </c>
      <c r="L72" s="170"/>
      <c r="M72" s="170">
        <f>SUM(M73:M78)</f>
        <v>0</v>
      </c>
      <c r="N72" s="163"/>
      <c r="O72" s="163">
        <f>SUM(O73:O78)</f>
        <v>9.97541</v>
      </c>
      <c r="P72" s="163"/>
      <c r="Q72" s="163">
        <f>SUM(Q73:Q78)</f>
        <v>0</v>
      </c>
      <c r="R72" s="163"/>
      <c r="S72" s="163"/>
      <c r="T72" s="164"/>
      <c r="U72" s="163">
        <f>SUM(U73:U78)</f>
        <v>6.89</v>
      </c>
      <c r="AE72" t="s">
        <v>95</v>
      </c>
    </row>
    <row r="73" spans="1:60" ht="12.75" outlineLevel="1">
      <c r="A73" s="150">
        <v>21</v>
      </c>
      <c r="B73" s="156" t="s">
        <v>164</v>
      </c>
      <c r="C73" s="190" t="s">
        <v>165</v>
      </c>
      <c r="D73" s="158" t="s">
        <v>98</v>
      </c>
      <c r="E73" s="165">
        <v>35.955</v>
      </c>
      <c r="F73" s="168"/>
      <c r="G73" s="169">
        <f>ROUND(E73*F73,2)</f>
        <v>0</v>
      </c>
      <c r="H73" s="168"/>
      <c r="I73" s="169">
        <f>ROUND(E73*H73,2)</f>
        <v>0</v>
      </c>
      <c r="J73" s="168"/>
      <c r="K73" s="169">
        <f>ROUND(E73*J73,2)</f>
        <v>0</v>
      </c>
      <c r="L73" s="169">
        <v>21</v>
      </c>
      <c r="M73" s="169">
        <f>G73*(1+L73/100)</f>
        <v>0</v>
      </c>
      <c r="N73" s="159">
        <v>0.2024</v>
      </c>
      <c r="O73" s="159">
        <f>ROUND(E73*N73,5)</f>
        <v>7.27729</v>
      </c>
      <c r="P73" s="159">
        <v>0</v>
      </c>
      <c r="Q73" s="159">
        <f>ROUND(E73*P73,5)</f>
        <v>0</v>
      </c>
      <c r="R73" s="159"/>
      <c r="S73" s="159"/>
      <c r="T73" s="160">
        <v>0.03</v>
      </c>
      <c r="U73" s="159">
        <f>ROUND(E73*T73,2)</f>
        <v>1.08</v>
      </c>
      <c r="V73" s="149"/>
      <c r="W73" s="149"/>
      <c r="X73" s="149"/>
      <c r="Y73" s="149"/>
      <c r="Z73" s="149"/>
      <c r="AA73" s="149"/>
      <c r="AB73" s="149"/>
      <c r="AC73" s="149"/>
      <c r="AD73" s="149"/>
      <c r="AE73" s="149" t="s">
        <v>99</v>
      </c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ht="12.75" outlineLevel="1">
      <c r="A74" s="150"/>
      <c r="B74" s="156"/>
      <c r="C74" s="191" t="s">
        <v>100</v>
      </c>
      <c r="D74" s="161"/>
      <c r="E74" s="166"/>
      <c r="F74" s="169"/>
      <c r="G74" s="169"/>
      <c r="H74" s="169"/>
      <c r="I74" s="169"/>
      <c r="J74" s="169"/>
      <c r="K74" s="169"/>
      <c r="L74" s="169"/>
      <c r="M74" s="169"/>
      <c r="N74" s="159"/>
      <c r="O74" s="159"/>
      <c r="P74" s="159"/>
      <c r="Q74" s="159"/>
      <c r="R74" s="159"/>
      <c r="S74" s="159"/>
      <c r="T74" s="160"/>
      <c r="U74" s="159"/>
      <c r="V74" s="149"/>
      <c r="W74" s="149"/>
      <c r="X74" s="149"/>
      <c r="Y74" s="149"/>
      <c r="Z74" s="149"/>
      <c r="AA74" s="149"/>
      <c r="AB74" s="149"/>
      <c r="AC74" s="149"/>
      <c r="AD74" s="149"/>
      <c r="AE74" s="149" t="s">
        <v>101</v>
      </c>
      <c r="AF74" s="149">
        <v>0</v>
      </c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ht="12.75" outlineLevel="1">
      <c r="A75" s="150"/>
      <c r="B75" s="156"/>
      <c r="C75" s="191" t="s">
        <v>166</v>
      </c>
      <c r="D75" s="161"/>
      <c r="E75" s="166">
        <v>35.955</v>
      </c>
      <c r="F75" s="169"/>
      <c r="G75" s="169"/>
      <c r="H75" s="169"/>
      <c r="I75" s="169"/>
      <c r="J75" s="169"/>
      <c r="K75" s="169"/>
      <c r="L75" s="169"/>
      <c r="M75" s="169"/>
      <c r="N75" s="159"/>
      <c r="O75" s="159"/>
      <c r="P75" s="159"/>
      <c r="Q75" s="159"/>
      <c r="R75" s="159"/>
      <c r="S75" s="159"/>
      <c r="T75" s="160"/>
      <c r="U75" s="159"/>
      <c r="V75" s="149"/>
      <c r="W75" s="149"/>
      <c r="X75" s="149"/>
      <c r="Y75" s="149"/>
      <c r="Z75" s="149"/>
      <c r="AA75" s="149"/>
      <c r="AB75" s="149"/>
      <c r="AC75" s="149"/>
      <c r="AD75" s="149"/>
      <c r="AE75" s="149" t="s">
        <v>101</v>
      </c>
      <c r="AF75" s="149">
        <v>0</v>
      </c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ht="22.5" outlineLevel="1">
      <c r="A76" s="150">
        <v>22</v>
      </c>
      <c r="B76" s="156" t="s">
        <v>167</v>
      </c>
      <c r="C76" s="190" t="s">
        <v>168</v>
      </c>
      <c r="D76" s="158" t="s">
        <v>98</v>
      </c>
      <c r="E76" s="165">
        <v>8.55</v>
      </c>
      <c r="F76" s="168"/>
      <c r="G76" s="169">
        <f>ROUND(E76*F76,2)</f>
        <v>0</v>
      </c>
      <c r="H76" s="168"/>
      <c r="I76" s="169">
        <f>ROUND(E76*H76,2)</f>
        <v>0</v>
      </c>
      <c r="J76" s="168"/>
      <c r="K76" s="169">
        <f>ROUND(E76*J76,2)</f>
        <v>0</v>
      </c>
      <c r="L76" s="169">
        <v>21</v>
      </c>
      <c r="M76" s="169">
        <f>G76*(1+L76/100)</f>
        <v>0</v>
      </c>
      <c r="N76" s="159">
        <v>0.31557</v>
      </c>
      <c r="O76" s="159">
        <f>ROUND(E76*N76,5)</f>
        <v>2.69812</v>
      </c>
      <c r="P76" s="159">
        <v>0</v>
      </c>
      <c r="Q76" s="159">
        <f>ROUND(E76*P76,5)</f>
        <v>0</v>
      </c>
      <c r="R76" s="159"/>
      <c r="S76" s="159"/>
      <c r="T76" s="160">
        <v>0.68</v>
      </c>
      <c r="U76" s="159">
        <f>ROUND(E76*T76,2)</f>
        <v>5.81</v>
      </c>
      <c r="V76" s="149"/>
      <c r="W76" s="149"/>
      <c r="X76" s="149"/>
      <c r="Y76" s="149"/>
      <c r="Z76" s="149"/>
      <c r="AA76" s="149"/>
      <c r="AB76" s="149"/>
      <c r="AC76" s="149"/>
      <c r="AD76" s="149"/>
      <c r="AE76" s="149" t="s">
        <v>99</v>
      </c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ht="12.75" outlineLevel="1">
      <c r="A77" s="150"/>
      <c r="B77" s="156"/>
      <c r="C77" s="191" t="s">
        <v>100</v>
      </c>
      <c r="D77" s="161"/>
      <c r="E77" s="166"/>
      <c r="F77" s="169"/>
      <c r="G77" s="169"/>
      <c r="H77" s="169"/>
      <c r="I77" s="169"/>
      <c r="J77" s="169"/>
      <c r="K77" s="169"/>
      <c r="L77" s="169"/>
      <c r="M77" s="169"/>
      <c r="N77" s="159"/>
      <c r="O77" s="159"/>
      <c r="P77" s="159"/>
      <c r="Q77" s="159"/>
      <c r="R77" s="159"/>
      <c r="S77" s="159"/>
      <c r="T77" s="160"/>
      <c r="U77" s="159"/>
      <c r="V77" s="149"/>
      <c r="W77" s="149"/>
      <c r="X77" s="149"/>
      <c r="Y77" s="149"/>
      <c r="Z77" s="149"/>
      <c r="AA77" s="149"/>
      <c r="AB77" s="149"/>
      <c r="AC77" s="149"/>
      <c r="AD77" s="149"/>
      <c r="AE77" s="149" t="s">
        <v>101</v>
      </c>
      <c r="AF77" s="149">
        <v>0</v>
      </c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ht="12.75" outlineLevel="1">
      <c r="A78" s="150"/>
      <c r="B78" s="156"/>
      <c r="C78" s="191" t="s">
        <v>169</v>
      </c>
      <c r="D78" s="161"/>
      <c r="E78" s="166">
        <v>8.55</v>
      </c>
      <c r="F78" s="169"/>
      <c r="G78" s="169"/>
      <c r="H78" s="169"/>
      <c r="I78" s="169"/>
      <c r="J78" s="169"/>
      <c r="K78" s="169"/>
      <c r="L78" s="169"/>
      <c r="M78" s="169"/>
      <c r="N78" s="159"/>
      <c r="O78" s="159"/>
      <c r="P78" s="159"/>
      <c r="Q78" s="159"/>
      <c r="R78" s="159"/>
      <c r="S78" s="159"/>
      <c r="T78" s="160"/>
      <c r="U78" s="159"/>
      <c r="V78" s="149"/>
      <c r="W78" s="149"/>
      <c r="X78" s="149"/>
      <c r="Y78" s="149"/>
      <c r="Z78" s="149"/>
      <c r="AA78" s="149"/>
      <c r="AB78" s="149"/>
      <c r="AC78" s="149"/>
      <c r="AD78" s="149"/>
      <c r="AE78" s="149" t="s">
        <v>101</v>
      </c>
      <c r="AF78" s="149">
        <v>0</v>
      </c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31" ht="12.75">
      <c r="A79" s="151" t="s">
        <v>94</v>
      </c>
      <c r="B79" s="157" t="s">
        <v>57</v>
      </c>
      <c r="C79" s="192" t="s">
        <v>58</v>
      </c>
      <c r="D79" s="162"/>
      <c r="E79" s="167"/>
      <c r="F79" s="170"/>
      <c r="G79" s="170">
        <f>SUMIF(AE80:AE166,"&lt;&gt;NOR",G80:G166)</f>
        <v>0</v>
      </c>
      <c r="H79" s="170"/>
      <c r="I79" s="170">
        <f>SUM(I80:I166)</f>
        <v>0</v>
      </c>
      <c r="J79" s="170"/>
      <c r="K79" s="170">
        <f>SUM(K80:K166)</f>
        <v>0</v>
      </c>
      <c r="L79" s="170"/>
      <c r="M79" s="170">
        <f>SUM(M80:M166)</f>
        <v>0</v>
      </c>
      <c r="N79" s="163"/>
      <c r="O79" s="163">
        <f>SUM(O80:O166)</f>
        <v>2.2687</v>
      </c>
      <c r="P79" s="163"/>
      <c r="Q79" s="163">
        <f>SUM(Q80:Q166)</f>
        <v>1.88141</v>
      </c>
      <c r="R79" s="163"/>
      <c r="S79" s="163"/>
      <c r="T79" s="164"/>
      <c r="U79" s="163">
        <f>SUM(U80:U166)</f>
        <v>125.86000000000003</v>
      </c>
      <c r="AE79" t="s">
        <v>95</v>
      </c>
    </row>
    <row r="80" spans="1:60" ht="22.5" outlineLevel="1">
      <c r="A80" s="150">
        <v>23</v>
      </c>
      <c r="B80" s="156" t="s">
        <v>170</v>
      </c>
      <c r="C80" s="190" t="s">
        <v>171</v>
      </c>
      <c r="D80" s="158" t="s">
        <v>172</v>
      </c>
      <c r="E80" s="165">
        <v>2</v>
      </c>
      <c r="F80" s="168"/>
      <c r="G80" s="169">
        <f>ROUND(E80*F80,2)</f>
        <v>0</v>
      </c>
      <c r="H80" s="168"/>
      <c r="I80" s="169">
        <f>ROUND(E80*H80,2)</f>
        <v>0</v>
      </c>
      <c r="J80" s="168"/>
      <c r="K80" s="169">
        <f>ROUND(E80*J80,2)</f>
        <v>0</v>
      </c>
      <c r="L80" s="169">
        <v>21</v>
      </c>
      <c r="M80" s="169">
        <f>G80*(1+L80/100)</f>
        <v>0</v>
      </c>
      <c r="N80" s="159">
        <v>0</v>
      </c>
      <c r="O80" s="159">
        <f>ROUND(E80*N80,5)</f>
        <v>0</v>
      </c>
      <c r="P80" s="159">
        <v>0</v>
      </c>
      <c r="Q80" s="159">
        <f>ROUND(E80*P80,5)</f>
        <v>0</v>
      </c>
      <c r="R80" s="159"/>
      <c r="S80" s="159"/>
      <c r="T80" s="160">
        <v>10.92</v>
      </c>
      <c r="U80" s="159">
        <f>ROUND(E80*T80,2)</f>
        <v>21.84</v>
      </c>
      <c r="V80" s="149"/>
      <c r="W80" s="149"/>
      <c r="X80" s="149"/>
      <c r="Y80" s="149"/>
      <c r="Z80" s="149"/>
      <c r="AA80" s="149"/>
      <c r="AB80" s="149"/>
      <c r="AC80" s="149"/>
      <c r="AD80" s="149"/>
      <c r="AE80" s="149" t="s">
        <v>99</v>
      </c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ht="12.75" outlineLevel="1">
      <c r="A81" s="150"/>
      <c r="B81" s="156"/>
      <c r="C81" s="191" t="s">
        <v>173</v>
      </c>
      <c r="D81" s="161"/>
      <c r="E81" s="166"/>
      <c r="F81" s="169"/>
      <c r="G81" s="169"/>
      <c r="H81" s="169"/>
      <c r="I81" s="169"/>
      <c r="J81" s="169"/>
      <c r="K81" s="169"/>
      <c r="L81" s="169"/>
      <c r="M81" s="169"/>
      <c r="N81" s="159"/>
      <c r="O81" s="159"/>
      <c r="P81" s="159"/>
      <c r="Q81" s="159"/>
      <c r="R81" s="159"/>
      <c r="S81" s="159"/>
      <c r="T81" s="160"/>
      <c r="U81" s="159"/>
      <c r="V81" s="149"/>
      <c r="W81" s="149"/>
      <c r="X81" s="149"/>
      <c r="Y81" s="149"/>
      <c r="Z81" s="149"/>
      <c r="AA81" s="149"/>
      <c r="AB81" s="149"/>
      <c r="AC81" s="149"/>
      <c r="AD81" s="149"/>
      <c r="AE81" s="149" t="s">
        <v>101</v>
      </c>
      <c r="AF81" s="149">
        <v>0</v>
      </c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ht="12.75" outlineLevel="1">
      <c r="A82" s="150"/>
      <c r="B82" s="156"/>
      <c r="C82" s="191" t="s">
        <v>174</v>
      </c>
      <c r="D82" s="161"/>
      <c r="E82" s="166">
        <v>2</v>
      </c>
      <c r="F82" s="169"/>
      <c r="G82" s="169"/>
      <c r="H82" s="169"/>
      <c r="I82" s="169"/>
      <c r="J82" s="169"/>
      <c r="K82" s="169"/>
      <c r="L82" s="169"/>
      <c r="M82" s="169"/>
      <c r="N82" s="159"/>
      <c r="O82" s="159"/>
      <c r="P82" s="159"/>
      <c r="Q82" s="159"/>
      <c r="R82" s="159"/>
      <c r="S82" s="159"/>
      <c r="T82" s="160"/>
      <c r="U82" s="159"/>
      <c r="V82" s="149"/>
      <c r="W82" s="149"/>
      <c r="X82" s="149"/>
      <c r="Y82" s="149"/>
      <c r="Z82" s="149"/>
      <c r="AA82" s="149"/>
      <c r="AB82" s="149"/>
      <c r="AC82" s="149"/>
      <c r="AD82" s="149"/>
      <c r="AE82" s="149" t="s">
        <v>101</v>
      </c>
      <c r="AF82" s="149">
        <v>0</v>
      </c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ht="22.5" outlineLevel="1">
      <c r="A83" s="150">
        <v>24</v>
      </c>
      <c r="B83" s="156" t="s">
        <v>175</v>
      </c>
      <c r="C83" s="190" t="s">
        <v>176</v>
      </c>
      <c r="D83" s="158" t="s">
        <v>113</v>
      </c>
      <c r="E83" s="165">
        <v>39.95</v>
      </c>
      <c r="F83" s="168"/>
      <c r="G83" s="169">
        <f>ROUND(E83*F83,2)</f>
        <v>0</v>
      </c>
      <c r="H83" s="168"/>
      <c r="I83" s="169">
        <f>ROUND(E83*H83,2)</f>
        <v>0</v>
      </c>
      <c r="J83" s="168"/>
      <c r="K83" s="169">
        <f>ROUND(E83*J83,2)</f>
        <v>0</v>
      </c>
      <c r="L83" s="169">
        <v>21</v>
      </c>
      <c r="M83" s="169">
        <f>G83*(1+L83/100)</f>
        <v>0</v>
      </c>
      <c r="N83" s="159">
        <v>0</v>
      </c>
      <c r="O83" s="159">
        <f>ROUND(E83*N83,5)</f>
        <v>0</v>
      </c>
      <c r="P83" s="159">
        <v>0</v>
      </c>
      <c r="Q83" s="159">
        <f>ROUND(E83*P83,5)</f>
        <v>0</v>
      </c>
      <c r="R83" s="159"/>
      <c r="S83" s="159"/>
      <c r="T83" s="160">
        <v>0.47</v>
      </c>
      <c r="U83" s="159">
        <f>ROUND(E83*T83,2)</f>
        <v>18.78</v>
      </c>
      <c r="V83" s="149"/>
      <c r="W83" s="149"/>
      <c r="X83" s="149"/>
      <c r="Y83" s="149"/>
      <c r="Z83" s="149"/>
      <c r="AA83" s="149"/>
      <c r="AB83" s="149"/>
      <c r="AC83" s="149"/>
      <c r="AD83" s="149"/>
      <c r="AE83" s="149" t="s">
        <v>99</v>
      </c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ht="12.75" outlineLevel="1">
      <c r="A84" s="150"/>
      <c r="B84" s="156"/>
      <c r="C84" s="191" t="s">
        <v>173</v>
      </c>
      <c r="D84" s="161"/>
      <c r="E84" s="166"/>
      <c r="F84" s="169"/>
      <c r="G84" s="169"/>
      <c r="H84" s="169"/>
      <c r="I84" s="169"/>
      <c r="J84" s="169"/>
      <c r="K84" s="169"/>
      <c r="L84" s="169"/>
      <c r="M84" s="169"/>
      <c r="N84" s="159"/>
      <c r="O84" s="159"/>
      <c r="P84" s="159"/>
      <c r="Q84" s="159"/>
      <c r="R84" s="159"/>
      <c r="S84" s="159"/>
      <c r="T84" s="160"/>
      <c r="U84" s="159"/>
      <c r="V84" s="149"/>
      <c r="W84" s="149"/>
      <c r="X84" s="149"/>
      <c r="Y84" s="149"/>
      <c r="Z84" s="149"/>
      <c r="AA84" s="149"/>
      <c r="AB84" s="149"/>
      <c r="AC84" s="149"/>
      <c r="AD84" s="149"/>
      <c r="AE84" s="149" t="s">
        <v>101</v>
      </c>
      <c r="AF84" s="149">
        <v>0</v>
      </c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ht="12.75" outlineLevel="1">
      <c r="A85" s="150"/>
      <c r="B85" s="156"/>
      <c r="C85" s="191" t="s">
        <v>177</v>
      </c>
      <c r="D85" s="161"/>
      <c r="E85" s="166">
        <v>39.95</v>
      </c>
      <c r="F85" s="169"/>
      <c r="G85" s="169"/>
      <c r="H85" s="169"/>
      <c r="I85" s="169"/>
      <c r="J85" s="169"/>
      <c r="K85" s="169"/>
      <c r="L85" s="169"/>
      <c r="M85" s="169"/>
      <c r="N85" s="159"/>
      <c r="O85" s="159"/>
      <c r="P85" s="159"/>
      <c r="Q85" s="159"/>
      <c r="R85" s="159"/>
      <c r="S85" s="159"/>
      <c r="T85" s="160"/>
      <c r="U85" s="159"/>
      <c r="V85" s="149"/>
      <c r="W85" s="149"/>
      <c r="X85" s="149"/>
      <c r="Y85" s="149"/>
      <c r="Z85" s="149"/>
      <c r="AA85" s="149"/>
      <c r="AB85" s="149"/>
      <c r="AC85" s="149"/>
      <c r="AD85" s="149"/>
      <c r="AE85" s="149" t="s">
        <v>101</v>
      </c>
      <c r="AF85" s="149">
        <v>0</v>
      </c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ht="12.75" outlineLevel="1">
      <c r="A86" s="150">
        <v>25</v>
      </c>
      <c r="B86" s="156" t="s">
        <v>178</v>
      </c>
      <c r="C86" s="190" t="s">
        <v>179</v>
      </c>
      <c r="D86" s="158" t="s">
        <v>113</v>
      </c>
      <c r="E86" s="165">
        <v>40.5493</v>
      </c>
      <c r="F86" s="168"/>
      <c r="G86" s="169">
        <f>ROUND(E86*F86,2)</f>
        <v>0</v>
      </c>
      <c r="H86" s="168"/>
      <c r="I86" s="169">
        <f>ROUND(E86*H86,2)</f>
        <v>0</v>
      </c>
      <c r="J86" s="168"/>
      <c r="K86" s="169">
        <f>ROUND(E86*J86,2)</f>
        <v>0</v>
      </c>
      <c r="L86" s="169">
        <v>21</v>
      </c>
      <c r="M86" s="169">
        <f>G86*(1+L86/100)</f>
        <v>0</v>
      </c>
      <c r="N86" s="159">
        <v>0.0131</v>
      </c>
      <c r="O86" s="159">
        <f>ROUND(E86*N86,5)</f>
        <v>0.5312</v>
      </c>
      <c r="P86" s="159">
        <v>0</v>
      </c>
      <c r="Q86" s="159">
        <f>ROUND(E86*P86,5)</f>
        <v>0</v>
      </c>
      <c r="R86" s="159"/>
      <c r="S86" s="159"/>
      <c r="T86" s="160">
        <v>0</v>
      </c>
      <c r="U86" s="159">
        <f>ROUND(E86*T86,2)</f>
        <v>0</v>
      </c>
      <c r="V86" s="149"/>
      <c r="W86" s="149"/>
      <c r="X86" s="149"/>
      <c r="Y86" s="149"/>
      <c r="Z86" s="149"/>
      <c r="AA86" s="149"/>
      <c r="AB86" s="149"/>
      <c r="AC86" s="149"/>
      <c r="AD86" s="149"/>
      <c r="AE86" s="149" t="s">
        <v>180</v>
      </c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ht="12.75" outlineLevel="1">
      <c r="A87" s="150"/>
      <c r="B87" s="156"/>
      <c r="C87" s="191" t="s">
        <v>173</v>
      </c>
      <c r="D87" s="161"/>
      <c r="E87" s="166"/>
      <c r="F87" s="169"/>
      <c r="G87" s="169"/>
      <c r="H87" s="169"/>
      <c r="I87" s="169"/>
      <c r="J87" s="169"/>
      <c r="K87" s="169"/>
      <c r="L87" s="169"/>
      <c r="M87" s="169"/>
      <c r="N87" s="159"/>
      <c r="O87" s="159"/>
      <c r="P87" s="159"/>
      <c r="Q87" s="159"/>
      <c r="R87" s="159"/>
      <c r="S87" s="159"/>
      <c r="T87" s="160"/>
      <c r="U87" s="159"/>
      <c r="V87" s="149"/>
      <c r="W87" s="149"/>
      <c r="X87" s="149"/>
      <c r="Y87" s="149"/>
      <c r="Z87" s="149"/>
      <c r="AA87" s="149"/>
      <c r="AB87" s="149"/>
      <c r="AC87" s="149"/>
      <c r="AD87" s="149"/>
      <c r="AE87" s="149" t="s">
        <v>101</v>
      </c>
      <c r="AF87" s="149">
        <v>0</v>
      </c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ht="12.75" outlineLevel="1">
      <c r="A88" s="150"/>
      <c r="B88" s="156"/>
      <c r="C88" s="191" t="s">
        <v>181</v>
      </c>
      <c r="D88" s="161"/>
      <c r="E88" s="166">
        <v>40.5493</v>
      </c>
      <c r="F88" s="169"/>
      <c r="G88" s="169"/>
      <c r="H88" s="169"/>
      <c r="I88" s="169"/>
      <c r="J88" s="169"/>
      <c r="K88" s="169"/>
      <c r="L88" s="169"/>
      <c r="M88" s="169"/>
      <c r="N88" s="159"/>
      <c r="O88" s="159"/>
      <c r="P88" s="159"/>
      <c r="Q88" s="159"/>
      <c r="R88" s="159"/>
      <c r="S88" s="159"/>
      <c r="T88" s="160"/>
      <c r="U88" s="159"/>
      <c r="V88" s="149"/>
      <c r="W88" s="149"/>
      <c r="X88" s="149"/>
      <c r="Y88" s="149"/>
      <c r="Z88" s="149"/>
      <c r="AA88" s="149"/>
      <c r="AB88" s="149"/>
      <c r="AC88" s="149"/>
      <c r="AD88" s="149"/>
      <c r="AE88" s="149" t="s">
        <v>101</v>
      </c>
      <c r="AF88" s="149">
        <v>0</v>
      </c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ht="22.5" outlineLevel="1">
      <c r="A89" s="150">
        <v>26</v>
      </c>
      <c r="B89" s="156" t="s">
        <v>182</v>
      </c>
      <c r="C89" s="190" t="s">
        <v>183</v>
      </c>
      <c r="D89" s="158" t="s">
        <v>113</v>
      </c>
      <c r="E89" s="165">
        <v>10.5</v>
      </c>
      <c r="F89" s="168"/>
      <c r="G89" s="169">
        <f>ROUND(E89*F89,2)</f>
        <v>0</v>
      </c>
      <c r="H89" s="168"/>
      <c r="I89" s="169">
        <f>ROUND(E89*H89,2)</f>
        <v>0</v>
      </c>
      <c r="J89" s="168"/>
      <c r="K89" s="169">
        <f>ROUND(E89*J89,2)</f>
        <v>0</v>
      </c>
      <c r="L89" s="169">
        <v>21</v>
      </c>
      <c r="M89" s="169">
        <f>G89*(1+L89/100)</f>
        <v>0</v>
      </c>
      <c r="N89" s="159">
        <v>0</v>
      </c>
      <c r="O89" s="159">
        <f>ROUND(E89*N89,5)</f>
        <v>0</v>
      </c>
      <c r="P89" s="159">
        <v>0</v>
      </c>
      <c r="Q89" s="159">
        <f>ROUND(E89*P89,5)</f>
        <v>0</v>
      </c>
      <c r="R89" s="159"/>
      <c r="S89" s="159"/>
      <c r="T89" s="160">
        <v>0.47</v>
      </c>
      <c r="U89" s="159">
        <f>ROUND(E89*T89,2)</f>
        <v>4.94</v>
      </c>
      <c r="V89" s="149"/>
      <c r="W89" s="149"/>
      <c r="X89" s="149"/>
      <c r="Y89" s="149"/>
      <c r="Z89" s="149"/>
      <c r="AA89" s="149"/>
      <c r="AB89" s="149"/>
      <c r="AC89" s="149"/>
      <c r="AD89" s="149"/>
      <c r="AE89" s="149" t="s">
        <v>99</v>
      </c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ht="12.75" outlineLevel="1">
      <c r="A90" s="150"/>
      <c r="B90" s="156"/>
      <c r="C90" s="191" t="s">
        <v>173</v>
      </c>
      <c r="D90" s="161"/>
      <c r="E90" s="166"/>
      <c r="F90" s="169"/>
      <c r="G90" s="169"/>
      <c r="H90" s="169"/>
      <c r="I90" s="169"/>
      <c r="J90" s="169"/>
      <c r="K90" s="169"/>
      <c r="L90" s="169"/>
      <c r="M90" s="169"/>
      <c r="N90" s="159"/>
      <c r="O90" s="159"/>
      <c r="P90" s="159"/>
      <c r="Q90" s="159"/>
      <c r="R90" s="159"/>
      <c r="S90" s="159"/>
      <c r="T90" s="160"/>
      <c r="U90" s="159"/>
      <c r="V90" s="149"/>
      <c r="W90" s="149"/>
      <c r="X90" s="149"/>
      <c r="Y90" s="149"/>
      <c r="Z90" s="149"/>
      <c r="AA90" s="149"/>
      <c r="AB90" s="149"/>
      <c r="AC90" s="149"/>
      <c r="AD90" s="149"/>
      <c r="AE90" s="149" t="s">
        <v>101</v>
      </c>
      <c r="AF90" s="149">
        <v>0</v>
      </c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ht="12.75" outlineLevel="1">
      <c r="A91" s="150"/>
      <c r="B91" s="156"/>
      <c r="C91" s="191" t="s">
        <v>184</v>
      </c>
      <c r="D91" s="161"/>
      <c r="E91" s="166">
        <v>10.5</v>
      </c>
      <c r="F91" s="169"/>
      <c r="G91" s="169"/>
      <c r="H91" s="169"/>
      <c r="I91" s="169"/>
      <c r="J91" s="169"/>
      <c r="K91" s="169"/>
      <c r="L91" s="169"/>
      <c r="M91" s="169"/>
      <c r="N91" s="159"/>
      <c r="O91" s="159"/>
      <c r="P91" s="159"/>
      <c r="Q91" s="159"/>
      <c r="R91" s="159"/>
      <c r="S91" s="159"/>
      <c r="T91" s="160"/>
      <c r="U91" s="159"/>
      <c r="V91" s="149"/>
      <c r="W91" s="149"/>
      <c r="X91" s="149"/>
      <c r="Y91" s="149"/>
      <c r="Z91" s="149"/>
      <c r="AA91" s="149"/>
      <c r="AB91" s="149"/>
      <c r="AC91" s="149"/>
      <c r="AD91" s="149"/>
      <c r="AE91" s="149" t="s">
        <v>101</v>
      </c>
      <c r="AF91" s="149">
        <v>0</v>
      </c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ht="12.75" outlineLevel="1">
      <c r="A92" s="150">
        <v>27</v>
      </c>
      <c r="B92" s="156" t="s">
        <v>185</v>
      </c>
      <c r="C92" s="190" t="s">
        <v>186</v>
      </c>
      <c r="D92" s="158" t="s">
        <v>113</v>
      </c>
      <c r="E92" s="165">
        <v>10.6575</v>
      </c>
      <c r="F92" s="168"/>
      <c r="G92" s="169">
        <f>ROUND(E92*F92,2)</f>
        <v>0</v>
      </c>
      <c r="H92" s="168"/>
      <c r="I92" s="169">
        <f>ROUND(E92*H92,2)</f>
        <v>0</v>
      </c>
      <c r="J92" s="168"/>
      <c r="K92" s="169">
        <f>ROUND(E92*J92,2)</f>
        <v>0</v>
      </c>
      <c r="L92" s="169">
        <v>21</v>
      </c>
      <c r="M92" s="169">
        <f>G92*(1+L92/100)</f>
        <v>0</v>
      </c>
      <c r="N92" s="159">
        <v>0.021</v>
      </c>
      <c r="O92" s="159">
        <f>ROUND(E92*N92,5)</f>
        <v>0.22381</v>
      </c>
      <c r="P92" s="159">
        <v>0</v>
      </c>
      <c r="Q92" s="159">
        <f>ROUND(E92*P92,5)</f>
        <v>0</v>
      </c>
      <c r="R92" s="159"/>
      <c r="S92" s="159"/>
      <c r="T92" s="160">
        <v>0</v>
      </c>
      <c r="U92" s="159">
        <f>ROUND(E92*T92,2)</f>
        <v>0</v>
      </c>
      <c r="V92" s="149"/>
      <c r="W92" s="149"/>
      <c r="X92" s="149"/>
      <c r="Y92" s="149"/>
      <c r="Z92" s="149"/>
      <c r="AA92" s="149"/>
      <c r="AB92" s="149"/>
      <c r="AC92" s="149"/>
      <c r="AD92" s="149"/>
      <c r="AE92" s="149" t="s">
        <v>180</v>
      </c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ht="12.75" outlineLevel="1">
      <c r="A93" s="150"/>
      <c r="B93" s="156"/>
      <c r="C93" s="191" t="s">
        <v>173</v>
      </c>
      <c r="D93" s="161"/>
      <c r="E93" s="166"/>
      <c r="F93" s="169"/>
      <c r="G93" s="169"/>
      <c r="H93" s="169"/>
      <c r="I93" s="169"/>
      <c r="J93" s="169"/>
      <c r="K93" s="169"/>
      <c r="L93" s="169"/>
      <c r="M93" s="169"/>
      <c r="N93" s="159"/>
      <c r="O93" s="159"/>
      <c r="P93" s="159"/>
      <c r="Q93" s="159"/>
      <c r="R93" s="159"/>
      <c r="S93" s="159"/>
      <c r="T93" s="160"/>
      <c r="U93" s="159"/>
      <c r="V93" s="149"/>
      <c r="W93" s="149"/>
      <c r="X93" s="149"/>
      <c r="Y93" s="149"/>
      <c r="Z93" s="149"/>
      <c r="AA93" s="149"/>
      <c r="AB93" s="149"/>
      <c r="AC93" s="149"/>
      <c r="AD93" s="149"/>
      <c r="AE93" s="149" t="s">
        <v>101</v>
      </c>
      <c r="AF93" s="149">
        <v>0</v>
      </c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ht="12.75" outlineLevel="1">
      <c r="A94" s="150"/>
      <c r="B94" s="156"/>
      <c r="C94" s="191" t="s">
        <v>187</v>
      </c>
      <c r="D94" s="161"/>
      <c r="E94" s="166">
        <v>10.6575</v>
      </c>
      <c r="F94" s="169"/>
      <c r="G94" s="169"/>
      <c r="H94" s="169"/>
      <c r="I94" s="169"/>
      <c r="J94" s="169"/>
      <c r="K94" s="169"/>
      <c r="L94" s="169"/>
      <c r="M94" s="169"/>
      <c r="N94" s="159"/>
      <c r="O94" s="159"/>
      <c r="P94" s="159"/>
      <c r="Q94" s="159"/>
      <c r="R94" s="159"/>
      <c r="S94" s="159"/>
      <c r="T94" s="160"/>
      <c r="U94" s="159"/>
      <c r="V94" s="149"/>
      <c r="W94" s="149"/>
      <c r="X94" s="149"/>
      <c r="Y94" s="149"/>
      <c r="Z94" s="149"/>
      <c r="AA94" s="149"/>
      <c r="AB94" s="149"/>
      <c r="AC94" s="149"/>
      <c r="AD94" s="149"/>
      <c r="AE94" s="149" t="s">
        <v>101</v>
      </c>
      <c r="AF94" s="149">
        <v>0</v>
      </c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ht="12.75" outlineLevel="1">
      <c r="A95" s="150">
        <v>28</v>
      </c>
      <c r="B95" s="156" t="s">
        <v>188</v>
      </c>
      <c r="C95" s="190" t="s">
        <v>189</v>
      </c>
      <c r="D95" s="158" t="s">
        <v>172</v>
      </c>
      <c r="E95" s="165">
        <v>2</v>
      </c>
      <c r="F95" s="168"/>
      <c r="G95" s="169">
        <f>ROUND(E95*F95,2)</f>
        <v>0</v>
      </c>
      <c r="H95" s="168"/>
      <c r="I95" s="169">
        <f>ROUND(E95*H95,2)</f>
        <v>0</v>
      </c>
      <c r="J95" s="168"/>
      <c r="K95" s="169">
        <f>ROUND(E95*J95,2)</f>
        <v>0</v>
      </c>
      <c r="L95" s="169">
        <v>21</v>
      </c>
      <c r="M95" s="169">
        <f>G95*(1+L95/100)</f>
        <v>0</v>
      </c>
      <c r="N95" s="159">
        <v>3E-05</v>
      </c>
      <c r="O95" s="159">
        <f>ROUND(E95*N95,5)</f>
        <v>6E-05</v>
      </c>
      <c r="P95" s="159">
        <v>0</v>
      </c>
      <c r="Q95" s="159">
        <f>ROUND(E95*P95,5)</f>
        <v>0</v>
      </c>
      <c r="R95" s="159"/>
      <c r="S95" s="159"/>
      <c r="T95" s="160">
        <v>0.33</v>
      </c>
      <c r="U95" s="159">
        <f>ROUND(E95*T95,2)</f>
        <v>0.66</v>
      </c>
      <c r="V95" s="149"/>
      <c r="W95" s="149"/>
      <c r="X95" s="149"/>
      <c r="Y95" s="149"/>
      <c r="Z95" s="149"/>
      <c r="AA95" s="149"/>
      <c r="AB95" s="149"/>
      <c r="AC95" s="149"/>
      <c r="AD95" s="149"/>
      <c r="AE95" s="149" t="s">
        <v>99</v>
      </c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ht="12.75" outlineLevel="1">
      <c r="A96" s="150"/>
      <c r="B96" s="156"/>
      <c r="C96" s="191" t="s">
        <v>190</v>
      </c>
      <c r="D96" s="161"/>
      <c r="E96" s="166"/>
      <c r="F96" s="169"/>
      <c r="G96" s="169"/>
      <c r="H96" s="169"/>
      <c r="I96" s="169"/>
      <c r="J96" s="169"/>
      <c r="K96" s="169"/>
      <c r="L96" s="169"/>
      <c r="M96" s="169"/>
      <c r="N96" s="159"/>
      <c r="O96" s="159"/>
      <c r="P96" s="159"/>
      <c r="Q96" s="159"/>
      <c r="R96" s="159"/>
      <c r="S96" s="159"/>
      <c r="T96" s="160"/>
      <c r="U96" s="159"/>
      <c r="V96" s="149"/>
      <c r="W96" s="149"/>
      <c r="X96" s="149"/>
      <c r="Y96" s="149"/>
      <c r="Z96" s="149"/>
      <c r="AA96" s="149"/>
      <c r="AB96" s="149"/>
      <c r="AC96" s="149"/>
      <c r="AD96" s="149"/>
      <c r="AE96" s="149" t="s">
        <v>101</v>
      </c>
      <c r="AF96" s="149">
        <v>0</v>
      </c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ht="12.75" outlineLevel="1">
      <c r="A97" s="150"/>
      <c r="B97" s="156"/>
      <c r="C97" s="191" t="s">
        <v>174</v>
      </c>
      <c r="D97" s="161"/>
      <c r="E97" s="166">
        <v>2</v>
      </c>
      <c r="F97" s="169"/>
      <c r="G97" s="169"/>
      <c r="H97" s="169"/>
      <c r="I97" s="169"/>
      <c r="J97" s="169"/>
      <c r="K97" s="169"/>
      <c r="L97" s="169"/>
      <c r="M97" s="169"/>
      <c r="N97" s="159"/>
      <c r="O97" s="159"/>
      <c r="P97" s="159"/>
      <c r="Q97" s="159"/>
      <c r="R97" s="159"/>
      <c r="S97" s="159"/>
      <c r="T97" s="160"/>
      <c r="U97" s="159"/>
      <c r="V97" s="149"/>
      <c r="W97" s="149"/>
      <c r="X97" s="149"/>
      <c r="Y97" s="149"/>
      <c r="Z97" s="149"/>
      <c r="AA97" s="149"/>
      <c r="AB97" s="149"/>
      <c r="AC97" s="149"/>
      <c r="AD97" s="149"/>
      <c r="AE97" s="149" t="s">
        <v>101</v>
      </c>
      <c r="AF97" s="149">
        <v>0</v>
      </c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ht="12.75" outlineLevel="1">
      <c r="A98" s="150">
        <v>29</v>
      </c>
      <c r="B98" s="156" t="s">
        <v>191</v>
      </c>
      <c r="C98" s="190" t="s">
        <v>192</v>
      </c>
      <c r="D98" s="158" t="s">
        <v>172</v>
      </c>
      <c r="E98" s="165">
        <v>2</v>
      </c>
      <c r="F98" s="168"/>
      <c r="G98" s="169">
        <f>ROUND(E98*F98,2)</f>
        <v>0</v>
      </c>
      <c r="H98" s="168"/>
      <c r="I98" s="169">
        <f>ROUND(E98*H98,2)</f>
        <v>0</v>
      </c>
      <c r="J98" s="168"/>
      <c r="K98" s="169">
        <f>ROUND(E98*J98,2)</f>
        <v>0</v>
      </c>
      <c r="L98" s="169">
        <v>21</v>
      </c>
      <c r="M98" s="169">
        <f>G98*(1+L98/100)</f>
        <v>0</v>
      </c>
      <c r="N98" s="159">
        <v>0.0025</v>
      </c>
      <c r="O98" s="159">
        <f>ROUND(E98*N98,5)</f>
        <v>0.005</v>
      </c>
      <c r="P98" s="159">
        <v>0</v>
      </c>
      <c r="Q98" s="159">
        <f>ROUND(E98*P98,5)</f>
        <v>0</v>
      </c>
      <c r="R98" s="159"/>
      <c r="S98" s="159"/>
      <c r="T98" s="160">
        <v>0</v>
      </c>
      <c r="U98" s="159">
        <f>ROUND(E98*T98,2)</f>
        <v>0</v>
      </c>
      <c r="V98" s="149"/>
      <c r="W98" s="149"/>
      <c r="X98" s="149"/>
      <c r="Y98" s="149"/>
      <c r="Z98" s="149"/>
      <c r="AA98" s="149"/>
      <c r="AB98" s="149"/>
      <c r="AC98" s="149"/>
      <c r="AD98" s="149"/>
      <c r="AE98" s="149" t="s">
        <v>180</v>
      </c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ht="12.75" outlineLevel="1">
      <c r="A99" s="150"/>
      <c r="B99" s="156"/>
      <c r="C99" s="191" t="s">
        <v>190</v>
      </c>
      <c r="D99" s="161"/>
      <c r="E99" s="166"/>
      <c r="F99" s="169"/>
      <c r="G99" s="169"/>
      <c r="H99" s="169"/>
      <c r="I99" s="169"/>
      <c r="J99" s="169"/>
      <c r="K99" s="169"/>
      <c r="L99" s="169"/>
      <c r="M99" s="169"/>
      <c r="N99" s="159"/>
      <c r="O99" s="159"/>
      <c r="P99" s="159"/>
      <c r="Q99" s="159"/>
      <c r="R99" s="159"/>
      <c r="S99" s="159"/>
      <c r="T99" s="160"/>
      <c r="U99" s="159"/>
      <c r="V99" s="149"/>
      <c r="W99" s="149"/>
      <c r="X99" s="149"/>
      <c r="Y99" s="149"/>
      <c r="Z99" s="149"/>
      <c r="AA99" s="149"/>
      <c r="AB99" s="149"/>
      <c r="AC99" s="149"/>
      <c r="AD99" s="149"/>
      <c r="AE99" s="149" t="s">
        <v>101</v>
      </c>
      <c r="AF99" s="149">
        <v>0</v>
      </c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ht="12.75" outlineLevel="1">
      <c r="A100" s="150"/>
      <c r="B100" s="156"/>
      <c r="C100" s="191" t="s">
        <v>174</v>
      </c>
      <c r="D100" s="161"/>
      <c r="E100" s="166">
        <v>2</v>
      </c>
      <c r="F100" s="169"/>
      <c r="G100" s="169"/>
      <c r="H100" s="169"/>
      <c r="I100" s="169"/>
      <c r="J100" s="169"/>
      <c r="K100" s="169"/>
      <c r="L100" s="169"/>
      <c r="M100" s="169"/>
      <c r="N100" s="159"/>
      <c r="O100" s="159"/>
      <c r="P100" s="159"/>
      <c r="Q100" s="159"/>
      <c r="R100" s="159"/>
      <c r="S100" s="159"/>
      <c r="T100" s="160"/>
      <c r="U100" s="15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 t="s">
        <v>101</v>
      </c>
      <c r="AF100" s="149">
        <v>0</v>
      </c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ht="22.5" outlineLevel="1">
      <c r="A101" s="150">
        <v>30</v>
      </c>
      <c r="B101" s="156" t="s">
        <v>193</v>
      </c>
      <c r="C101" s="190" t="s">
        <v>194</v>
      </c>
      <c r="D101" s="158" t="s">
        <v>172</v>
      </c>
      <c r="E101" s="165">
        <v>2</v>
      </c>
      <c r="F101" s="168"/>
      <c r="G101" s="169">
        <f>ROUND(E101*F101,2)</f>
        <v>0</v>
      </c>
      <c r="H101" s="168"/>
      <c r="I101" s="169">
        <f>ROUND(E101*H101,2)</f>
        <v>0</v>
      </c>
      <c r="J101" s="168"/>
      <c r="K101" s="169">
        <f>ROUND(E101*J101,2)</f>
        <v>0</v>
      </c>
      <c r="L101" s="169">
        <v>21</v>
      </c>
      <c r="M101" s="169">
        <f>G101*(1+L101/100)</f>
        <v>0</v>
      </c>
      <c r="N101" s="159">
        <v>0</v>
      </c>
      <c r="O101" s="159">
        <f>ROUND(E101*N101,5)</f>
        <v>0</v>
      </c>
      <c r="P101" s="159">
        <v>0</v>
      </c>
      <c r="Q101" s="159">
        <f>ROUND(E101*P101,5)</f>
        <v>0</v>
      </c>
      <c r="R101" s="159"/>
      <c r="S101" s="159"/>
      <c r="T101" s="160">
        <v>0.67</v>
      </c>
      <c r="U101" s="159">
        <f>ROUND(E101*T101,2)</f>
        <v>1.34</v>
      </c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 t="s">
        <v>99</v>
      </c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ht="12.75" outlineLevel="1">
      <c r="A102" s="150"/>
      <c r="B102" s="156"/>
      <c r="C102" s="191" t="s">
        <v>190</v>
      </c>
      <c r="D102" s="161"/>
      <c r="E102" s="166"/>
      <c r="F102" s="169"/>
      <c r="G102" s="169"/>
      <c r="H102" s="169"/>
      <c r="I102" s="169"/>
      <c r="J102" s="169"/>
      <c r="K102" s="169"/>
      <c r="L102" s="169"/>
      <c r="M102" s="169"/>
      <c r="N102" s="159"/>
      <c r="O102" s="159"/>
      <c r="P102" s="159"/>
      <c r="Q102" s="159"/>
      <c r="R102" s="159"/>
      <c r="S102" s="159"/>
      <c r="T102" s="160"/>
      <c r="U102" s="15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 t="s">
        <v>101</v>
      </c>
      <c r="AF102" s="149">
        <v>0</v>
      </c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ht="12.75" outlineLevel="1">
      <c r="A103" s="150"/>
      <c r="B103" s="156"/>
      <c r="C103" s="191" t="s">
        <v>174</v>
      </c>
      <c r="D103" s="161"/>
      <c r="E103" s="166">
        <v>2</v>
      </c>
      <c r="F103" s="169"/>
      <c r="G103" s="169"/>
      <c r="H103" s="169"/>
      <c r="I103" s="169"/>
      <c r="J103" s="169"/>
      <c r="K103" s="169"/>
      <c r="L103" s="169"/>
      <c r="M103" s="169"/>
      <c r="N103" s="159"/>
      <c r="O103" s="159"/>
      <c r="P103" s="159"/>
      <c r="Q103" s="159"/>
      <c r="R103" s="159"/>
      <c r="S103" s="159"/>
      <c r="T103" s="160"/>
      <c r="U103" s="15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 t="s">
        <v>101</v>
      </c>
      <c r="AF103" s="149">
        <v>0</v>
      </c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ht="12.75" outlineLevel="1">
      <c r="A104" s="150">
        <v>31</v>
      </c>
      <c r="B104" s="156" t="s">
        <v>195</v>
      </c>
      <c r="C104" s="190" t="s">
        <v>196</v>
      </c>
      <c r="D104" s="158" t="s">
        <v>172</v>
      </c>
      <c r="E104" s="165">
        <v>2</v>
      </c>
      <c r="F104" s="168"/>
      <c r="G104" s="169">
        <f>ROUND(E104*F104,2)</f>
        <v>0</v>
      </c>
      <c r="H104" s="168"/>
      <c r="I104" s="169">
        <f>ROUND(E104*H104,2)</f>
        <v>0</v>
      </c>
      <c r="J104" s="168"/>
      <c r="K104" s="169">
        <f>ROUND(E104*J104,2)</f>
        <v>0</v>
      </c>
      <c r="L104" s="169">
        <v>21</v>
      </c>
      <c r="M104" s="169">
        <f>G104*(1+L104/100)</f>
        <v>0</v>
      </c>
      <c r="N104" s="159">
        <v>0.0028</v>
      </c>
      <c r="O104" s="159">
        <f>ROUND(E104*N104,5)</f>
        <v>0.0056</v>
      </c>
      <c r="P104" s="159">
        <v>0</v>
      </c>
      <c r="Q104" s="159">
        <f>ROUND(E104*P104,5)</f>
        <v>0</v>
      </c>
      <c r="R104" s="159"/>
      <c r="S104" s="159"/>
      <c r="T104" s="160">
        <v>0</v>
      </c>
      <c r="U104" s="159">
        <f>ROUND(E104*T104,2)</f>
        <v>0</v>
      </c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 t="s">
        <v>180</v>
      </c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ht="12.75" outlineLevel="1">
      <c r="A105" s="150"/>
      <c r="B105" s="156"/>
      <c r="C105" s="191" t="s">
        <v>190</v>
      </c>
      <c r="D105" s="161"/>
      <c r="E105" s="166"/>
      <c r="F105" s="169"/>
      <c r="G105" s="169"/>
      <c r="H105" s="169"/>
      <c r="I105" s="169"/>
      <c r="J105" s="169"/>
      <c r="K105" s="169"/>
      <c r="L105" s="169"/>
      <c r="M105" s="169"/>
      <c r="N105" s="159"/>
      <c r="O105" s="159"/>
      <c r="P105" s="159"/>
      <c r="Q105" s="159"/>
      <c r="R105" s="159"/>
      <c r="S105" s="159"/>
      <c r="T105" s="160"/>
      <c r="U105" s="15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 t="s">
        <v>101</v>
      </c>
      <c r="AF105" s="149">
        <v>0</v>
      </c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ht="12.75" outlineLevel="1">
      <c r="A106" s="150"/>
      <c r="B106" s="156"/>
      <c r="C106" s="191" t="s">
        <v>174</v>
      </c>
      <c r="D106" s="161"/>
      <c r="E106" s="166">
        <v>2</v>
      </c>
      <c r="F106" s="169"/>
      <c r="G106" s="169"/>
      <c r="H106" s="169"/>
      <c r="I106" s="169"/>
      <c r="J106" s="169"/>
      <c r="K106" s="169"/>
      <c r="L106" s="169"/>
      <c r="M106" s="169"/>
      <c r="N106" s="159"/>
      <c r="O106" s="159"/>
      <c r="P106" s="159"/>
      <c r="Q106" s="159"/>
      <c r="R106" s="159"/>
      <c r="S106" s="159"/>
      <c r="T106" s="160"/>
      <c r="U106" s="15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 t="s">
        <v>101</v>
      </c>
      <c r="AF106" s="149">
        <v>0</v>
      </c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ht="22.5" outlineLevel="1">
      <c r="A107" s="150">
        <v>32</v>
      </c>
      <c r="B107" s="156" t="s">
        <v>193</v>
      </c>
      <c r="C107" s="190" t="s">
        <v>197</v>
      </c>
      <c r="D107" s="158" t="s">
        <v>172</v>
      </c>
      <c r="E107" s="165">
        <v>8</v>
      </c>
      <c r="F107" s="168"/>
      <c r="G107" s="169">
        <f>ROUND(E107*F107,2)</f>
        <v>0</v>
      </c>
      <c r="H107" s="168"/>
      <c r="I107" s="169">
        <f>ROUND(E107*H107,2)</f>
        <v>0</v>
      </c>
      <c r="J107" s="168"/>
      <c r="K107" s="169">
        <f>ROUND(E107*J107,2)</f>
        <v>0</v>
      </c>
      <c r="L107" s="169">
        <v>21</v>
      </c>
      <c r="M107" s="169">
        <f>G107*(1+L107/100)</f>
        <v>0</v>
      </c>
      <c r="N107" s="159">
        <v>0</v>
      </c>
      <c r="O107" s="159">
        <f>ROUND(E107*N107,5)</f>
        <v>0</v>
      </c>
      <c r="P107" s="159">
        <v>0</v>
      </c>
      <c r="Q107" s="159">
        <f>ROUND(E107*P107,5)</f>
        <v>0</v>
      </c>
      <c r="R107" s="159"/>
      <c r="S107" s="159"/>
      <c r="T107" s="160">
        <v>0.67</v>
      </c>
      <c r="U107" s="159">
        <f>ROUND(E107*T107,2)</f>
        <v>5.36</v>
      </c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 t="s">
        <v>99</v>
      </c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ht="12.75" outlineLevel="1">
      <c r="A108" s="150"/>
      <c r="B108" s="156"/>
      <c r="C108" s="191" t="s">
        <v>190</v>
      </c>
      <c r="D108" s="161"/>
      <c r="E108" s="166"/>
      <c r="F108" s="169"/>
      <c r="G108" s="169"/>
      <c r="H108" s="169"/>
      <c r="I108" s="169"/>
      <c r="J108" s="169"/>
      <c r="K108" s="169"/>
      <c r="L108" s="169"/>
      <c r="M108" s="169"/>
      <c r="N108" s="159"/>
      <c r="O108" s="159"/>
      <c r="P108" s="159"/>
      <c r="Q108" s="159"/>
      <c r="R108" s="159"/>
      <c r="S108" s="159"/>
      <c r="T108" s="160"/>
      <c r="U108" s="15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 t="s">
        <v>101</v>
      </c>
      <c r="AF108" s="149">
        <v>0</v>
      </c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ht="12.75" outlineLevel="1">
      <c r="A109" s="150"/>
      <c r="B109" s="156"/>
      <c r="C109" s="191" t="s">
        <v>57</v>
      </c>
      <c r="D109" s="161"/>
      <c r="E109" s="166">
        <v>8</v>
      </c>
      <c r="F109" s="169"/>
      <c r="G109" s="169"/>
      <c r="H109" s="169"/>
      <c r="I109" s="169"/>
      <c r="J109" s="169"/>
      <c r="K109" s="169"/>
      <c r="L109" s="169"/>
      <c r="M109" s="169"/>
      <c r="N109" s="159"/>
      <c r="O109" s="159"/>
      <c r="P109" s="159"/>
      <c r="Q109" s="159"/>
      <c r="R109" s="159"/>
      <c r="S109" s="159"/>
      <c r="T109" s="160"/>
      <c r="U109" s="15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 t="s">
        <v>101</v>
      </c>
      <c r="AF109" s="149">
        <v>0</v>
      </c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ht="12.75" outlineLevel="1">
      <c r="A110" s="150">
        <v>33</v>
      </c>
      <c r="B110" s="156" t="s">
        <v>198</v>
      </c>
      <c r="C110" s="190" t="s">
        <v>199</v>
      </c>
      <c r="D110" s="158" t="s">
        <v>172</v>
      </c>
      <c r="E110" s="165">
        <v>8</v>
      </c>
      <c r="F110" s="168"/>
      <c r="G110" s="169">
        <f>ROUND(E110*F110,2)</f>
        <v>0</v>
      </c>
      <c r="H110" s="168"/>
      <c r="I110" s="169">
        <f>ROUND(E110*H110,2)</f>
        <v>0</v>
      </c>
      <c r="J110" s="168"/>
      <c r="K110" s="169">
        <f>ROUND(E110*J110,2)</f>
        <v>0</v>
      </c>
      <c r="L110" s="169">
        <v>21</v>
      </c>
      <c r="M110" s="169">
        <f>G110*(1+L110/100)</f>
        <v>0</v>
      </c>
      <c r="N110" s="159">
        <v>0.00231</v>
      </c>
      <c r="O110" s="159">
        <f>ROUND(E110*N110,5)</f>
        <v>0.01848</v>
      </c>
      <c r="P110" s="159">
        <v>0</v>
      </c>
      <c r="Q110" s="159">
        <f>ROUND(E110*P110,5)</f>
        <v>0</v>
      </c>
      <c r="R110" s="159"/>
      <c r="S110" s="159"/>
      <c r="T110" s="160">
        <v>0</v>
      </c>
      <c r="U110" s="159">
        <f>ROUND(E110*T110,2)</f>
        <v>0</v>
      </c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 t="s">
        <v>180</v>
      </c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ht="12.75" outlineLevel="1">
      <c r="A111" s="150"/>
      <c r="B111" s="156"/>
      <c r="C111" s="191" t="s">
        <v>190</v>
      </c>
      <c r="D111" s="161"/>
      <c r="E111" s="166"/>
      <c r="F111" s="169"/>
      <c r="G111" s="169"/>
      <c r="H111" s="169"/>
      <c r="I111" s="169"/>
      <c r="J111" s="169"/>
      <c r="K111" s="169"/>
      <c r="L111" s="169"/>
      <c r="M111" s="169"/>
      <c r="N111" s="159"/>
      <c r="O111" s="159"/>
      <c r="P111" s="159"/>
      <c r="Q111" s="159"/>
      <c r="R111" s="159"/>
      <c r="S111" s="159"/>
      <c r="T111" s="160"/>
      <c r="U111" s="15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 t="s">
        <v>101</v>
      </c>
      <c r="AF111" s="149">
        <v>0</v>
      </c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ht="12.75" outlineLevel="1">
      <c r="A112" s="150"/>
      <c r="B112" s="156"/>
      <c r="C112" s="191" t="s">
        <v>57</v>
      </c>
      <c r="D112" s="161"/>
      <c r="E112" s="166">
        <v>8</v>
      </c>
      <c r="F112" s="169"/>
      <c r="G112" s="169"/>
      <c r="H112" s="169"/>
      <c r="I112" s="169"/>
      <c r="J112" s="169"/>
      <c r="K112" s="169"/>
      <c r="L112" s="169"/>
      <c r="M112" s="169"/>
      <c r="N112" s="159"/>
      <c r="O112" s="159"/>
      <c r="P112" s="159"/>
      <c r="Q112" s="159"/>
      <c r="R112" s="159"/>
      <c r="S112" s="159"/>
      <c r="T112" s="160"/>
      <c r="U112" s="15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 t="s">
        <v>101</v>
      </c>
      <c r="AF112" s="149">
        <v>0</v>
      </c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ht="22.5" outlineLevel="1">
      <c r="A113" s="150">
        <v>34</v>
      </c>
      <c r="B113" s="156" t="s">
        <v>193</v>
      </c>
      <c r="C113" s="190" t="s">
        <v>200</v>
      </c>
      <c r="D113" s="158" t="s">
        <v>172</v>
      </c>
      <c r="E113" s="165">
        <v>1</v>
      </c>
      <c r="F113" s="168"/>
      <c r="G113" s="169">
        <f>ROUND(E113*F113,2)</f>
        <v>0</v>
      </c>
      <c r="H113" s="168"/>
      <c r="I113" s="169">
        <f>ROUND(E113*H113,2)</f>
        <v>0</v>
      </c>
      <c r="J113" s="168"/>
      <c r="K113" s="169">
        <f>ROUND(E113*J113,2)</f>
        <v>0</v>
      </c>
      <c r="L113" s="169">
        <v>21</v>
      </c>
      <c r="M113" s="169">
        <f>G113*(1+L113/100)</f>
        <v>0</v>
      </c>
      <c r="N113" s="159">
        <v>0</v>
      </c>
      <c r="O113" s="159">
        <f>ROUND(E113*N113,5)</f>
        <v>0</v>
      </c>
      <c r="P113" s="159">
        <v>0</v>
      </c>
      <c r="Q113" s="159">
        <f>ROUND(E113*P113,5)</f>
        <v>0</v>
      </c>
      <c r="R113" s="159"/>
      <c r="S113" s="159"/>
      <c r="T113" s="160">
        <v>0.67</v>
      </c>
      <c r="U113" s="159">
        <f>ROUND(E113*T113,2)</f>
        <v>0.67</v>
      </c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 t="s">
        <v>99</v>
      </c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ht="12.75" outlineLevel="1">
      <c r="A114" s="150"/>
      <c r="B114" s="156"/>
      <c r="C114" s="191" t="s">
        <v>190</v>
      </c>
      <c r="D114" s="161"/>
      <c r="E114" s="166"/>
      <c r="F114" s="169"/>
      <c r="G114" s="169"/>
      <c r="H114" s="169"/>
      <c r="I114" s="169"/>
      <c r="J114" s="169"/>
      <c r="K114" s="169"/>
      <c r="L114" s="169"/>
      <c r="M114" s="169"/>
      <c r="N114" s="159"/>
      <c r="O114" s="159"/>
      <c r="P114" s="159"/>
      <c r="Q114" s="159"/>
      <c r="R114" s="159"/>
      <c r="S114" s="159"/>
      <c r="T114" s="160"/>
      <c r="U114" s="15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 t="s">
        <v>101</v>
      </c>
      <c r="AF114" s="149">
        <v>0</v>
      </c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ht="12.75" outlineLevel="1">
      <c r="A115" s="150"/>
      <c r="B115" s="156"/>
      <c r="C115" s="191" t="s">
        <v>51</v>
      </c>
      <c r="D115" s="161"/>
      <c r="E115" s="166">
        <v>1</v>
      </c>
      <c r="F115" s="169"/>
      <c r="G115" s="169"/>
      <c r="H115" s="169"/>
      <c r="I115" s="169"/>
      <c r="J115" s="169"/>
      <c r="K115" s="169"/>
      <c r="L115" s="169"/>
      <c r="M115" s="169"/>
      <c r="N115" s="159"/>
      <c r="O115" s="159"/>
      <c r="P115" s="159"/>
      <c r="Q115" s="159"/>
      <c r="R115" s="159"/>
      <c r="S115" s="159"/>
      <c r="T115" s="160"/>
      <c r="U115" s="15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 t="s">
        <v>101</v>
      </c>
      <c r="AF115" s="149">
        <v>0</v>
      </c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ht="12.75" outlineLevel="1">
      <c r="A116" s="150">
        <v>35</v>
      </c>
      <c r="B116" s="156" t="s">
        <v>201</v>
      </c>
      <c r="C116" s="190" t="s">
        <v>202</v>
      </c>
      <c r="D116" s="158" t="s">
        <v>172</v>
      </c>
      <c r="E116" s="165">
        <v>1</v>
      </c>
      <c r="F116" s="168"/>
      <c r="G116" s="169">
        <f>ROUND(E116*F116,2)</f>
        <v>0</v>
      </c>
      <c r="H116" s="168"/>
      <c r="I116" s="169">
        <f>ROUND(E116*H116,2)</f>
        <v>0</v>
      </c>
      <c r="J116" s="168"/>
      <c r="K116" s="169">
        <f>ROUND(E116*J116,2)</f>
        <v>0</v>
      </c>
      <c r="L116" s="169">
        <v>21</v>
      </c>
      <c r="M116" s="169">
        <f>G116*(1+L116/100)</f>
        <v>0</v>
      </c>
      <c r="N116" s="159">
        <v>0.0082</v>
      </c>
      <c r="O116" s="159">
        <f>ROUND(E116*N116,5)</f>
        <v>0.0082</v>
      </c>
      <c r="P116" s="159">
        <v>0</v>
      </c>
      <c r="Q116" s="159">
        <f>ROUND(E116*P116,5)</f>
        <v>0</v>
      </c>
      <c r="R116" s="159"/>
      <c r="S116" s="159"/>
      <c r="T116" s="160">
        <v>0</v>
      </c>
      <c r="U116" s="159">
        <f>ROUND(E116*T116,2)</f>
        <v>0</v>
      </c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 t="s">
        <v>180</v>
      </c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ht="12.75" outlineLevel="1">
      <c r="A117" s="150"/>
      <c r="B117" s="156"/>
      <c r="C117" s="191" t="s">
        <v>190</v>
      </c>
      <c r="D117" s="161"/>
      <c r="E117" s="166"/>
      <c r="F117" s="169"/>
      <c r="G117" s="169"/>
      <c r="H117" s="169"/>
      <c r="I117" s="169"/>
      <c r="J117" s="169"/>
      <c r="K117" s="169"/>
      <c r="L117" s="169"/>
      <c r="M117" s="169"/>
      <c r="N117" s="159"/>
      <c r="O117" s="159"/>
      <c r="P117" s="159"/>
      <c r="Q117" s="159"/>
      <c r="R117" s="159"/>
      <c r="S117" s="159"/>
      <c r="T117" s="160"/>
      <c r="U117" s="15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 t="s">
        <v>101</v>
      </c>
      <c r="AF117" s="149">
        <v>0</v>
      </c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ht="12.75" outlineLevel="1">
      <c r="A118" s="150"/>
      <c r="B118" s="156"/>
      <c r="C118" s="191" t="s">
        <v>51</v>
      </c>
      <c r="D118" s="161"/>
      <c r="E118" s="166">
        <v>1</v>
      </c>
      <c r="F118" s="169"/>
      <c r="G118" s="169"/>
      <c r="H118" s="169"/>
      <c r="I118" s="169"/>
      <c r="J118" s="169"/>
      <c r="K118" s="169"/>
      <c r="L118" s="169"/>
      <c r="M118" s="169"/>
      <c r="N118" s="159"/>
      <c r="O118" s="159"/>
      <c r="P118" s="159"/>
      <c r="Q118" s="159"/>
      <c r="R118" s="159"/>
      <c r="S118" s="159"/>
      <c r="T118" s="160"/>
      <c r="U118" s="15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 t="s">
        <v>101</v>
      </c>
      <c r="AF118" s="149">
        <v>0</v>
      </c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ht="22.5" outlineLevel="1">
      <c r="A119" s="150">
        <v>36</v>
      </c>
      <c r="B119" s="156" t="s">
        <v>193</v>
      </c>
      <c r="C119" s="190" t="s">
        <v>203</v>
      </c>
      <c r="D119" s="158" t="s">
        <v>172</v>
      </c>
      <c r="E119" s="165">
        <v>1</v>
      </c>
      <c r="F119" s="168"/>
      <c r="G119" s="169">
        <f>ROUND(E119*F119,2)</f>
        <v>0</v>
      </c>
      <c r="H119" s="168"/>
      <c r="I119" s="169">
        <f>ROUND(E119*H119,2)</f>
        <v>0</v>
      </c>
      <c r="J119" s="168"/>
      <c r="K119" s="169">
        <f>ROUND(E119*J119,2)</f>
        <v>0</v>
      </c>
      <c r="L119" s="169">
        <v>21</v>
      </c>
      <c r="M119" s="169">
        <f>G119*(1+L119/100)</f>
        <v>0</v>
      </c>
      <c r="N119" s="159">
        <v>0</v>
      </c>
      <c r="O119" s="159">
        <f>ROUND(E119*N119,5)</f>
        <v>0</v>
      </c>
      <c r="P119" s="159">
        <v>0</v>
      </c>
      <c r="Q119" s="159">
        <f>ROUND(E119*P119,5)</f>
        <v>0</v>
      </c>
      <c r="R119" s="159"/>
      <c r="S119" s="159"/>
      <c r="T119" s="160">
        <v>0.67</v>
      </c>
      <c r="U119" s="159">
        <f>ROUND(E119*T119,2)</f>
        <v>0.67</v>
      </c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 t="s">
        <v>99</v>
      </c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ht="12.75" outlineLevel="1">
      <c r="A120" s="150"/>
      <c r="B120" s="156"/>
      <c r="C120" s="191" t="s">
        <v>190</v>
      </c>
      <c r="D120" s="161"/>
      <c r="E120" s="166"/>
      <c r="F120" s="169"/>
      <c r="G120" s="169"/>
      <c r="H120" s="169"/>
      <c r="I120" s="169"/>
      <c r="J120" s="169"/>
      <c r="K120" s="169"/>
      <c r="L120" s="169"/>
      <c r="M120" s="169"/>
      <c r="N120" s="159"/>
      <c r="O120" s="159"/>
      <c r="P120" s="159"/>
      <c r="Q120" s="159"/>
      <c r="R120" s="159"/>
      <c r="S120" s="159"/>
      <c r="T120" s="160"/>
      <c r="U120" s="15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 t="s">
        <v>101</v>
      </c>
      <c r="AF120" s="149">
        <v>0</v>
      </c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ht="12.75" outlineLevel="1">
      <c r="A121" s="150"/>
      <c r="B121" s="156"/>
      <c r="C121" s="191" t="s">
        <v>51</v>
      </c>
      <c r="D121" s="161"/>
      <c r="E121" s="166">
        <v>1</v>
      </c>
      <c r="F121" s="169"/>
      <c r="G121" s="169"/>
      <c r="H121" s="169"/>
      <c r="I121" s="169"/>
      <c r="J121" s="169"/>
      <c r="K121" s="169"/>
      <c r="L121" s="169"/>
      <c r="M121" s="169"/>
      <c r="N121" s="159"/>
      <c r="O121" s="159"/>
      <c r="P121" s="159"/>
      <c r="Q121" s="159"/>
      <c r="R121" s="159"/>
      <c r="S121" s="159"/>
      <c r="T121" s="160"/>
      <c r="U121" s="15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 t="s">
        <v>101</v>
      </c>
      <c r="AF121" s="149">
        <v>0</v>
      </c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ht="12.75" outlineLevel="1">
      <c r="A122" s="150">
        <v>37</v>
      </c>
      <c r="B122" s="156" t="s">
        <v>204</v>
      </c>
      <c r="C122" s="190" t="s">
        <v>205</v>
      </c>
      <c r="D122" s="158" t="s">
        <v>172</v>
      </c>
      <c r="E122" s="165">
        <v>1</v>
      </c>
      <c r="F122" s="168"/>
      <c r="G122" s="169">
        <f>ROUND(E122*F122,2)</f>
        <v>0</v>
      </c>
      <c r="H122" s="168"/>
      <c r="I122" s="169">
        <f>ROUND(E122*H122,2)</f>
        <v>0</v>
      </c>
      <c r="J122" s="168"/>
      <c r="K122" s="169">
        <f>ROUND(E122*J122,2)</f>
        <v>0</v>
      </c>
      <c r="L122" s="169">
        <v>21</v>
      </c>
      <c r="M122" s="169">
        <f>G122*(1+L122/100)</f>
        <v>0</v>
      </c>
      <c r="N122" s="159">
        <v>0.00575</v>
      </c>
      <c r="O122" s="159">
        <f>ROUND(E122*N122,5)</f>
        <v>0.00575</v>
      </c>
      <c r="P122" s="159">
        <v>0</v>
      </c>
      <c r="Q122" s="159">
        <f>ROUND(E122*P122,5)</f>
        <v>0</v>
      </c>
      <c r="R122" s="159"/>
      <c r="S122" s="159"/>
      <c r="T122" s="160">
        <v>0</v>
      </c>
      <c r="U122" s="159">
        <f>ROUND(E122*T122,2)</f>
        <v>0</v>
      </c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 t="s">
        <v>180</v>
      </c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ht="12.75" outlineLevel="1">
      <c r="A123" s="150"/>
      <c r="B123" s="156"/>
      <c r="C123" s="191" t="s">
        <v>190</v>
      </c>
      <c r="D123" s="161"/>
      <c r="E123" s="166"/>
      <c r="F123" s="169"/>
      <c r="G123" s="169"/>
      <c r="H123" s="169"/>
      <c r="I123" s="169"/>
      <c r="J123" s="169"/>
      <c r="K123" s="169"/>
      <c r="L123" s="169"/>
      <c r="M123" s="169"/>
      <c r="N123" s="159"/>
      <c r="O123" s="159"/>
      <c r="P123" s="159"/>
      <c r="Q123" s="159"/>
      <c r="R123" s="159"/>
      <c r="S123" s="159"/>
      <c r="T123" s="160"/>
      <c r="U123" s="15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 t="s">
        <v>101</v>
      </c>
      <c r="AF123" s="149">
        <v>0</v>
      </c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ht="12.75" outlineLevel="1">
      <c r="A124" s="150"/>
      <c r="B124" s="156"/>
      <c r="C124" s="191" t="s">
        <v>51</v>
      </c>
      <c r="D124" s="161"/>
      <c r="E124" s="166">
        <v>1</v>
      </c>
      <c r="F124" s="169"/>
      <c r="G124" s="169"/>
      <c r="H124" s="169"/>
      <c r="I124" s="169"/>
      <c r="J124" s="169"/>
      <c r="K124" s="169"/>
      <c r="L124" s="169"/>
      <c r="M124" s="169"/>
      <c r="N124" s="159"/>
      <c r="O124" s="159"/>
      <c r="P124" s="159"/>
      <c r="Q124" s="159"/>
      <c r="R124" s="159"/>
      <c r="S124" s="159"/>
      <c r="T124" s="160"/>
      <c r="U124" s="15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 t="s">
        <v>101</v>
      </c>
      <c r="AF124" s="149">
        <v>0</v>
      </c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ht="22.5" outlineLevel="1">
      <c r="A125" s="150">
        <v>38</v>
      </c>
      <c r="B125" s="156" t="s">
        <v>193</v>
      </c>
      <c r="C125" s="190" t="s">
        <v>206</v>
      </c>
      <c r="D125" s="158" t="s">
        <v>172</v>
      </c>
      <c r="E125" s="165">
        <v>1</v>
      </c>
      <c r="F125" s="168"/>
      <c r="G125" s="169">
        <f>ROUND(E125*F125,2)</f>
        <v>0</v>
      </c>
      <c r="H125" s="168"/>
      <c r="I125" s="169">
        <f>ROUND(E125*H125,2)</f>
        <v>0</v>
      </c>
      <c r="J125" s="168"/>
      <c r="K125" s="169">
        <f>ROUND(E125*J125,2)</f>
        <v>0</v>
      </c>
      <c r="L125" s="169">
        <v>21</v>
      </c>
      <c r="M125" s="169">
        <f>G125*(1+L125/100)</f>
        <v>0</v>
      </c>
      <c r="N125" s="159">
        <v>0</v>
      </c>
      <c r="O125" s="159">
        <f>ROUND(E125*N125,5)</f>
        <v>0</v>
      </c>
      <c r="P125" s="159">
        <v>0</v>
      </c>
      <c r="Q125" s="159">
        <f>ROUND(E125*P125,5)</f>
        <v>0</v>
      </c>
      <c r="R125" s="159"/>
      <c r="S125" s="159"/>
      <c r="T125" s="160">
        <v>0.67</v>
      </c>
      <c r="U125" s="159">
        <f>ROUND(E125*T125,2)</f>
        <v>0.67</v>
      </c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 t="s">
        <v>99</v>
      </c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ht="12.75" outlineLevel="1">
      <c r="A126" s="150"/>
      <c r="B126" s="156"/>
      <c r="C126" s="191" t="s">
        <v>190</v>
      </c>
      <c r="D126" s="161"/>
      <c r="E126" s="166"/>
      <c r="F126" s="169"/>
      <c r="G126" s="169"/>
      <c r="H126" s="169"/>
      <c r="I126" s="169"/>
      <c r="J126" s="169"/>
      <c r="K126" s="169"/>
      <c r="L126" s="169"/>
      <c r="M126" s="169"/>
      <c r="N126" s="159"/>
      <c r="O126" s="159"/>
      <c r="P126" s="159"/>
      <c r="Q126" s="159"/>
      <c r="R126" s="159"/>
      <c r="S126" s="159"/>
      <c r="T126" s="160"/>
      <c r="U126" s="15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 t="s">
        <v>101</v>
      </c>
      <c r="AF126" s="149">
        <v>0</v>
      </c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ht="12.75" outlineLevel="1">
      <c r="A127" s="150"/>
      <c r="B127" s="156"/>
      <c r="C127" s="191" t="s">
        <v>51</v>
      </c>
      <c r="D127" s="161"/>
      <c r="E127" s="166">
        <v>1</v>
      </c>
      <c r="F127" s="169"/>
      <c r="G127" s="169"/>
      <c r="H127" s="169"/>
      <c r="I127" s="169"/>
      <c r="J127" s="169"/>
      <c r="K127" s="169"/>
      <c r="L127" s="169"/>
      <c r="M127" s="169"/>
      <c r="N127" s="159"/>
      <c r="O127" s="159"/>
      <c r="P127" s="159"/>
      <c r="Q127" s="159"/>
      <c r="R127" s="159"/>
      <c r="S127" s="159"/>
      <c r="T127" s="160"/>
      <c r="U127" s="15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 t="s">
        <v>101</v>
      </c>
      <c r="AF127" s="149">
        <v>0</v>
      </c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ht="12.75" outlineLevel="1">
      <c r="A128" s="150">
        <v>39</v>
      </c>
      <c r="B128" s="156" t="s">
        <v>207</v>
      </c>
      <c r="C128" s="190" t="s">
        <v>208</v>
      </c>
      <c r="D128" s="158" t="s">
        <v>172</v>
      </c>
      <c r="E128" s="165">
        <v>1</v>
      </c>
      <c r="F128" s="168"/>
      <c r="G128" s="169">
        <f>ROUND(E128*F128,2)</f>
        <v>0</v>
      </c>
      <c r="H128" s="168"/>
      <c r="I128" s="169">
        <f>ROUND(E128*H128,2)</f>
        <v>0</v>
      </c>
      <c r="J128" s="168"/>
      <c r="K128" s="169">
        <f>ROUND(E128*J128,2)</f>
        <v>0</v>
      </c>
      <c r="L128" s="169">
        <v>21</v>
      </c>
      <c r="M128" s="169">
        <f>G128*(1+L128/100)</f>
        <v>0</v>
      </c>
      <c r="N128" s="159">
        <v>0.0064</v>
      </c>
      <c r="O128" s="159">
        <f>ROUND(E128*N128,5)</f>
        <v>0.0064</v>
      </c>
      <c r="P128" s="159">
        <v>0</v>
      </c>
      <c r="Q128" s="159">
        <f>ROUND(E128*P128,5)</f>
        <v>0</v>
      </c>
      <c r="R128" s="159"/>
      <c r="S128" s="159"/>
      <c r="T128" s="160">
        <v>0</v>
      </c>
      <c r="U128" s="159">
        <f>ROUND(E128*T128,2)</f>
        <v>0</v>
      </c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 t="s">
        <v>180</v>
      </c>
      <c r="AF128" s="149"/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ht="12.75" outlineLevel="1">
      <c r="A129" s="150"/>
      <c r="B129" s="156"/>
      <c r="C129" s="191" t="s">
        <v>190</v>
      </c>
      <c r="D129" s="161"/>
      <c r="E129" s="166"/>
      <c r="F129" s="169"/>
      <c r="G129" s="169"/>
      <c r="H129" s="169"/>
      <c r="I129" s="169"/>
      <c r="J129" s="169"/>
      <c r="K129" s="169"/>
      <c r="L129" s="169"/>
      <c r="M129" s="169"/>
      <c r="N129" s="159"/>
      <c r="O129" s="159"/>
      <c r="P129" s="159"/>
      <c r="Q129" s="159"/>
      <c r="R129" s="159"/>
      <c r="S129" s="159"/>
      <c r="T129" s="160"/>
      <c r="U129" s="15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 t="s">
        <v>101</v>
      </c>
      <c r="AF129" s="149">
        <v>0</v>
      </c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ht="12.75" outlineLevel="1">
      <c r="A130" s="150"/>
      <c r="B130" s="156"/>
      <c r="C130" s="191" t="s">
        <v>51</v>
      </c>
      <c r="D130" s="161"/>
      <c r="E130" s="166">
        <v>1</v>
      </c>
      <c r="F130" s="169"/>
      <c r="G130" s="169"/>
      <c r="H130" s="169"/>
      <c r="I130" s="169"/>
      <c r="J130" s="169"/>
      <c r="K130" s="169"/>
      <c r="L130" s="169"/>
      <c r="M130" s="169"/>
      <c r="N130" s="159"/>
      <c r="O130" s="159"/>
      <c r="P130" s="159"/>
      <c r="Q130" s="159"/>
      <c r="R130" s="159"/>
      <c r="S130" s="159"/>
      <c r="T130" s="160"/>
      <c r="U130" s="15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 t="s">
        <v>101</v>
      </c>
      <c r="AF130" s="149">
        <v>0</v>
      </c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ht="22.5" outlineLevel="1">
      <c r="A131" s="150">
        <v>40</v>
      </c>
      <c r="B131" s="156" t="s">
        <v>193</v>
      </c>
      <c r="C131" s="190" t="s">
        <v>209</v>
      </c>
      <c r="D131" s="158" t="s">
        <v>172</v>
      </c>
      <c r="E131" s="165">
        <v>2</v>
      </c>
      <c r="F131" s="168"/>
      <c r="G131" s="169">
        <f>ROUND(E131*F131,2)</f>
        <v>0</v>
      </c>
      <c r="H131" s="168"/>
      <c r="I131" s="169">
        <f>ROUND(E131*H131,2)</f>
        <v>0</v>
      </c>
      <c r="J131" s="168"/>
      <c r="K131" s="169">
        <f>ROUND(E131*J131,2)</f>
        <v>0</v>
      </c>
      <c r="L131" s="169">
        <v>21</v>
      </c>
      <c r="M131" s="169">
        <f>G131*(1+L131/100)</f>
        <v>0</v>
      </c>
      <c r="N131" s="159">
        <v>0</v>
      </c>
      <c r="O131" s="159">
        <f>ROUND(E131*N131,5)</f>
        <v>0</v>
      </c>
      <c r="P131" s="159">
        <v>0</v>
      </c>
      <c r="Q131" s="159">
        <f>ROUND(E131*P131,5)</f>
        <v>0</v>
      </c>
      <c r="R131" s="159"/>
      <c r="S131" s="159"/>
      <c r="T131" s="160">
        <v>0.67</v>
      </c>
      <c r="U131" s="159">
        <f>ROUND(E131*T131,2)</f>
        <v>1.34</v>
      </c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 t="s">
        <v>99</v>
      </c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ht="12.75" outlineLevel="1">
      <c r="A132" s="150"/>
      <c r="B132" s="156"/>
      <c r="C132" s="191" t="s">
        <v>190</v>
      </c>
      <c r="D132" s="161"/>
      <c r="E132" s="166"/>
      <c r="F132" s="169"/>
      <c r="G132" s="169"/>
      <c r="H132" s="169"/>
      <c r="I132" s="169"/>
      <c r="J132" s="169"/>
      <c r="K132" s="169"/>
      <c r="L132" s="169"/>
      <c r="M132" s="169"/>
      <c r="N132" s="159"/>
      <c r="O132" s="159"/>
      <c r="P132" s="159"/>
      <c r="Q132" s="159"/>
      <c r="R132" s="159"/>
      <c r="S132" s="159"/>
      <c r="T132" s="160"/>
      <c r="U132" s="15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 t="s">
        <v>101</v>
      </c>
      <c r="AF132" s="149">
        <v>0</v>
      </c>
      <c r="AG132" s="149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ht="12.75" outlineLevel="1">
      <c r="A133" s="150"/>
      <c r="B133" s="156"/>
      <c r="C133" s="191" t="s">
        <v>174</v>
      </c>
      <c r="D133" s="161"/>
      <c r="E133" s="166">
        <v>2</v>
      </c>
      <c r="F133" s="169"/>
      <c r="G133" s="169"/>
      <c r="H133" s="169"/>
      <c r="I133" s="169"/>
      <c r="J133" s="169"/>
      <c r="K133" s="169"/>
      <c r="L133" s="169"/>
      <c r="M133" s="169"/>
      <c r="N133" s="159"/>
      <c r="O133" s="159"/>
      <c r="P133" s="159"/>
      <c r="Q133" s="159"/>
      <c r="R133" s="159"/>
      <c r="S133" s="159"/>
      <c r="T133" s="160"/>
      <c r="U133" s="15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 t="s">
        <v>101</v>
      </c>
      <c r="AF133" s="149">
        <v>0</v>
      </c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ht="12.75" outlineLevel="1">
      <c r="A134" s="150">
        <v>41</v>
      </c>
      <c r="B134" s="156" t="s">
        <v>210</v>
      </c>
      <c r="C134" s="190" t="s">
        <v>211</v>
      </c>
      <c r="D134" s="158" t="s">
        <v>172</v>
      </c>
      <c r="E134" s="165">
        <v>2</v>
      </c>
      <c r="F134" s="168"/>
      <c r="G134" s="169">
        <f>ROUND(E134*F134,2)</f>
        <v>0</v>
      </c>
      <c r="H134" s="168"/>
      <c r="I134" s="169">
        <f>ROUND(E134*H134,2)</f>
        <v>0</v>
      </c>
      <c r="J134" s="168"/>
      <c r="K134" s="169">
        <f>ROUND(E134*J134,2)</f>
        <v>0</v>
      </c>
      <c r="L134" s="169">
        <v>21</v>
      </c>
      <c r="M134" s="169">
        <f>G134*(1+L134/100)</f>
        <v>0</v>
      </c>
      <c r="N134" s="159">
        <v>0.0125</v>
      </c>
      <c r="O134" s="159">
        <f>ROUND(E134*N134,5)</f>
        <v>0.025</v>
      </c>
      <c r="P134" s="159">
        <v>0</v>
      </c>
      <c r="Q134" s="159">
        <f>ROUND(E134*P134,5)</f>
        <v>0</v>
      </c>
      <c r="R134" s="159"/>
      <c r="S134" s="159"/>
      <c r="T134" s="160">
        <v>0</v>
      </c>
      <c r="U134" s="159">
        <f>ROUND(E134*T134,2)</f>
        <v>0</v>
      </c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 t="s">
        <v>180</v>
      </c>
      <c r="AF134" s="149"/>
      <c r="AG134" s="149"/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ht="12.75" outlineLevel="1">
      <c r="A135" s="150"/>
      <c r="B135" s="156"/>
      <c r="C135" s="191" t="s">
        <v>190</v>
      </c>
      <c r="D135" s="161"/>
      <c r="E135" s="166"/>
      <c r="F135" s="169"/>
      <c r="G135" s="169"/>
      <c r="H135" s="169"/>
      <c r="I135" s="169"/>
      <c r="J135" s="169"/>
      <c r="K135" s="169"/>
      <c r="L135" s="169"/>
      <c r="M135" s="169"/>
      <c r="N135" s="159"/>
      <c r="O135" s="159"/>
      <c r="P135" s="159"/>
      <c r="Q135" s="159"/>
      <c r="R135" s="159"/>
      <c r="S135" s="159"/>
      <c r="T135" s="160"/>
      <c r="U135" s="15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 t="s">
        <v>101</v>
      </c>
      <c r="AF135" s="149">
        <v>0</v>
      </c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60" ht="12.75" outlineLevel="1">
      <c r="A136" s="150"/>
      <c r="B136" s="156"/>
      <c r="C136" s="191" t="s">
        <v>174</v>
      </c>
      <c r="D136" s="161"/>
      <c r="E136" s="166">
        <v>2</v>
      </c>
      <c r="F136" s="169"/>
      <c r="G136" s="169"/>
      <c r="H136" s="169"/>
      <c r="I136" s="169"/>
      <c r="J136" s="169"/>
      <c r="K136" s="169"/>
      <c r="L136" s="169"/>
      <c r="M136" s="169"/>
      <c r="N136" s="159"/>
      <c r="O136" s="159"/>
      <c r="P136" s="159"/>
      <c r="Q136" s="159"/>
      <c r="R136" s="159"/>
      <c r="S136" s="159"/>
      <c r="T136" s="160"/>
      <c r="U136" s="15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 t="s">
        <v>101</v>
      </c>
      <c r="AF136" s="149">
        <v>0</v>
      </c>
      <c r="AG136" s="149"/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ht="22.5" outlineLevel="1">
      <c r="A137" s="150">
        <v>42</v>
      </c>
      <c r="B137" s="156" t="s">
        <v>212</v>
      </c>
      <c r="C137" s="190" t="s">
        <v>213</v>
      </c>
      <c r="D137" s="158" t="s">
        <v>172</v>
      </c>
      <c r="E137" s="165">
        <v>2</v>
      </c>
      <c r="F137" s="168"/>
      <c r="G137" s="169">
        <f>ROUND(E137*F137,2)</f>
        <v>0</v>
      </c>
      <c r="H137" s="168"/>
      <c r="I137" s="169">
        <f>ROUND(E137*H137,2)</f>
        <v>0</v>
      </c>
      <c r="J137" s="168"/>
      <c r="K137" s="169">
        <f>ROUND(E137*J137,2)</f>
        <v>0</v>
      </c>
      <c r="L137" s="169">
        <v>21</v>
      </c>
      <c r="M137" s="169">
        <f>G137*(1+L137/100)</f>
        <v>0</v>
      </c>
      <c r="N137" s="159">
        <v>0</v>
      </c>
      <c r="O137" s="159">
        <f>ROUND(E137*N137,5)</f>
        <v>0</v>
      </c>
      <c r="P137" s="159">
        <v>0</v>
      </c>
      <c r="Q137" s="159">
        <f>ROUND(E137*P137,5)</f>
        <v>0</v>
      </c>
      <c r="R137" s="159"/>
      <c r="S137" s="159"/>
      <c r="T137" s="160">
        <v>1.85</v>
      </c>
      <c r="U137" s="159">
        <f>ROUND(E137*T137,2)</f>
        <v>3.7</v>
      </c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 t="s">
        <v>99</v>
      </c>
      <c r="AF137" s="149"/>
      <c r="AG137" s="149"/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ht="12.75" outlineLevel="1">
      <c r="A138" s="150"/>
      <c r="B138" s="156"/>
      <c r="C138" s="191" t="s">
        <v>190</v>
      </c>
      <c r="D138" s="161"/>
      <c r="E138" s="166"/>
      <c r="F138" s="169"/>
      <c r="G138" s="169"/>
      <c r="H138" s="169"/>
      <c r="I138" s="169"/>
      <c r="J138" s="169"/>
      <c r="K138" s="169"/>
      <c r="L138" s="169"/>
      <c r="M138" s="169"/>
      <c r="N138" s="159"/>
      <c r="O138" s="159"/>
      <c r="P138" s="159"/>
      <c r="Q138" s="159"/>
      <c r="R138" s="159"/>
      <c r="S138" s="159"/>
      <c r="T138" s="160"/>
      <c r="U138" s="15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 t="s">
        <v>101</v>
      </c>
      <c r="AF138" s="149">
        <v>0</v>
      </c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ht="12.75" outlineLevel="1">
      <c r="A139" s="150"/>
      <c r="B139" s="156"/>
      <c r="C139" s="191" t="s">
        <v>174</v>
      </c>
      <c r="D139" s="161"/>
      <c r="E139" s="166">
        <v>2</v>
      </c>
      <c r="F139" s="169"/>
      <c r="G139" s="169"/>
      <c r="H139" s="169"/>
      <c r="I139" s="169"/>
      <c r="J139" s="169"/>
      <c r="K139" s="169"/>
      <c r="L139" s="169"/>
      <c r="M139" s="169"/>
      <c r="N139" s="159"/>
      <c r="O139" s="159"/>
      <c r="P139" s="159"/>
      <c r="Q139" s="159"/>
      <c r="R139" s="159"/>
      <c r="S139" s="159"/>
      <c r="T139" s="160"/>
      <c r="U139" s="15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 t="s">
        <v>101</v>
      </c>
      <c r="AF139" s="149">
        <v>0</v>
      </c>
      <c r="AG139" s="149"/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ht="12.75" outlineLevel="1">
      <c r="A140" s="150">
        <v>43</v>
      </c>
      <c r="B140" s="156" t="s">
        <v>214</v>
      </c>
      <c r="C140" s="190" t="s">
        <v>215</v>
      </c>
      <c r="D140" s="158" t="s">
        <v>172</v>
      </c>
      <c r="E140" s="165">
        <v>2</v>
      </c>
      <c r="F140" s="168"/>
      <c r="G140" s="169">
        <f>ROUND(E140*F140,2)</f>
        <v>0</v>
      </c>
      <c r="H140" s="168"/>
      <c r="I140" s="169">
        <f>ROUND(E140*H140,2)</f>
        <v>0</v>
      </c>
      <c r="J140" s="168"/>
      <c r="K140" s="169">
        <f>ROUND(E140*J140,2)</f>
        <v>0</v>
      </c>
      <c r="L140" s="169">
        <v>21</v>
      </c>
      <c r="M140" s="169">
        <f>G140*(1+L140/100)</f>
        <v>0</v>
      </c>
      <c r="N140" s="159">
        <v>0.0232</v>
      </c>
      <c r="O140" s="159">
        <f>ROUND(E140*N140,5)</f>
        <v>0.0464</v>
      </c>
      <c r="P140" s="159">
        <v>0</v>
      </c>
      <c r="Q140" s="159">
        <f>ROUND(E140*P140,5)</f>
        <v>0</v>
      </c>
      <c r="R140" s="159"/>
      <c r="S140" s="159"/>
      <c r="T140" s="160">
        <v>0</v>
      </c>
      <c r="U140" s="159">
        <f>ROUND(E140*T140,2)</f>
        <v>0</v>
      </c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 t="s">
        <v>180</v>
      </c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ht="12.75" outlineLevel="1">
      <c r="A141" s="150"/>
      <c r="B141" s="156"/>
      <c r="C141" s="191" t="s">
        <v>190</v>
      </c>
      <c r="D141" s="161"/>
      <c r="E141" s="166"/>
      <c r="F141" s="169"/>
      <c r="G141" s="169"/>
      <c r="H141" s="169"/>
      <c r="I141" s="169"/>
      <c r="J141" s="169"/>
      <c r="K141" s="169"/>
      <c r="L141" s="169"/>
      <c r="M141" s="169"/>
      <c r="N141" s="159"/>
      <c r="O141" s="159"/>
      <c r="P141" s="159"/>
      <c r="Q141" s="159"/>
      <c r="R141" s="159"/>
      <c r="S141" s="159"/>
      <c r="T141" s="160"/>
      <c r="U141" s="15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 t="s">
        <v>101</v>
      </c>
      <c r="AF141" s="149">
        <v>0</v>
      </c>
      <c r="AG141" s="149"/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ht="12.75" outlineLevel="1">
      <c r="A142" s="150"/>
      <c r="B142" s="156"/>
      <c r="C142" s="191" t="s">
        <v>174</v>
      </c>
      <c r="D142" s="161"/>
      <c r="E142" s="166">
        <v>2</v>
      </c>
      <c r="F142" s="169"/>
      <c r="G142" s="169"/>
      <c r="H142" s="169"/>
      <c r="I142" s="169"/>
      <c r="J142" s="169"/>
      <c r="K142" s="169"/>
      <c r="L142" s="169"/>
      <c r="M142" s="169"/>
      <c r="N142" s="159"/>
      <c r="O142" s="159"/>
      <c r="P142" s="159"/>
      <c r="Q142" s="159"/>
      <c r="R142" s="159"/>
      <c r="S142" s="159"/>
      <c r="T142" s="160"/>
      <c r="U142" s="15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 t="s">
        <v>101</v>
      </c>
      <c r="AF142" s="149">
        <v>0</v>
      </c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ht="12.75" outlineLevel="1">
      <c r="A143" s="150">
        <v>44</v>
      </c>
      <c r="B143" s="156" t="s">
        <v>212</v>
      </c>
      <c r="C143" s="190" t="s">
        <v>216</v>
      </c>
      <c r="D143" s="158" t="s">
        <v>172</v>
      </c>
      <c r="E143" s="165">
        <v>2</v>
      </c>
      <c r="F143" s="168"/>
      <c r="G143" s="169">
        <f>ROUND(E143*F143,2)</f>
        <v>0</v>
      </c>
      <c r="H143" s="168"/>
      <c r="I143" s="169">
        <f>ROUND(E143*H143,2)</f>
        <v>0</v>
      </c>
      <c r="J143" s="168"/>
      <c r="K143" s="169">
        <f>ROUND(E143*J143,2)</f>
        <v>0</v>
      </c>
      <c r="L143" s="169">
        <v>21</v>
      </c>
      <c r="M143" s="169">
        <f>G143*(1+L143/100)</f>
        <v>0</v>
      </c>
      <c r="N143" s="159">
        <v>0</v>
      </c>
      <c r="O143" s="159">
        <f>ROUND(E143*N143,5)</f>
        <v>0</v>
      </c>
      <c r="P143" s="159">
        <v>0</v>
      </c>
      <c r="Q143" s="159">
        <f>ROUND(E143*P143,5)</f>
        <v>0</v>
      </c>
      <c r="R143" s="159"/>
      <c r="S143" s="159"/>
      <c r="T143" s="160">
        <v>1.85</v>
      </c>
      <c r="U143" s="159">
        <f>ROUND(E143*T143,2)</f>
        <v>3.7</v>
      </c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 t="s">
        <v>99</v>
      </c>
      <c r="AF143" s="149"/>
      <c r="AG143" s="149"/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</row>
    <row r="144" spans="1:60" ht="12.75" outlineLevel="1">
      <c r="A144" s="150"/>
      <c r="B144" s="156"/>
      <c r="C144" s="191" t="s">
        <v>190</v>
      </c>
      <c r="D144" s="161"/>
      <c r="E144" s="166"/>
      <c r="F144" s="169"/>
      <c r="G144" s="169"/>
      <c r="H144" s="169"/>
      <c r="I144" s="169"/>
      <c r="J144" s="169"/>
      <c r="K144" s="169"/>
      <c r="L144" s="169"/>
      <c r="M144" s="169"/>
      <c r="N144" s="159"/>
      <c r="O144" s="159"/>
      <c r="P144" s="159"/>
      <c r="Q144" s="159"/>
      <c r="R144" s="159"/>
      <c r="S144" s="159"/>
      <c r="T144" s="160"/>
      <c r="U144" s="15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 t="s">
        <v>101</v>
      </c>
      <c r="AF144" s="149">
        <v>0</v>
      </c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ht="12.75" outlineLevel="1">
      <c r="A145" s="150"/>
      <c r="B145" s="156"/>
      <c r="C145" s="191" t="s">
        <v>174</v>
      </c>
      <c r="D145" s="161"/>
      <c r="E145" s="166">
        <v>2</v>
      </c>
      <c r="F145" s="169"/>
      <c r="G145" s="169"/>
      <c r="H145" s="169"/>
      <c r="I145" s="169"/>
      <c r="J145" s="169"/>
      <c r="K145" s="169"/>
      <c r="L145" s="169"/>
      <c r="M145" s="169"/>
      <c r="N145" s="159"/>
      <c r="O145" s="159"/>
      <c r="P145" s="159"/>
      <c r="Q145" s="159"/>
      <c r="R145" s="159"/>
      <c r="S145" s="159"/>
      <c r="T145" s="160"/>
      <c r="U145" s="15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 t="s">
        <v>101</v>
      </c>
      <c r="AF145" s="149">
        <v>0</v>
      </c>
      <c r="AG145" s="149"/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ht="12.75" outlineLevel="1">
      <c r="A146" s="150">
        <v>45</v>
      </c>
      <c r="B146" s="156" t="s">
        <v>217</v>
      </c>
      <c r="C146" s="190" t="s">
        <v>218</v>
      </c>
      <c r="D146" s="158" t="s">
        <v>172</v>
      </c>
      <c r="E146" s="165">
        <v>2</v>
      </c>
      <c r="F146" s="168"/>
      <c r="G146" s="169">
        <f>ROUND(E146*F146,2)</f>
        <v>0</v>
      </c>
      <c r="H146" s="168"/>
      <c r="I146" s="169">
        <f>ROUND(E146*H146,2)</f>
        <v>0</v>
      </c>
      <c r="J146" s="168"/>
      <c r="K146" s="169">
        <f>ROUND(E146*J146,2)</f>
        <v>0</v>
      </c>
      <c r="L146" s="169">
        <v>21</v>
      </c>
      <c r="M146" s="169">
        <f>G146*(1+L146/100)</f>
        <v>0</v>
      </c>
      <c r="N146" s="159">
        <v>0.0014</v>
      </c>
      <c r="O146" s="159">
        <f>ROUND(E146*N146,5)</f>
        <v>0.0028</v>
      </c>
      <c r="P146" s="159">
        <v>0</v>
      </c>
      <c r="Q146" s="159">
        <f>ROUND(E146*P146,5)</f>
        <v>0</v>
      </c>
      <c r="R146" s="159"/>
      <c r="S146" s="159"/>
      <c r="T146" s="160">
        <v>0</v>
      </c>
      <c r="U146" s="159">
        <f>ROUND(E146*T146,2)</f>
        <v>0</v>
      </c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 t="s">
        <v>180</v>
      </c>
      <c r="AF146" s="149"/>
      <c r="AG146" s="149"/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ht="12.75" outlineLevel="1">
      <c r="A147" s="150"/>
      <c r="B147" s="156"/>
      <c r="C147" s="191" t="s">
        <v>190</v>
      </c>
      <c r="D147" s="161"/>
      <c r="E147" s="166"/>
      <c r="F147" s="169"/>
      <c r="G147" s="169"/>
      <c r="H147" s="169"/>
      <c r="I147" s="169"/>
      <c r="J147" s="169"/>
      <c r="K147" s="169"/>
      <c r="L147" s="169"/>
      <c r="M147" s="169"/>
      <c r="N147" s="159"/>
      <c r="O147" s="159"/>
      <c r="P147" s="159"/>
      <c r="Q147" s="159"/>
      <c r="R147" s="159"/>
      <c r="S147" s="159"/>
      <c r="T147" s="160"/>
      <c r="U147" s="15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 t="s">
        <v>101</v>
      </c>
      <c r="AF147" s="149">
        <v>0</v>
      </c>
      <c r="AG147" s="149"/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ht="12.75" outlineLevel="1">
      <c r="A148" s="150"/>
      <c r="B148" s="156"/>
      <c r="C148" s="191" t="s">
        <v>174</v>
      </c>
      <c r="D148" s="161"/>
      <c r="E148" s="166">
        <v>2</v>
      </c>
      <c r="F148" s="169"/>
      <c r="G148" s="169"/>
      <c r="H148" s="169"/>
      <c r="I148" s="169"/>
      <c r="J148" s="169"/>
      <c r="K148" s="169"/>
      <c r="L148" s="169"/>
      <c r="M148" s="169"/>
      <c r="N148" s="159"/>
      <c r="O148" s="159"/>
      <c r="P148" s="159"/>
      <c r="Q148" s="159"/>
      <c r="R148" s="159"/>
      <c r="S148" s="159"/>
      <c r="T148" s="160"/>
      <c r="U148" s="15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 t="s">
        <v>101</v>
      </c>
      <c r="AF148" s="149">
        <v>0</v>
      </c>
      <c r="AG148" s="149"/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</row>
    <row r="149" spans="1:60" ht="12.75" outlineLevel="1">
      <c r="A149" s="150">
        <v>46</v>
      </c>
      <c r="B149" s="156" t="s">
        <v>219</v>
      </c>
      <c r="C149" s="190" t="s">
        <v>220</v>
      </c>
      <c r="D149" s="158" t="s">
        <v>113</v>
      </c>
      <c r="E149" s="165">
        <v>39.95</v>
      </c>
      <c r="F149" s="168"/>
      <c r="G149" s="169">
        <f>ROUND(E149*F149,2)</f>
        <v>0</v>
      </c>
      <c r="H149" s="168"/>
      <c r="I149" s="169">
        <f>ROUND(E149*H149,2)</f>
        <v>0</v>
      </c>
      <c r="J149" s="168"/>
      <c r="K149" s="169">
        <f>ROUND(E149*J149,2)</f>
        <v>0</v>
      </c>
      <c r="L149" s="169">
        <v>21</v>
      </c>
      <c r="M149" s="169">
        <f>G149*(1+L149/100)</f>
        <v>0</v>
      </c>
      <c r="N149" s="159">
        <v>0</v>
      </c>
      <c r="O149" s="159">
        <f>ROUND(E149*N149,5)</f>
        <v>0</v>
      </c>
      <c r="P149" s="159">
        <v>0</v>
      </c>
      <c r="Q149" s="159">
        <f>ROUND(E149*P149,5)</f>
        <v>0</v>
      </c>
      <c r="R149" s="159"/>
      <c r="S149" s="159"/>
      <c r="T149" s="160">
        <v>0.06</v>
      </c>
      <c r="U149" s="159">
        <f>ROUND(E149*T149,2)</f>
        <v>2.4</v>
      </c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 t="s">
        <v>99</v>
      </c>
      <c r="AF149" s="149"/>
      <c r="AG149" s="149"/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ht="12.75" outlineLevel="1">
      <c r="A150" s="150"/>
      <c r="B150" s="156"/>
      <c r="C150" s="191" t="s">
        <v>221</v>
      </c>
      <c r="D150" s="161"/>
      <c r="E150" s="166"/>
      <c r="F150" s="169"/>
      <c r="G150" s="169"/>
      <c r="H150" s="169"/>
      <c r="I150" s="169"/>
      <c r="J150" s="169"/>
      <c r="K150" s="169"/>
      <c r="L150" s="169"/>
      <c r="M150" s="169"/>
      <c r="N150" s="159"/>
      <c r="O150" s="159"/>
      <c r="P150" s="159"/>
      <c r="Q150" s="159"/>
      <c r="R150" s="159"/>
      <c r="S150" s="159"/>
      <c r="T150" s="160"/>
      <c r="U150" s="15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 t="s">
        <v>101</v>
      </c>
      <c r="AF150" s="149">
        <v>0</v>
      </c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ht="12.75" outlineLevel="1">
      <c r="A151" s="150"/>
      <c r="B151" s="156"/>
      <c r="C151" s="191" t="s">
        <v>177</v>
      </c>
      <c r="D151" s="161"/>
      <c r="E151" s="166">
        <v>39.95</v>
      </c>
      <c r="F151" s="169"/>
      <c r="G151" s="169"/>
      <c r="H151" s="169"/>
      <c r="I151" s="169"/>
      <c r="J151" s="169"/>
      <c r="K151" s="169"/>
      <c r="L151" s="169"/>
      <c r="M151" s="169"/>
      <c r="N151" s="159"/>
      <c r="O151" s="159"/>
      <c r="P151" s="159"/>
      <c r="Q151" s="159"/>
      <c r="R151" s="159"/>
      <c r="S151" s="159"/>
      <c r="T151" s="160"/>
      <c r="U151" s="15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 t="s">
        <v>101</v>
      </c>
      <c r="AF151" s="149">
        <v>0</v>
      </c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ht="12.75" outlineLevel="1">
      <c r="A152" s="150">
        <v>47</v>
      </c>
      <c r="B152" s="156" t="s">
        <v>222</v>
      </c>
      <c r="C152" s="190" t="s">
        <v>223</v>
      </c>
      <c r="D152" s="158" t="s">
        <v>113</v>
      </c>
      <c r="E152" s="165">
        <v>39.95</v>
      </c>
      <c r="F152" s="168"/>
      <c r="G152" s="169">
        <f>ROUND(E152*F152,2)</f>
        <v>0</v>
      </c>
      <c r="H152" s="168"/>
      <c r="I152" s="169">
        <f>ROUND(E152*H152,2)</f>
        <v>0</v>
      </c>
      <c r="J152" s="168"/>
      <c r="K152" s="169">
        <f>ROUND(E152*J152,2)</f>
        <v>0</v>
      </c>
      <c r="L152" s="169">
        <v>21</v>
      </c>
      <c r="M152" s="169">
        <f>G152*(1+L152/100)</f>
        <v>0</v>
      </c>
      <c r="N152" s="159">
        <v>0</v>
      </c>
      <c r="O152" s="159">
        <f>ROUND(E152*N152,5)</f>
        <v>0</v>
      </c>
      <c r="P152" s="159">
        <v>0</v>
      </c>
      <c r="Q152" s="159">
        <f>ROUND(E152*P152,5)</f>
        <v>0</v>
      </c>
      <c r="R152" s="159"/>
      <c r="S152" s="159"/>
      <c r="T152" s="160">
        <v>0.4</v>
      </c>
      <c r="U152" s="159">
        <f>ROUND(E152*T152,2)</f>
        <v>15.98</v>
      </c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 t="s">
        <v>99</v>
      </c>
      <c r="AF152" s="149"/>
      <c r="AG152" s="149"/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ht="12.75" outlineLevel="1">
      <c r="A153" s="150"/>
      <c r="B153" s="156"/>
      <c r="C153" s="191" t="s">
        <v>221</v>
      </c>
      <c r="D153" s="161"/>
      <c r="E153" s="166"/>
      <c r="F153" s="169"/>
      <c r="G153" s="169"/>
      <c r="H153" s="169"/>
      <c r="I153" s="169"/>
      <c r="J153" s="169"/>
      <c r="K153" s="169"/>
      <c r="L153" s="169"/>
      <c r="M153" s="169"/>
      <c r="N153" s="159"/>
      <c r="O153" s="159"/>
      <c r="P153" s="159"/>
      <c r="Q153" s="159"/>
      <c r="R153" s="159"/>
      <c r="S153" s="159"/>
      <c r="T153" s="160"/>
      <c r="U153" s="15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 t="s">
        <v>101</v>
      </c>
      <c r="AF153" s="149">
        <v>0</v>
      </c>
      <c r="AG153" s="149"/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ht="12.75" outlineLevel="1">
      <c r="A154" s="150"/>
      <c r="B154" s="156"/>
      <c r="C154" s="191" t="s">
        <v>177</v>
      </c>
      <c r="D154" s="161"/>
      <c r="E154" s="166">
        <v>39.95</v>
      </c>
      <c r="F154" s="169"/>
      <c r="G154" s="169"/>
      <c r="H154" s="169"/>
      <c r="I154" s="169"/>
      <c r="J154" s="169"/>
      <c r="K154" s="169"/>
      <c r="L154" s="169"/>
      <c r="M154" s="169"/>
      <c r="N154" s="159"/>
      <c r="O154" s="159"/>
      <c r="P154" s="159"/>
      <c r="Q154" s="159"/>
      <c r="R154" s="159"/>
      <c r="S154" s="159"/>
      <c r="T154" s="160"/>
      <c r="U154" s="15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 t="s">
        <v>101</v>
      </c>
      <c r="AF154" s="149">
        <v>0</v>
      </c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ht="12.75" outlineLevel="1">
      <c r="A155" s="150">
        <v>48</v>
      </c>
      <c r="B155" s="156" t="s">
        <v>224</v>
      </c>
      <c r="C155" s="190" t="s">
        <v>225</v>
      </c>
      <c r="D155" s="158" t="s">
        <v>172</v>
      </c>
      <c r="E155" s="165">
        <v>1</v>
      </c>
      <c r="F155" s="168"/>
      <c r="G155" s="169">
        <f>ROUND(E155*F155,2)</f>
        <v>0</v>
      </c>
      <c r="H155" s="168"/>
      <c r="I155" s="169">
        <f>ROUND(E155*H155,2)</f>
        <v>0</v>
      </c>
      <c r="J155" s="168"/>
      <c r="K155" s="169">
        <f>ROUND(E155*J155,2)</f>
        <v>0</v>
      </c>
      <c r="L155" s="169">
        <v>21</v>
      </c>
      <c r="M155" s="169">
        <f>G155*(1+L155/100)</f>
        <v>0</v>
      </c>
      <c r="N155" s="159">
        <v>0</v>
      </c>
      <c r="O155" s="159">
        <f>ROUND(E155*N155,5)</f>
        <v>0</v>
      </c>
      <c r="P155" s="159">
        <v>0</v>
      </c>
      <c r="Q155" s="159">
        <f>ROUND(E155*P155,5)</f>
        <v>0</v>
      </c>
      <c r="R155" s="159"/>
      <c r="S155" s="159"/>
      <c r="T155" s="160">
        <v>0.32</v>
      </c>
      <c r="U155" s="159">
        <f>ROUND(E155*T155,2)</f>
        <v>0.32</v>
      </c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 t="s">
        <v>99</v>
      </c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ht="12.75" outlineLevel="1">
      <c r="A156" s="150"/>
      <c r="B156" s="156"/>
      <c r="C156" s="191" t="s">
        <v>226</v>
      </c>
      <c r="D156" s="161"/>
      <c r="E156" s="166"/>
      <c r="F156" s="169"/>
      <c r="G156" s="169"/>
      <c r="H156" s="169"/>
      <c r="I156" s="169"/>
      <c r="J156" s="169"/>
      <c r="K156" s="169"/>
      <c r="L156" s="169"/>
      <c r="M156" s="169"/>
      <c r="N156" s="159"/>
      <c r="O156" s="159"/>
      <c r="P156" s="159"/>
      <c r="Q156" s="159"/>
      <c r="R156" s="159"/>
      <c r="S156" s="159"/>
      <c r="T156" s="160"/>
      <c r="U156" s="15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 t="s">
        <v>101</v>
      </c>
      <c r="AF156" s="149">
        <v>0</v>
      </c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</row>
    <row r="157" spans="1:60" ht="12.75" outlineLevel="1">
      <c r="A157" s="150"/>
      <c r="B157" s="156"/>
      <c r="C157" s="191" t="s">
        <v>51</v>
      </c>
      <c r="D157" s="161"/>
      <c r="E157" s="166">
        <v>1</v>
      </c>
      <c r="F157" s="169"/>
      <c r="G157" s="169"/>
      <c r="H157" s="169"/>
      <c r="I157" s="169"/>
      <c r="J157" s="169"/>
      <c r="K157" s="169"/>
      <c r="L157" s="169"/>
      <c r="M157" s="169"/>
      <c r="N157" s="159"/>
      <c r="O157" s="159"/>
      <c r="P157" s="159"/>
      <c r="Q157" s="159"/>
      <c r="R157" s="159"/>
      <c r="S157" s="159"/>
      <c r="T157" s="160"/>
      <c r="U157" s="15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 t="s">
        <v>101</v>
      </c>
      <c r="AF157" s="149">
        <v>0</v>
      </c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ht="12.75" outlineLevel="1">
      <c r="A158" s="150">
        <v>49</v>
      </c>
      <c r="B158" s="156" t="s">
        <v>227</v>
      </c>
      <c r="C158" s="190" t="s">
        <v>228</v>
      </c>
      <c r="D158" s="158" t="s">
        <v>229</v>
      </c>
      <c r="E158" s="165">
        <v>1</v>
      </c>
      <c r="F158" s="168"/>
      <c r="G158" s="169">
        <f>ROUND(E158*F158,2)</f>
        <v>0</v>
      </c>
      <c r="H158" s="168"/>
      <c r="I158" s="169">
        <f>ROUND(E158*H158,2)</f>
        <v>0</v>
      </c>
      <c r="J158" s="168"/>
      <c r="K158" s="169">
        <f>ROUND(E158*J158,2)</f>
        <v>0</v>
      </c>
      <c r="L158" s="169">
        <v>21</v>
      </c>
      <c r="M158" s="169">
        <f>G158*(1+L158/100)</f>
        <v>0</v>
      </c>
      <c r="N158" s="159">
        <v>0</v>
      </c>
      <c r="O158" s="159">
        <f>ROUND(E158*N158,5)</f>
        <v>0</v>
      </c>
      <c r="P158" s="159">
        <v>0</v>
      </c>
      <c r="Q158" s="159">
        <f>ROUND(E158*P158,5)</f>
        <v>0</v>
      </c>
      <c r="R158" s="159"/>
      <c r="S158" s="159"/>
      <c r="T158" s="160">
        <v>0.29</v>
      </c>
      <c r="U158" s="159">
        <f>ROUND(E158*T158,2)</f>
        <v>0.29</v>
      </c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 t="s">
        <v>99</v>
      </c>
      <c r="AF158" s="149"/>
      <c r="AG158" s="149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</row>
    <row r="159" spans="1:60" ht="12.75" outlineLevel="1">
      <c r="A159" s="150"/>
      <c r="B159" s="156"/>
      <c r="C159" s="191" t="s">
        <v>226</v>
      </c>
      <c r="D159" s="161"/>
      <c r="E159" s="166"/>
      <c r="F159" s="169"/>
      <c r="G159" s="169"/>
      <c r="H159" s="169"/>
      <c r="I159" s="169"/>
      <c r="J159" s="169"/>
      <c r="K159" s="169"/>
      <c r="L159" s="169"/>
      <c r="M159" s="169"/>
      <c r="N159" s="159"/>
      <c r="O159" s="159"/>
      <c r="P159" s="159"/>
      <c r="Q159" s="159"/>
      <c r="R159" s="159"/>
      <c r="S159" s="159"/>
      <c r="T159" s="160"/>
      <c r="U159" s="15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 t="s">
        <v>101</v>
      </c>
      <c r="AF159" s="149">
        <v>0</v>
      </c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60" ht="12.75" outlineLevel="1">
      <c r="A160" s="150"/>
      <c r="B160" s="156"/>
      <c r="C160" s="191" t="s">
        <v>51</v>
      </c>
      <c r="D160" s="161"/>
      <c r="E160" s="166">
        <v>1</v>
      </c>
      <c r="F160" s="169"/>
      <c r="G160" s="169"/>
      <c r="H160" s="169"/>
      <c r="I160" s="169"/>
      <c r="J160" s="169"/>
      <c r="K160" s="169"/>
      <c r="L160" s="169"/>
      <c r="M160" s="169"/>
      <c r="N160" s="159"/>
      <c r="O160" s="159"/>
      <c r="P160" s="159"/>
      <c r="Q160" s="159"/>
      <c r="R160" s="159"/>
      <c r="S160" s="159"/>
      <c r="T160" s="160"/>
      <c r="U160" s="15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 t="s">
        <v>101</v>
      </c>
      <c r="AF160" s="149">
        <v>0</v>
      </c>
      <c r="AG160" s="149"/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ht="12.75" outlineLevel="1">
      <c r="A161" s="150">
        <v>50</v>
      </c>
      <c r="B161" s="156" t="s">
        <v>230</v>
      </c>
      <c r="C161" s="190" t="s">
        <v>231</v>
      </c>
      <c r="D161" s="158" t="s">
        <v>113</v>
      </c>
      <c r="E161" s="165">
        <v>24.6</v>
      </c>
      <c r="F161" s="168"/>
      <c r="G161" s="169">
        <f>ROUND(E161*F161,2)</f>
        <v>0</v>
      </c>
      <c r="H161" s="168"/>
      <c r="I161" s="169">
        <f>ROUND(E161*H161,2)</f>
        <v>0</v>
      </c>
      <c r="J161" s="168"/>
      <c r="K161" s="169">
        <f>ROUND(E161*J161,2)</f>
        <v>0</v>
      </c>
      <c r="L161" s="169">
        <v>21</v>
      </c>
      <c r="M161" s="169">
        <f>G161*(1+L161/100)</f>
        <v>0</v>
      </c>
      <c r="N161" s="159">
        <v>0</v>
      </c>
      <c r="O161" s="159">
        <f>ROUND(E161*N161,5)</f>
        <v>0</v>
      </c>
      <c r="P161" s="159">
        <v>0.07648</v>
      </c>
      <c r="Q161" s="159">
        <f>ROUND(E161*P161,5)</f>
        <v>1.88141</v>
      </c>
      <c r="R161" s="159"/>
      <c r="S161" s="159"/>
      <c r="T161" s="160">
        <v>1.4</v>
      </c>
      <c r="U161" s="159">
        <f>ROUND(E161*T161,2)</f>
        <v>34.44</v>
      </c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 t="s">
        <v>99</v>
      </c>
      <c r="AF161" s="149"/>
      <c r="AG161" s="149"/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</row>
    <row r="162" spans="1:60" ht="12.75" outlineLevel="1">
      <c r="A162" s="150"/>
      <c r="B162" s="156"/>
      <c r="C162" s="191" t="s">
        <v>100</v>
      </c>
      <c r="D162" s="161"/>
      <c r="E162" s="166"/>
      <c r="F162" s="169"/>
      <c r="G162" s="169"/>
      <c r="H162" s="169"/>
      <c r="I162" s="169"/>
      <c r="J162" s="169"/>
      <c r="K162" s="169"/>
      <c r="L162" s="169"/>
      <c r="M162" s="169"/>
      <c r="N162" s="159"/>
      <c r="O162" s="159"/>
      <c r="P162" s="159"/>
      <c r="Q162" s="159"/>
      <c r="R162" s="159"/>
      <c r="S162" s="159"/>
      <c r="T162" s="160"/>
      <c r="U162" s="15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 t="s">
        <v>101</v>
      </c>
      <c r="AF162" s="149">
        <v>0</v>
      </c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</row>
    <row r="163" spans="1:60" ht="12.75" outlineLevel="1">
      <c r="A163" s="150"/>
      <c r="B163" s="156"/>
      <c r="C163" s="191" t="s">
        <v>232</v>
      </c>
      <c r="D163" s="161"/>
      <c r="E163" s="166">
        <v>24.6</v>
      </c>
      <c r="F163" s="169"/>
      <c r="G163" s="169"/>
      <c r="H163" s="169"/>
      <c r="I163" s="169"/>
      <c r="J163" s="169"/>
      <c r="K163" s="169"/>
      <c r="L163" s="169"/>
      <c r="M163" s="169"/>
      <c r="N163" s="159"/>
      <c r="O163" s="159"/>
      <c r="P163" s="159"/>
      <c r="Q163" s="159"/>
      <c r="R163" s="159"/>
      <c r="S163" s="159"/>
      <c r="T163" s="160"/>
      <c r="U163" s="15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 t="s">
        <v>101</v>
      </c>
      <c r="AF163" s="149">
        <v>0</v>
      </c>
      <c r="AG163" s="149"/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60" ht="22.5" outlineLevel="1">
      <c r="A164" s="150">
        <v>51</v>
      </c>
      <c r="B164" s="156" t="s">
        <v>233</v>
      </c>
      <c r="C164" s="190" t="s">
        <v>234</v>
      </c>
      <c r="D164" s="158" t="s">
        <v>113</v>
      </c>
      <c r="E164" s="165">
        <v>13.9</v>
      </c>
      <c r="F164" s="168"/>
      <c r="G164" s="169">
        <f>ROUND(E164*F164,2)</f>
        <v>0</v>
      </c>
      <c r="H164" s="168"/>
      <c r="I164" s="169">
        <f>ROUND(E164*H164,2)</f>
        <v>0</v>
      </c>
      <c r="J164" s="168"/>
      <c r="K164" s="169">
        <f>ROUND(E164*J164,2)</f>
        <v>0</v>
      </c>
      <c r="L164" s="169">
        <v>21</v>
      </c>
      <c r="M164" s="169">
        <f>G164*(1+L164/100)</f>
        <v>0</v>
      </c>
      <c r="N164" s="159">
        <v>0.1</v>
      </c>
      <c r="O164" s="159">
        <f>ROUND(E164*N164,5)</f>
        <v>1.39</v>
      </c>
      <c r="P164" s="159">
        <v>0</v>
      </c>
      <c r="Q164" s="159">
        <f>ROUND(E164*P164,5)</f>
        <v>0</v>
      </c>
      <c r="R164" s="159"/>
      <c r="S164" s="159"/>
      <c r="T164" s="160">
        <v>0.63</v>
      </c>
      <c r="U164" s="159">
        <f>ROUND(E164*T164,2)</f>
        <v>8.76</v>
      </c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 t="s">
        <v>99</v>
      </c>
      <c r="AF164" s="149"/>
      <c r="AG164" s="149"/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</row>
    <row r="165" spans="1:60" ht="12.75" outlineLevel="1">
      <c r="A165" s="150"/>
      <c r="B165" s="156"/>
      <c r="C165" s="191" t="s">
        <v>100</v>
      </c>
      <c r="D165" s="161"/>
      <c r="E165" s="166"/>
      <c r="F165" s="169"/>
      <c r="G165" s="169"/>
      <c r="H165" s="169"/>
      <c r="I165" s="169"/>
      <c r="J165" s="169"/>
      <c r="K165" s="169"/>
      <c r="L165" s="169"/>
      <c r="M165" s="169"/>
      <c r="N165" s="159"/>
      <c r="O165" s="159"/>
      <c r="P165" s="159"/>
      <c r="Q165" s="159"/>
      <c r="R165" s="159"/>
      <c r="S165" s="159"/>
      <c r="T165" s="160"/>
      <c r="U165" s="15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 t="s">
        <v>101</v>
      </c>
      <c r="AF165" s="149">
        <v>0</v>
      </c>
      <c r="AG165" s="149"/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ht="12.75" outlineLevel="1">
      <c r="A166" s="150"/>
      <c r="B166" s="156"/>
      <c r="C166" s="191" t="s">
        <v>235</v>
      </c>
      <c r="D166" s="161"/>
      <c r="E166" s="166">
        <v>13.9</v>
      </c>
      <c r="F166" s="169"/>
      <c r="G166" s="169"/>
      <c r="H166" s="169"/>
      <c r="I166" s="169"/>
      <c r="J166" s="169"/>
      <c r="K166" s="169"/>
      <c r="L166" s="169"/>
      <c r="M166" s="169"/>
      <c r="N166" s="159"/>
      <c r="O166" s="159"/>
      <c r="P166" s="159"/>
      <c r="Q166" s="159"/>
      <c r="R166" s="159"/>
      <c r="S166" s="159"/>
      <c r="T166" s="160"/>
      <c r="U166" s="15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 t="s">
        <v>101</v>
      </c>
      <c r="AF166" s="149">
        <v>0</v>
      </c>
      <c r="AG166" s="149"/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31" ht="12.75">
      <c r="A167" s="151" t="s">
        <v>94</v>
      </c>
      <c r="B167" s="157" t="s">
        <v>59</v>
      </c>
      <c r="C167" s="192" t="s">
        <v>60</v>
      </c>
      <c r="D167" s="162"/>
      <c r="E167" s="167"/>
      <c r="F167" s="170"/>
      <c r="G167" s="170">
        <f>SUMIF(AE168:AE173,"&lt;&gt;NOR",G168:G173)</f>
        <v>0</v>
      </c>
      <c r="H167" s="170"/>
      <c r="I167" s="170">
        <f>SUM(I168:I173)</f>
        <v>0</v>
      </c>
      <c r="J167" s="170"/>
      <c r="K167" s="170">
        <f>SUM(K168:K173)</f>
        <v>0</v>
      </c>
      <c r="L167" s="170"/>
      <c r="M167" s="170">
        <f>SUM(M168:M173)</f>
        <v>0</v>
      </c>
      <c r="N167" s="163"/>
      <c r="O167" s="163">
        <f>SUM(O168:O173)</f>
        <v>0</v>
      </c>
      <c r="P167" s="163"/>
      <c r="Q167" s="163">
        <f>SUM(Q168:Q173)</f>
        <v>0</v>
      </c>
      <c r="R167" s="163"/>
      <c r="S167" s="163"/>
      <c r="T167" s="164"/>
      <c r="U167" s="163">
        <f>SUM(U168:U173)</f>
        <v>3.3099999999999996</v>
      </c>
      <c r="AE167" t="s">
        <v>95</v>
      </c>
    </row>
    <row r="168" spans="1:60" ht="12.75" outlineLevel="1">
      <c r="A168" s="150">
        <v>52</v>
      </c>
      <c r="B168" s="156" t="s">
        <v>236</v>
      </c>
      <c r="C168" s="190" t="s">
        <v>237</v>
      </c>
      <c r="D168" s="158" t="s">
        <v>113</v>
      </c>
      <c r="E168" s="165">
        <v>17.4</v>
      </c>
      <c r="F168" s="168"/>
      <c r="G168" s="169">
        <f>ROUND(E168*F168,2)</f>
        <v>0</v>
      </c>
      <c r="H168" s="168"/>
      <c r="I168" s="169">
        <f>ROUND(E168*H168,2)</f>
        <v>0</v>
      </c>
      <c r="J168" s="168"/>
      <c r="K168" s="169">
        <f>ROUND(E168*J168,2)</f>
        <v>0</v>
      </c>
      <c r="L168" s="169">
        <v>21</v>
      </c>
      <c r="M168" s="169">
        <f>G168*(1+L168/100)</f>
        <v>0</v>
      </c>
      <c r="N168" s="159">
        <v>0</v>
      </c>
      <c r="O168" s="159">
        <f>ROUND(E168*N168,5)</f>
        <v>0</v>
      </c>
      <c r="P168" s="159">
        <v>0</v>
      </c>
      <c r="Q168" s="159">
        <f>ROUND(E168*P168,5)</f>
        <v>0</v>
      </c>
      <c r="R168" s="159"/>
      <c r="S168" s="159"/>
      <c r="T168" s="160">
        <v>0.07</v>
      </c>
      <c r="U168" s="159">
        <f>ROUND(E168*T168,2)</f>
        <v>1.22</v>
      </c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 t="s">
        <v>99</v>
      </c>
      <c r="AF168" s="149"/>
      <c r="AG168" s="149"/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</row>
    <row r="169" spans="1:60" ht="12.75" outlineLevel="1">
      <c r="A169" s="150"/>
      <c r="B169" s="156"/>
      <c r="C169" s="191" t="s">
        <v>100</v>
      </c>
      <c r="D169" s="161"/>
      <c r="E169" s="166"/>
      <c r="F169" s="169"/>
      <c r="G169" s="169"/>
      <c r="H169" s="169"/>
      <c r="I169" s="169"/>
      <c r="J169" s="169"/>
      <c r="K169" s="169"/>
      <c r="L169" s="169"/>
      <c r="M169" s="169"/>
      <c r="N169" s="159"/>
      <c r="O169" s="159"/>
      <c r="P169" s="159"/>
      <c r="Q169" s="159"/>
      <c r="R169" s="159"/>
      <c r="S169" s="159"/>
      <c r="T169" s="160"/>
      <c r="U169" s="15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 t="s">
        <v>101</v>
      </c>
      <c r="AF169" s="149">
        <v>0</v>
      </c>
      <c r="AG169" s="149"/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</row>
    <row r="170" spans="1:60" ht="12.75" outlineLevel="1">
      <c r="A170" s="150"/>
      <c r="B170" s="156"/>
      <c r="C170" s="191" t="s">
        <v>238</v>
      </c>
      <c r="D170" s="161"/>
      <c r="E170" s="166">
        <v>17.4</v>
      </c>
      <c r="F170" s="169"/>
      <c r="G170" s="169"/>
      <c r="H170" s="169"/>
      <c r="I170" s="169"/>
      <c r="J170" s="169"/>
      <c r="K170" s="169"/>
      <c r="L170" s="169"/>
      <c r="M170" s="169"/>
      <c r="N170" s="159"/>
      <c r="O170" s="159"/>
      <c r="P170" s="159"/>
      <c r="Q170" s="159"/>
      <c r="R170" s="159"/>
      <c r="S170" s="159"/>
      <c r="T170" s="160"/>
      <c r="U170" s="15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 t="s">
        <v>101</v>
      </c>
      <c r="AF170" s="149">
        <v>0</v>
      </c>
      <c r="AG170" s="149"/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</row>
    <row r="171" spans="1:60" ht="12.75" outlineLevel="1">
      <c r="A171" s="150">
        <v>53</v>
      </c>
      <c r="B171" s="156" t="s">
        <v>239</v>
      </c>
      <c r="C171" s="190" t="s">
        <v>240</v>
      </c>
      <c r="D171" s="158" t="s">
        <v>113</v>
      </c>
      <c r="E171" s="165">
        <v>17.4</v>
      </c>
      <c r="F171" s="168"/>
      <c r="G171" s="169">
        <f>ROUND(E171*F171,2)</f>
        <v>0</v>
      </c>
      <c r="H171" s="168"/>
      <c r="I171" s="169">
        <f>ROUND(E171*H171,2)</f>
        <v>0</v>
      </c>
      <c r="J171" s="168"/>
      <c r="K171" s="169">
        <f>ROUND(E171*J171,2)</f>
        <v>0</v>
      </c>
      <c r="L171" s="169">
        <v>21</v>
      </c>
      <c r="M171" s="169">
        <f>G171*(1+L171/100)</f>
        <v>0</v>
      </c>
      <c r="N171" s="159">
        <v>0</v>
      </c>
      <c r="O171" s="159">
        <f>ROUND(E171*N171,5)</f>
        <v>0</v>
      </c>
      <c r="P171" s="159">
        <v>0</v>
      </c>
      <c r="Q171" s="159">
        <f>ROUND(E171*P171,5)</f>
        <v>0</v>
      </c>
      <c r="R171" s="159"/>
      <c r="S171" s="159"/>
      <c r="T171" s="160">
        <v>0.12</v>
      </c>
      <c r="U171" s="159">
        <f>ROUND(E171*T171,2)</f>
        <v>2.09</v>
      </c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 t="s">
        <v>99</v>
      </c>
      <c r="AF171" s="149"/>
      <c r="AG171" s="149"/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ht="12.75" outlineLevel="1">
      <c r="A172" s="150"/>
      <c r="B172" s="156"/>
      <c r="C172" s="191" t="s">
        <v>100</v>
      </c>
      <c r="D172" s="161"/>
      <c r="E172" s="166"/>
      <c r="F172" s="169"/>
      <c r="G172" s="169"/>
      <c r="H172" s="169"/>
      <c r="I172" s="169"/>
      <c r="J172" s="169"/>
      <c r="K172" s="169"/>
      <c r="L172" s="169"/>
      <c r="M172" s="169"/>
      <c r="N172" s="159"/>
      <c r="O172" s="159"/>
      <c r="P172" s="159"/>
      <c r="Q172" s="159"/>
      <c r="R172" s="159"/>
      <c r="S172" s="159"/>
      <c r="T172" s="160"/>
      <c r="U172" s="15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 t="s">
        <v>101</v>
      </c>
      <c r="AF172" s="149">
        <v>0</v>
      </c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</row>
    <row r="173" spans="1:60" ht="12.75" outlineLevel="1">
      <c r="A173" s="150"/>
      <c r="B173" s="156"/>
      <c r="C173" s="191" t="s">
        <v>238</v>
      </c>
      <c r="D173" s="161"/>
      <c r="E173" s="166">
        <v>17.4</v>
      </c>
      <c r="F173" s="169"/>
      <c r="G173" s="169"/>
      <c r="H173" s="169"/>
      <c r="I173" s="169"/>
      <c r="J173" s="169"/>
      <c r="K173" s="169"/>
      <c r="L173" s="169"/>
      <c r="M173" s="169"/>
      <c r="N173" s="159"/>
      <c r="O173" s="159"/>
      <c r="P173" s="159"/>
      <c r="Q173" s="159"/>
      <c r="R173" s="159"/>
      <c r="S173" s="159"/>
      <c r="T173" s="160"/>
      <c r="U173" s="15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 t="s">
        <v>101</v>
      </c>
      <c r="AF173" s="149">
        <v>0</v>
      </c>
      <c r="AG173" s="149"/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</row>
    <row r="174" spans="1:31" ht="12.75">
      <c r="A174" s="151" t="s">
        <v>94</v>
      </c>
      <c r="B174" s="157" t="s">
        <v>61</v>
      </c>
      <c r="C174" s="192" t="s">
        <v>62</v>
      </c>
      <c r="D174" s="162"/>
      <c r="E174" s="167"/>
      <c r="F174" s="170"/>
      <c r="G174" s="170">
        <f>SUMIF(AE175:AE189,"&lt;&gt;NOR",G175:G189)</f>
        <v>0</v>
      </c>
      <c r="H174" s="170"/>
      <c r="I174" s="170">
        <f>SUM(I175:I189)</f>
        <v>0</v>
      </c>
      <c r="J174" s="170"/>
      <c r="K174" s="170">
        <f>SUM(K175:K189)</f>
        <v>0</v>
      </c>
      <c r="L174" s="170"/>
      <c r="M174" s="170">
        <f>SUM(M175:M189)</f>
        <v>0</v>
      </c>
      <c r="N174" s="163"/>
      <c r="O174" s="163">
        <f>SUM(O175:O189)</f>
        <v>0</v>
      </c>
      <c r="P174" s="163"/>
      <c r="Q174" s="163">
        <f>SUM(Q175:Q189)</f>
        <v>0</v>
      </c>
      <c r="R174" s="163"/>
      <c r="S174" s="163"/>
      <c r="T174" s="164"/>
      <c r="U174" s="163">
        <f>SUM(U175:U189)</f>
        <v>1.91</v>
      </c>
      <c r="AE174" t="s">
        <v>95</v>
      </c>
    </row>
    <row r="175" spans="1:60" ht="12.75" outlineLevel="1">
      <c r="A175" s="150">
        <v>54</v>
      </c>
      <c r="B175" s="156" t="s">
        <v>241</v>
      </c>
      <c r="C175" s="190" t="s">
        <v>242</v>
      </c>
      <c r="D175" s="158" t="s">
        <v>243</v>
      </c>
      <c r="E175" s="165">
        <v>15.85</v>
      </c>
      <c r="F175" s="168"/>
      <c r="G175" s="169">
        <f>ROUND(E175*F175,2)</f>
        <v>0</v>
      </c>
      <c r="H175" s="168"/>
      <c r="I175" s="169">
        <f>ROUND(E175*H175,2)</f>
        <v>0</v>
      </c>
      <c r="J175" s="168"/>
      <c r="K175" s="169">
        <f>ROUND(E175*J175,2)</f>
        <v>0</v>
      </c>
      <c r="L175" s="169">
        <v>21</v>
      </c>
      <c r="M175" s="169">
        <f>G175*(1+L175/100)</f>
        <v>0</v>
      </c>
      <c r="N175" s="159">
        <v>0</v>
      </c>
      <c r="O175" s="159">
        <f>ROUND(E175*N175,5)</f>
        <v>0</v>
      </c>
      <c r="P175" s="159">
        <v>0</v>
      </c>
      <c r="Q175" s="159">
        <f>ROUND(E175*P175,5)</f>
        <v>0</v>
      </c>
      <c r="R175" s="159"/>
      <c r="S175" s="159"/>
      <c r="T175" s="160">
        <v>0.1</v>
      </c>
      <c r="U175" s="159">
        <f>ROUND(E175*T175,2)</f>
        <v>1.59</v>
      </c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 t="s">
        <v>99</v>
      </c>
      <c r="AF175" s="149"/>
      <c r="AG175" s="149"/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</row>
    <row r="176" spans="1:60" ht="12.75" outlineLevel="1">
      <c r="A176" s="150"/>
      <c r="B176" s="156"/>
      <c r="C176" s="191" t="s">
        <v>123</v>
      </c>
      <c r="D176" s="161"/>
      <c r="E176" s="166"/>
      <c r="F176" s="204"/>
      <c r="G176" s="169"/>
      <c r="H176" s="169"/>
      <c r="I176" s="169"/>
      <c r="J176" s="169"/>
      <c r="K176" s="169"/>
      <c r="L176" s="169"/>
      <c r="M176" s="169"/>
      <c r="N176" s="159"/>
      <c r="O176" s="159"/>
      <c r="P176" s="159"/>
      <c r="Q176" s="159"/>
      <c r="R176" s="159"/>
      <c r="S176" s="159"/>
      <c r="T176" s="160"/>
      <c r="U176" s="15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 t="s">
        <v>101</v>
      </c>
      <c r="AF176" s="149">
        <v>0</v>
      </c>
      <c r="AG176" s="149"/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</row>
    <row r="177" spans="1:60" ht="12.75" outlineLevel="1">
      <c r="A177" s="150"/>
      <c r="B177" s="156"/>
      <c r="C177" s="191" t="s">
        <v>244</v>
      </c>
      <c r="D177" s="161"/>
      <c r="E177" s="166">
        <v>15.85</v>
      </c>
      <c r="F177" s="169"/>
      <c r="G177" s="169"/>
      <c r="H177" s="169"/>
      <c r="I177" s="169"/>
      <c r="J177" s="169"/>
      <c r="K177" s="169"/>
      <c r="L177" s="169"/>
      <c r="M177" s="169"/>
      <c r="N177" s="159"/>
      <c r="O177" s="159"/>
      <c r="P177" s="159"/>
      <c r="Q177" s="159"/>
      <c r="R177" s="159"/>
      <c r="S177" s="159"/>
      <c r="T177" s="160"/>
      <c r="U177" s="15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 t="s">
        <v>101</v>
      </c>
      <c r="AF177" s="149">
        <v>0</v>
      </c>
      <c r="AG177" s="149"/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</row>
    <row r="178" spans="1:60" ht="12.75" outlineLevel="1">
      <c r="A178" s="150">
        <v>55</v>
      </c>
      <c r="B178" s="156" t="s">
        <v>245</v>
      </c>
      <c r="C178" s="190" t="s">
        <v>246</v>
      </c>
      <c r="D178" s="158" t="s">
        <v>243</v>
      </c>
      <c r="E178" s="165">
        <v>15.85</v>
      </c>
      <c r="F178" s="168"/>
      <c r="G178" s="169">
        <f>ROUND(E178*F178,2)</f>
        <v>0</v>
      </c>
      <c r="H178" s="168"/>
      <c r="I178" s="169">
        <f>ROUND(E178*H178,2)</f>
        <v>0</v>
      </c>
      <c r="J178" s="168"/>
      <c r="K178" s="169">
        <f>ROUND(E178*J178,2)</f>
        <v>0</v>
      </c>
      <c r="L178" s="169">
        <v>21</v>
      </c>
      <c r="M178" s="169">
        <f>G178*(1+L178/100)</f>
        <v>0</v>
      </c>
      <c r="N178" s="159">
        <v>0</v>
      </c>
      <c r="O178" s="159">
        <f>ROUND(E178*N178,5)</f>
        <v>0</v>
      </c>
      <c r="P178" s="159">
        <v>0</v>
      </c>
      <c r="Q178" s="159">
        <f>ROUND(E178*P178,5)</f>
        <v>0</v>
      </c>
      <c r="R178" s="159"/>
      <c r="S178" s="159"/>
      <c r="T178" s="160">
        <v>0.01</v>
      </c>
      <c r="U178" s="159">
        <f>ROUND(E178*T178,2)</f>
        <v>0.16</v>
      </c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 t="s">
        <v>99</v>
      </c>
      <c r="AF178" s="149"/>
      <c r="AG178" s="149"/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</row>
    <row r="179" spans="1:60" ht="12.75" outlineLevel="1">
      <c r="A179" s="150"/>
      <c r="B179" s="156"/>
      <c r="C179" s="191" t="s">
        <v>123</v>
      </c>
      <c r="D179" s="161"/>
      <c r="E179" s="166"/>
      <c r="F179" s="169"/>
      <c r="G179" s="169"/>
      <c r="H179" s="169"/>
      <c r="I179" s="169"/>
      <c r="J179" s="169"/>
      <c r="K179" s="169"/>
      <c r="L179" s="169"/>
      <c r="M179" s="169"/>
      <c r="N179" s="159"/>
      <c r="O179" s="159"/>
      <c r="P179" s="159"/>
      <c r="Q179" s="159"/>
      <c r="R179" s="159"/>
      <c r="S179" s="159"/>
      <c r="T179" s="160"/>
      <c r="U179" s="15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 t="s">
        <v>101</v>
      </c>
      <c r="AF179" s="149">
        <v>0</v>
      </c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</row>
    <row r="180" spans="1:60" ht="12.75" outlineLevel="1">
      <c r="A180" s="150"/>
      <c r="B180" s="156"/>
      <c r="C180" s="191" t="s">
        <v>247</v>
      </c>
      <c r="D180" s="161"/>
      <c r="E180" s="166">
        <v>15.85</v>
      </c>
      <c r="F180" s="169"/>
      <c r="G180" s="169"/>
      <c r="H180" s="169"/>
      <c r="I180" s="169"/>
      <c r="J180" s="169"/>
      <c r="K180" s="169"/>
      <c r="L180" s="169"/>
      <c r="M180" s="169"/>
      <c r="N180" s="159"/>
      <c r="O180" s="159"/>
      <c r="P180" s="159"/>
      <c r="Q180" s="159"/>
      <c r="R180" s="159"/>
      <c r="S180" s="159"/>
      <c r="T180" s="160"/>
      <c r="U180" s="15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 t="s">
        <v>101</v>
      </c>
      <c r="AF180" s="149">
        <v>0</v>
      </c>
      <c r="AG180" s="149"/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</row>
    <row r="181" spans="1:60" ht="12.75" outlineLevel="1">
      <c r="A181" s="150">
        <v>56</v>
      </c>
      <c r="B181" s="156" t="s">
        <v>248</v>
      </c>
      <c r="C181" s="190" t="s">
        <v>249</v>
      </c>
      <c r="D181" s="158" t="s">
        <v>243</v>
      </c>
      <c r="E181" s="165">
        <v>15.85</v>
      </c>
      <c r="F181" s="168"/>
      <c r="G181" s="169">
        <f>ROUND(E181*F181,2)</f>
        <v>0</v>
      </c>
      <c r="H181" s="168"/>
      <c r="I181" s="169">
        <f>ROUND(E181*H181,2)</f>
        <v>0</v>
      </c>
      <c r="J181" s="168"/>
      <c r="K181" s="169">
        <f>ROUND(E181*J181,2)</f>
        <v>0</v>
      </c>
      <c r="L181" s="169">
        <v>21</v>
      </c>
      <c r="M181" s="169">
        <f>G181*(1+L181/100)</f>
        <v>0</v>
      </c>
      <c r="N181" s="159">
        <v>0</v>
      </c>
      <c r="O181" s="159">
        <f>ROUND(E181*N181,5)</f>
        <v>0</v>
      </c>
      <c r="P181" s="159">
        <v>0</v>
      </c>
      <c r="Q181" s="159">
        <f>ROUND(E181*P181,5)</f>
        <v>0</v>
      </c>
      <c r="R181" s="159"/>
      <c r="S181" s="159"/>
      <c r="T181" s="160">
        <v>0</v>
      </c>
      <c r="U181" s="159">
        <f>ROUND(E181*T181,2)</f>
        <v>0</v>
      </c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 t="s">
        <v>99</v>
      </c>
      <c r="AF181" s="149"/>
      <c r="AG181" s="149"/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</row>
    <row r="182" spans="1:60" ht="12.75" outlineLevel="1">
      <c r="A182" s="150"/>
      <c r="B182" s="156"/>
      <c r="C182" s="191" t="s">
        <v>123</v>
      </c>
      <c r="D182" s="161"/>
      <c r="E182" s="166"/>
      <c r="F182" s="169"/>
      <c r="G182" s="169"/>
      <c r="H182" s="169"/>
      <c r="I182" s="169"/>
      <c r="J182" s="169"/>
      <c r="K182" s="169"/>
      <c r="L182" s="169"/>
      <c r="M182" s="169"/>
      <c r="N182" s="159"/>
      <c r="O182" s="159"/>
      <c r="P182" s="159"/>
      <c r="Q182" s="159"/>
      <c r="R182" s="159"/>
      <c r="S182" s="159"/>
      <c r="T182" s="160"/>
      <c r="U182" s="15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 t="s">
        <v>101</v>
      </c>
      <c r="AF182" s="149">
        <v>0</v>
      </c>
      <c r="AG182" s="149"/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</row>
    <row r="183" spans="1:60" ht="12.75" outlineLevel="1">
      <c r="A183" s="150"/>
      <c r="B183" s="156"/>
      <c r="C183" s="191" t="s">
        <v>247</v>
      </c>
      <c r="D183" s="161"/>
      <c r="E183" s="166">
        <v>15.85</v>
      </c>
      <c r="F183" s="169"/>
      <c r="G183" s="169"/>
      <c r="H183" s="169"/>
      <c r="I183" s="169"/>
      <c r="J183" s="169"/>
      <c r="K183" s="169"/>
      <c r="L183" s="169"/>
      <c r="M183" s="169"/>
      <c r="N183" s="159"/>
      <c r="O183" s="159"/>
      <c r="P183" s="159"/>
      <c r="Q183" s="159"/>
      <c r="R183" s="159"/>
      <c r="S183" s="159"/>
      <c r="T183" s="160"/>
      <c r="U183" s="15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 t="s">
        <v>101</v>
      </c>
      <c r="AF183" s="149">
        <v>0</v>
      </c>
      <c r="AG183" s="149"/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</row>
    <row r="184" spans="1:60" ht="12.75" outlineLevel="1">
      <c r="A184" s="150">
        <v>57</v>
      </c>
      <c r="B184" s="156" t="s">
        <v>250</v>
      </c>
      <c r="C184" s="190" t="s">
        <v>251</v>
      </c>
      <c r="D184" s="158" t="s">
        <v>243</v>
      </c>
      <c r="E184" s="165">
        <v>15.85</v>
      </c>
      <c r="F184" s="168"/>
      <c r="G184" s="169">
        <f>ROUND(E184*F184,2)</f>
        <v>0</v>
      </c>
      <c r="H184" s="168"/>
      <c r="I184" s="169">
        <f>ROUND(E184*H184,2)</f>
        <v>0</v>
      </c>
      <c r="J184" s="168"/>
      <c r="K184" s="169">
        <f>ROUND(E184*J184,2)</f>
        <v>0</v>
      </c>
      <c r="L184" s="169">
        <v>21</v>
      </c>
      <c r="M184" s="169">
        <f>G184*(1+L184/100)</f>
        <v>0</v>
      </c>
      <c r="N184" s="159">
        <v>0</v>
      </c>
      <c r="O184" s="159">
        <f>ROUND(E184*N184,5)</f>
        <v>0</v>
      </c>
      <c r="P184" s="159">
        <v>0</v>
      </c>
      <c r="Q184" s="159">
        <f>ROUND(E184*P184,5)</f>
        <v>0</v>
      </c>
      <c r="R184" s="159"/>
      <c r="S184" s="159"/>
      <c r="T184" s="160">
        <v>0.01</v>
      </c>
      <c r="U184" s="159">
        <f>ROUND(E184*T184,2)</f>
        <v>0.16</v>
      </c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 t="s">
        <v>99</v>
      </c>
      <c r="AF184" s="149"/>
      <c r="AG184" s="149"/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</row>
    <row r="185" spans="1:60" ht="12.75" outlineLevel="1">
      <c r="A185" s="150"/>
      <c r="B185" s="156"/>
      <c r="C185" s="191" t="s">
        <v>123</v>
      </c>
      <c r="D185" s="161"/>
      <c r="E185" s="166"/>
      <c r="F185" s="169"/>
      <c r="G185" s="169"/>
      <c r="H185" s="169"/>
      <c r="I185" s="169"/>
      <c r="J185" s="169"/>
      <c r="K185" s="169"/>
      <c r="L185" s="169"/>
      <c r="M185" s="169"/>
      <c r="N185" s="159"/>
      <c r="O185" s="159"/>
      <c r="P185" s="159"/>
      <c r="Q185" s="159"/>
      <c r="R185" s="159"/>
      <c r="S185" s="159"/>
      <c r="T185" s="160"/>
      <c r="U185" s="15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 t="s">
        <v>101</v>
      </c>
      <c r="AF185" s="149">
        <v>0</v>
      </c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</row>
    <row r="186" spans="1:60" ht="12.75" outlineLevel="1">
      <c r="A186" s="150"/>
      <c r="B186" s="156"/>
      <c r="C186" s="191" t="s">
        <v>247</v>
      </c>
      <c r="D186" s="161"/>
      <c r="E186" s="166">
        <v>15.85</v>
      </c>
      <c r="F186" s="169"/>
      <c r="G186" s="169"/>
      <c r="H186" s="169"/>
      <c r="I186" s="169"/>
      <c r="J186" s="169"/>
      <c r="K186" s="169"/>
      <c r="L186" s="169"/>
      <c r="M186" s="169"/>
      <c r="N186" s="159"/>
      <c r="O186" s="159"/>
      <c r="P186" s="159"/>
      <c r="Q186" s="159"/>
      <c r="R186" s="159"/>
      <c r="S186" s="159"/>
      <c r="T186" s="160"/>
      <c r="U186" s="15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 t="s">
        <v>101</v>
      </c>
      <c r="AF186" s="149">
        <v>0</v>
      </c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</row>
    <row r="187" spans="1:60" ht="12.75" outlineLevel="1">
      <c r="A187" s="150">
        <v>58</v>
      </c>
      <c r="B187" s="156" t="s">
        <v>252</v>
      </c>
      <c r="C187" s="190" t="s">
        <v>253</v>
      </c>
      <c r="D187" s="158" t="s">
        <v>243</v>
      </c>
      <c r="E187" s="165">
        <v>15.85</v>
      </c>
      <c r="F187" s="168"/>
      <c r="G187" s="169">
        <f>ROUND(E187*F187,2)</f>
        <v>0</v>
      </c>
      <c r="H187" s="168"/>
      <c r="I187" s="169">
        <f>ROUND(E187*H187,2)</f>
        <v>0</v>
      </c>
      <c r="J187" s="168"/>
      <c r="K187" s="169">
        <f>ROUND(E187*J187,2)</f>
        <v>0</v>
      </c>
      <c r="L187" s="169">
        <v>21</v>
      </c>
      <c r="M187" s="169">
        <f>G187*(1+L187/100)</f>
        <v>0</v>
      </c>
      <c r="N187" s="159">
        <v>0</v>
      </c>
      <c r="O187" s="159">
        <f>ROUND(E187*N187,5)</f>
        <v>0</v>
      </c>
      <c r="P187" s="159">
        <v>0</v>
      </c>
      <c r="Q187" s="159">
        <f>ROUND(E187*P187,5)</f>
        <v>0</v>
      </c>
      <c r="R187" s="159"/>
      <c r="S187" s="159"/>
      <c r="T187" s="160">
        <v>0</v>
      </c>
      <c r="U187" s="159">
        <f>ROUND(E187*T187,2)</f>
        <v>0</v>
      </c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 t="s">
        <v>99</v>
      </c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</row>
    <row r="188" spans="1:60" ht="12.75" outlineLevel="1">
      <c r="A188" s="150"/>
      <c r="B188" s="156"/>
      <c r="C188" s="191" t="s">
        <v>123</v>
      </c>
      <c r="D188" s="161"/>
      <c r="E188" s="166"/>
      <c r="F188" s="169"/>
      <c r="G188" s="169"/>
      <c r="H188" s="169"/>
      <c r="I188" s="169"/>
      <c r="J188" s="169"/>
      <c r="K188" s="169"/>
      <c r="L188" s="169"/>
      <c r="M188" s="169"/>
      <c r="N188" s="159"/>
      <c r="O188" s="159"/>
      <c r="P188" s="159"/>
      <c r="Q188" s="159"/>
      <c r="R188" s="159"/>
      <c r="S188" s="159"/>
      <c r="T188" s="160"/>
      <c r="U188" s="15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 t="s">
        <v>101</v>
      </c>
      <c r="AF188" s="149">
        <v>0</v>
      </c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</row>
    <row r="189" spans="1:60" ht="12.75" outlineLevel="1">
      <c r="A189" s="150"/>
      <c r="B189" s="156"/>
      <c r="C189" s="191" t="s">
        <v>247</v>
      </c>
      <c r="D189" s="161"/>
      <c r="E189" s="166">
        <v>15.85</v>
      </c>
      <c r="F189" s="169"/>
      <c r="G189" s="169"/>
      <c r="H189" s="169"/>
      <c r="I189" s="169"/>
      <c r="J189" s="169"/>
      <c r="K189" s="169"/>
      <c r="L189" s="169"/>
      <c r="M189" s="169"/>
      <c r="N189" s="159"/>
      <c r="O189" s="159"/>
      <c r="P189" s="159"/>
      <c r="Q189" s="159"/>
      <c r="R189" s="159"/>
      <c r="S189" s="159"/>
      <c r="T189" s="160"/>
      <c r="U189" s="15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 t="s">
        <v>101</v>
      </c>
      <c r="AF189" s="149">
        <v>0</v>
      </c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</row>
    <row r="190" spans="1:31" ht="12.75">
      <c r="A190" s="151" t="s">
        <v>94</v>
      </c>
      <c r="B190" s="157" t="s">
        <v>63</v>
      </c>
      <c r="C190" s="192" t="s">
        <v>64</v>
      </c>
      <c r="D190" s="162"/>
      <c r="E190" s="167"/>
      <c r="F190" s="170"/>
      <c r="G190" s="170">
        <f>SUMIF(AE191:AE193,"&lt;&gt;NOR",G191:G193)</f>
        <v>0</v>
      </c>
      <c r="H190" s="170"/>
      <c r="I190" s="170">
        <f>SUM(I191:I193)</f>
        <v>0</v>
      </c>
      <c r="J190" s="170"/>
      <c r="K190" s="170">
        <f>SUM(K191:K193)</f>
        <v>0</v>
      </c>
      <c r="L190" s="170"/>
      <c r="M190" s="170">
        <f>SUM(M191:M193)</f>
        <v>0</v>
      </c>
      <c r="N190" s="163"/>
      <c r="O190" s="163">
        <f>SUM(O191:O193)</f>
        <v>0</v>
      </c>
      <c r="P190" s="163"/>
      <c r="Q190" s="163">
        <f>SUM(Q191:Q193)</f>
        <v>0</v>
      </c>
      <c r="R190" s="163"/>
      <c r="S190" s="163"/>
      <c r="T190" s="164"/>
      <c r="U190" s="163">
        <f>SUM(U191:U193)</f>
        <v>19.93</v>
      </c>
      <c r="AE190" t="s">
        <v>95</v>
      </c>
    </row>
    <row r="191" spans="1:60" ht="12.75" outlineLevel="1">
      <c r="A191" s="150">
        <v>59</v>
      </c>
      <c r="B191" s="156" t="s">
        <v>254</v>
      </c>
      <c r="C191" s="190" t="s">
        <v>255</v>
      </c>
      <c r="D191" s="158" t="s">
        <v>243</v>
      </c>
      <c r="E191" s="165">
        <v>110.7</v>
      </c>
      <c r="F191" s="168"/>
      <c r="G191" s="169">
        <f>ROUND(E191*F191,2)</f>
        <v>0</v>
      </c>
      <c r="H191" s="168"/>
      <c r="I191" s="169">
        <f>ROUND(E191*H191,2)</f>
        <v>0</v>
      </c>
      <c r="J191" s="168"/>
      <c r="K191" s="169">
        <f>ROUND(E191*J191,2)</f>
        <v>0</v>
      </c>
      <c r="L191" s="169">
        <v>21</v>
      </c>
      <c r="M191" s="169">
        <f>G191*(1+L191/100)</f>
        <v>0</v>
      </c>
      <c r="N191" s="159">
        <v>0</v>
      </c>
      <c r="O191" s="159">
        <f>ROUND(E191*N191,5)</f>
        <v>0</v>
      </c>
      <c r="P191" s="159">
        <v>0</v>
      </c>
      <c r="Q191" s="159">
        <f>ROUND(E191*P191,5)</f>
        <v>0</v>
      </c>
      <c r="R191" s="159"/>
      <c r="S191" s="159"/>
      <c r="T191" s="160">
        <v>0.18</v>
      </c>
      <c r="U191" s="159">
        <f>ROUND(E191*T191,2)</f>
        <v>19.93</v>
      </c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 t="s">
        <v>99</v>
      </c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</row>
    <row r="192" spans="1:60" ht="12.75" outlineLevel="1">
      <c r="A192" s="150"/>
      <c r="B192" s="156"/>
      <c r="C192" s="191" t="s">
        <v>123</v>
      </c>
      <c r="D192" s="161"/>
      <c r="E192" s="166"/>
      <c r="F192" s="169"/>
      <c r="G192" s="169"/>
      <c r="H192" s="169"/>
      <c r="I192" s="169"/>
      <c r="J192" s="169"/>
      <c r="K192" s="169"/>
      <c r="L192" s="169"/>
      <c r="M192" s="169"/>
      <c r="N192" s="159"/>
      <c r="O192" s="159"/>
      <c r="P192" s="159"/>
      <c r="Q192" s="159"/>
      <c r="R192" s="159"/>
      <c r="S192" s="159"/>
      <c r="T192" s="160"/>
      <c r="U192" s="15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 t="s">
        <v>101</v>
      </c>
      <c r="AF192" s="149">
        <v>0</v>
      </c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</row>
    <row r="193" spans="1:60" ht="12.75" outlineLevel="1">
      <c r="A193" s="150"/>
      <c r="B193" s="156"/>
      <c r="C193" s="191" t="s">
        <v>256</v>
      </c>
      <c r="D193" s="161"/>
      <c r="E193" s="166">
        <v>110.7</v>
      </c>
      <c r="F193" s="169"/>
      <c r="G193" s="169"/>
      <c r="H193" s="169"/>
      <c r="I193" s="169"/>
      <c r="J193" s="169"/>
      <c r="K193" s="169"/>
      <c r="L193" s="169"/>
      <c r="M193" s="169"/>
      <c r="N193" s="159"/>
      <c r="O193" s="159"/>
      <c r="P193" s="159"/>
      <c r="Q193" s="159"/>
      <c r="R193" s="159"/>
      <c r="S193" s="159"/>
      <c r="T193" s="160"/>
      <c r="U193" s="15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 t="s">
        <v>101</v>
      </c>
      <c r="AF193" s="149">
        <v>0</v>
      </c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</row>
    <row r="194" spans="1:31" ht="12.75">
      <c r="A194" s="151" t="s">
        <v>94</v>
      </c>
      <c r="B194" s="157" t="s">
        <v>65</v>
      </c>
      <c r="C194" s="192" t="s">
        <v>66</v>
      </c>
      <c r="D194" s="162"/>
      <c r="E194" s="167"/>
      <c r="F194" s="170"/>
      <c r="G194" s="170">
        <f>SUMIF(AE195:AE200,"&lt;&gt;NOR",G195:G200)</f>
        <v>0</v>
      </c>
      <c r="H194" s="170"/>
      <c r="I194" s="170">
        <f>SUM(I195:I200)</f>
        <v>0</v>
      </c>
      <c r="J194" s="170"/>
      <c r="K194" s="170">
        <f>SUM(K195:K200)</f>
        <v>0</v>
      </c>
      <c r="L194" s="170"/>
      <c r="M194" s="170">
        <f>SUM(M195:M200)</f>
        <v>0</v>
      </c>
      <c r="N194" s="163"/>
      <c r="O194" s="163">
        <f>SUM(O195:O200)</f>
        <v>0.00252</v>
      </c>
      <c r="P194" s="163"/>
      <c r="Q194" s="163">
        <f>SUM(Q195:Q200)</f>
        <v>0</v>
      </c>
      <c r="R194" s="163"/>
      <c r="S194" s="163"/>
      <c r="T194" s="164"/>
      <c r="U194" s="163">
        <f>SUM(U195:U200)</f>
        <v>2.1</v>
      </c>
      <c r="AE194" t="s">
        <v>95</v>
      </c>
    </row>
    <row r="195" spans="1:60" ht="12.75" outlineLevel="1">
      <c r="A195" s="150">
        <v>60</v>
      </c>
      <c r="B195" s="156" t="s">
        <v>257</v>
      </c>
      <c r="C195" s="190" t="s">
        <v>258</v>
      </c>
      <c r="D195" s="158" t="s">
        <v>113</v>
      </c>
      <c r="E195" s="165">
        <v>41.9475</v>
      </c>
      <c r="F195" s="168"/>
      <c r="G195" s="169">
        <f>ROUND(E195*F195,2)</f>
        <v>0</v>
      </c>
      <c r="H195" s="168"/>
      <c r="I195" s="169">
        <f>ROUND(E195*H195,2)</f>
        <v>0</v>
      </c>
      <c r="J195" s="168"/>
      <c r="K195" s="169">
        <f>ROUND(E195*J195,2)</f>
        <v>0</v>
      </c>
      <c r="L195" s="169">
        <v>21</v>
      </c>
      <c r="M195" s="169">
        <f>G195*(1+L195/100)</f>
        <v>0</v>
      </c>
      <c r="N195" s="159">
        <v>0</v>
      </c>
      <c r="O195" s="159">
        <f>ROUND(E195*N195,5)</f>
        <v>0</v>
      </c>
      <c r="P195" s="159">
        <v>0</v>
      </c>
      <c r="Q195" s="159">
        <f>ROUND(E195*P195,5)</f>
        <v>0</v>
      </c>
      <c r="R195" s="159"/>
      <c r="S195" s="159"/>
      <c r="T195" s="160">
        <v>0.05</v>
      </c>
      <c r="U195" s="159">
        <f>ROUND(E195*T195,2)</f>
        <v>2.1</v>
      </c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 t="s">
        <v>99</v>
      </c>
      <c r="AF195" s="149"/>
      <c r="AG195" s="149"/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</row>
    <row r="196" spans="1:60" ht="12.75" outlineLevel="1">
      <c r="A196" s="150"/>
      <c r="B196" s="156"/>
      <c r="C196" s="191" t="s">
        <v>259</v>
      </c>
      <c r="D196" s="161"/>
      <c r="E196" s="166"/>
      <c r="F196" s="169"/>
      <c r="G196" s="169"/>
      <c r="H196" s="169"/>
      <c r="I196" s="169"/>
      <c r="J196" s="169"/>
      <c r="K196" s="169"/>
      <c r="L196" s="169"/>
      <c r="M196" s="169"/>
      <c r="N196" s="159"/>
      <c r="O196" s="159"/>
      <c r="P196" s="159"/>
      <c r="Q196" s="159"/>
      <c r="R196" s="159"/>
      <c r="S196" s="159"/>
      <c r="T196" s="160"/>
      <c r="U196" s="15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 t="s">
        <v>101</v>
      </c>
      <c r="AF196" s="149">
        <v>0</v>
      </c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</row>
    <row r="197" spans="1:60" ht="12.75" outlineLevel="1">
      <c r="A197" s="150"/>
      <c r="B197" s="156"/>
      <c r="C197" s="191" t="s">
        <v>260</v>
      </c>
      <c r="D197" s="161"/>
      <c r="E197" s="166">
        <v>41.9475</v>
      </c>
      <c r="F197" s="169"/>
      <c r="G197" s="169"/>
      <c r="H197" s="169"/>
      <c r="I197" s="169"/>
      <c r="J197" s="169"/>
      <c r="K197" s="169"/>
      <c r="L197" s="169"/>
      <c r="M197" s="169"/>
      <c r="N197" s="159"/>
      <c r="O197" s="159"/>
      <c r="P197" s="159"/>
      <c r="Q197" s="159"/>
      <c r="R197" s="159"/>
      <c r="S197" s="159"/>
      <c r="T197" s="160"/>
      <c r="U197" s="15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 t="s">
        <v>101</v>
      </c>
      <c r="AF197" s="149">
        <v>0</v>
      </c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</row>
    <row r="198" spans="1:60" ht="12.75" outlineLevel="1">
      <c r="A198" s="150">
        <v>61</v>
      </c>
      <c r="B198" s="156" t="s">
        <v>261</v>
      </c>
      <c r="C198" s="190" t="s">
        <v>262</v>
      </c>
      <c r="D198" s="158" t="s">
        <v>113</v>
      </c>
      <c r="E198" s="165">
        <v>41.9475</v>
      </c>
      <c r="F198" s="168"/>
      <c r="G198" s="169">
        <f>ROUND(E198*F198,2)</f>
        <v>0</v>
      </c>
      <c r="H198" s="168"/>
      <c r="I198" s="169">
        <f>ROUND(E198*H198,2)</f>
        <v>0</v>
      </c>
      <c r="J198" s="168"/>
      <c r="K198" s="169">
        <f>ROUND(E198*J198,2)</f>
        <v>0</v>
      </c>
      <c r="L198" s="169">
        <v>21</v>
      </c>
      <c r="M198" s="169">
        <f>G198*(1+L198/100)</f>
        <v>0</v>
      </c>
      <c r="N198" s="159">
        <v>6E-05</v>
      </c>
      <c r="O198" s="159">
        <f>ROUND(E198*N198,5)</f>
        <v>0.00252</v>
      </c>
      <c r="P198" s="159">
        <v>0</v>
      </c>
      <c r="Q198" s="159">
        <f>ROUND(E198*P198,5)</f>
        <v>0</v>
      </c>
      <c r="R198" s="159"/>
      <c r="S198" s="159"/>
      <c r="T198" s="160">
        <v>0</v>
      </c>
      <c r="U198" s="159">
        <f>ROUND(E198*T198,2)</f>
        <v>0</v>
      </c>
      <c r="V198" s="149"/>
      <c r="W198" s="149"/>
      <c r="X198" s="149"/>
      <c r="Y198" s="149"/>
      <c r="Z198" s="149"/>
      <c r="AA198" s="149"/>
      <c r="AB198" s="149"/>
      <c r="AC198" s="149"/>
      <c r="AD198" s="149"/>
      <c r="AE198" s="149" t="s">
        <v>180</v>
      </c>
      <c r="AF198" s="149"/>
      <c r="AG198" s="149"/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</row>
    <row r="199" spans="1:60" ht="12.75" outlineLevel="1">
      <c r="A199" s="150"/>
      <c r="B199" s="156"/>
      <c r="C199" s="191" t="s">
        <v>259</v>
      </c>
      <c r="D199" s="161"/>
      <c r="E199" s="166"/>
      <c r="F199" s="169"/>
      <c r="G199" s="169"/>
      <c r="H199" s="169"/>
      <c r="I199" s="169"/>
      <c r="J199" s="169"/>
      <c r="K199" s="169"/>
      <c r="L199" s="169"/>
      <c r="M199" s="169"/>
      <c r="N199" s="159"/>
      <c r="O199" s="159"/>
      <c r="P199" s="159"/>
      <c r="Q199" s="159"/>
      <c r="R199" s="159"/>
      <c r="S199" s="159"/>
      <c r="T199" s="160"/>
      <c r="U199" s="15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 t="s">
        <v>101</v>
      </c>
      <c r="AF199" s="149">
        <v>0</v>
      </c>
      <c r="AG199" s="149"/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</row>
    <row r="200" spans="1:60" ht="12.75" outlineLevel="1">
      <c r="A200" s="179"/>
      <c r="B200" s="180"/>
      <c r="C200" s="193" t="s">
        <v>260</v>
      </c>
      <c r="D200" s="181"/>
      <c r="E200" s="182">
        <v>41.9475</v>
      </c>
      <c r="F200" s="183"/>
      <c r="G200" s="183"/>
      <c r="H200" s="183"/>
      <c r="I200" s="183"/>
      <c r="J200" s="183"/>
      <c r="K200" s="183"/>
      <c r="L200" s="183"/>
      <c r="M200" s="183"/>
      <c r="N200" s="184"/>
      <c r="O200" s="184"/>
      <c r="P200" s="184"/>
      <c r="Q200" s="184"/>
      <c r="R200" s="184"/>
      <c r="S200" s="184"/>
      <c r="T200" s="185"/>
      <c r="U200" s="184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49" t="s">
        <v>101</v>
      </c>
      <c r="AF200" s="149">
        <v>0</v>
      </c>
      <c r="AG200" s="149"/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9"/>
      <c r="BG200" s="149"/>
      <c r="BH200" s="149"/>
    </row>
    <row r="201" spans="1:30" ht="12.75">
      <c r="A201" s="6"/>
      <c r="B201" s="7" t="s">
        <v>263</v>
      </c>
      <c r="C201" s="194" t="s">
        <v>263</v>
      </c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AC201">
        <v>15</v>
      </c>
      <c r="AD201">
        <v>21</v>
      </c>
    </row>
    <row r="202" spans="1:31" ht="12.75">
      <c r="A202" s="186"/>
      <c r="B202" s="187">
        <v>26</v>
      </c>
      <c r="C202" s="195" t="s">
        <v>263</v>
      </c>
      <c r="D202" s="188"/>
      <c r="E202" s="188"/>
      <c r="F202" s="188"/>
      <c r="G202" s="189">
        <f>G8+G68+G72+G79+G167+G174+G190+G194</f>
        <v>0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AC202">
        <f>SUMIF(L7:L200,AC201,G7:G200)</f>
        <v>0</v>
      </c>
      <c r="AD202">
        <f>SUMIF(L7:L200,AD201,G7:G200)</f>
        <v>0</v>
      </c>
      <c r="AE202" t="s">
        <v>264</v>
      </c>
    </row>
    <row r="203" spans="1:21" ht="12.75">
      <c r="A203" s="6"/>
      <c r="B203" s="7" t="s">
        <v>263</v>
      </c>
      <c r="C203" s="194" t="s">
        <v>263</v>
      </c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2.75">
      <c r="A204" s="6"/>
      <c r="B204" s="7" t="s">
        <v>263</v>
      </c>
      <c r="C204" s="194" t="s">
        <v>263</v>
      </c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12.75">
      <c r="A205" s="264">
        <v>33</v>
      </c>
      <c r="B205" s="264"/>
      <c r="C205" s="265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31" ht="12.75">
      <c r="A206" s="266"/>
      <c r="B206" s="267"/>
      <c r="C206" s="268"/>
      <c r="D206" s="267"/>
      <c r="E206" s="267"/>
      <c r="F206" s="267"/>
      <c r="G206" s="269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AE206" t="s">
        <v>265</v>
      </c>
    </row>
    <row r="207" spans="1:21" ht="12.75">
      <c r="A207" s="270"/>
      <c r="B207" s="271"/>
      <c r="C207" s="272"/>
      <c r="D207" s="271"/>
      <c r="E207" s="271"/>
      <c r="F207" s="271"/>
      <c r="G207" s="273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2.75">
      <c r="A208" s="270"/>
      <c r="B208" s="271"/>
      <c r="C208" s="272"/>
      <c r="D208" s="271"/>
      <c r="E208" s="271"/>
      <c r="F208" s="271"/>
      <c r="G208" s="273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12.75">
      <c r="A209" s="270"/>
      <c r="B209" s="271"/>
      <c r="C209" s="272"/>
      <c r="D209" s="271"/>
      <c r="E209" s="271"/>
      <c r="F209" s="271"/>
      <c r="G209" s="273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ht="12.75">
      <c r="A210" s="274"/>
      <c r="B210" s="275"/>
      <c r="C210" s="276"/>
      <c r="D210" s="275"/>
      <c r="E210" s="275"/>
      <c r="F210" s="275"/>
      <c r="G210" s="277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12.75">
      <c r="A211" s="6"/>
      <c r="B211" s="7" t="s">
        <v>263</v>
      </c>
      <c r="C211" s="194" t="s">
        <v>263</v>
      </c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3:31" ht="12.75">
      <c r="C212" s="196"/>
      <c r="AE212" t="s">
        <v>266</v>
      </c>
    </row>
  </sheetData>
  <sheetProtection password="C5E7" sheet="1"/>
  <mergeCells count="6">
    <mergeCell ref="A1:G1"/>
    <mergeCell ref="C2:G2"/>
    <mergeCell ref="C3:G3"/>
    <mergeCell ref="C4:G4"/>
    <mergeCell ref="A205:C205"/>
    <mergeCell ref="A206:G210"/>
  </mergeCells>
  <printOptions/>
  <pageMargins left="0.590551181102362" right="0.393700787401575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2014-02-28T09:52:57Z</cp:lastPrinted>
  <dcterms:created xsi:type="dcterms:W3CDTF">2009-04-08T07:15:50Z</dcterms:created>
  <dcterms:modified xsi:type="dcterms:W3CDTF">2018-06-26T13:05:17Z</dcterms:modified>
  <cp:category/>
  <cp:version/>
  <cp:contentType/>
  <cp:contentStatus/>
</cp:coreProperties>
</file>