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F:\AA-ZAKÁZKY\Mikulov VO\PDPS\"/>
    </mc:Choice>
  </mc:AlternateContent>
  <bookViews>
    <workbookView xWindow="0" yWindow="0" windowWidth="21570" windowHeight="10350" activeTab="1"/>
  </bookViews>
  <sheets>
    <sheet name="Rekapitulace stavby" sheetId="1" r:id="rId1"/>
    <sheet name="1 - Rekonstrukce VO" sheetId="2" r:id="rId2"/>
    <sheet name="Pokyny pro vyplnění" sheetId="5" r:id="rId3"/>
  </sheets>
  <definedNames>
    <definedName name="_xlnm._FilterDatabase" localSheetId="1" hidden="1">'1 - Rekonstrukce VO'!$C$81:$K$281</definedName>
    <definedName name="_xlnm.Print_Titles" localSheetId="1">'1 - Rekonstrukce VO'!$81:$81</definedName>
    <definedName name="_xlnm.Print_Titles" localSheetId="0">'Rekapitulace stavby'!$49:$49</definedName>
    <definedName name="_xlnm.Print_Area" localSheetId="1">'1 - Rekonstrukce VO'!$C$4:$J$36,'1 - Rekonstrukce VO'!$C$42:$J$63,'1 - Rekonstrukce VO'!$C$69:$K$281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280" i="2"/>
  <c r="BH280" i="2"/>
  <c r="BG280" i="2"/>
  <c r="BF280" i="2"/>
  <c r="BE280" i="2"/>
  <c r="T280" i="2"/>
  <c r="R280" i="2"/>
  <c r="P280" i="2"/>
  <c r="BK280" i="2"/>
  <c r="J280" i="2"/>
  <c r="BI279" i="2"/>
  <c r="BH279" i="2"/>
  <c r="BG279" i="2"/>
  <c r="BF279" i="2"/>
  <c r="BE279" i="2"/>
  <c r="T279" i="2"/>
  <c r="R279" i="2"/>
  <c r="P279" i="2"/>
  <c r="BK279" i="2"/>
  <c r="J279" i="2"/>
  <c r="BI278" i="2"/>
  <c r="BH278" i="2"/>
  <c r="BG278" i="2"/>
  <c r="BF278" i="2"/>
  <c r="BE278" i="2"/>
  <c r="T278" i="2"/>
  <c r="R278" i="2"/>
  <c r="P278" i="2"/>
  <c r="BK278" i="2"/>
  <c r="J278" i="2"/>
  <c r="BI277" i="2"/>
  <c r="BH277" i="2"/>
  <c r="BG277" i="2"/>
  <c r="BF277" i="2"/>
  <c r="BE277" i="2"/>
  <c r="T277" i="2"/>
  <c r="R277" i="2"/>
  <c r="P277" i="2"/>
  <c r="BK277" i="2"/>
  <c r="J277" i="2"/>
  <c r="BI276" i="2"/>
  <c r="BH276" i="2"/>
  <c r="BG276" i="2"/>
  <c r="BF276" i="2"/>
  <c r="BE276" i="2"/>
  <c r="T276" i="2"/>
  <c r="R276" i="2"/>
  <c r="P276" i="2"/>
  <c r="BK276" i="2"/>
  <c r="J276" i="2"/>
  <c r="BI273" i="2"/>
  <c r="BH273" i="2"/>
  <c r="BG273" i="2"/>
  <c r="BF273" i="2"/>
  <c r="BE273" i="2"/>
  <c r="T273" i="2"/>
  <c r="R273" i="2"/>
  <c r="P273" i="2"/>
  <c r="BK273" i="2"/>
  <c r="J273" i="2"/>
  <c r="BI269" i="2"/>
  <c r="BH269" i="2"/>
  <c r="BG269" i="2"/>
  <c r="BF269" i="2"/>
  <c r="BE269" i="2"/>
  <c r="T269" i="2"/>
  <c r="R269" i="2"/>
  <c r="P269" i="2"/>
  <c r="BK269" i="2"/>
  <c r="J269" i="2"/>
  <c r="BI265" i="2"/>
  <c r="BH265" i="2"/>
  <c r="BG265" i="2"/>
  <c r="BF265" i="2"/>
  <c r="BE265" i="2"/>
  <c r="T265" i="2"/>
  <c r="R265" i="2"/>
  <c r="P265" i="2"/>
  <c r="BK265" i="2"/>
  <c r="J265" i="2"/>
  <c r="BI264" i="2"/>
  <c r="BH264" i="2"/>
  <c r="BG264" i="2"/>
  <c r="BF264" i="2"/>
  <c r="BE264" i="2"/>
  <c r="T264" i="2"/>
  <c r="R264" i="2"/>
  <c r="P264" i="2"/>
  <c r="BK264" i="2"/>
  <c r="J264" i="2"/>
  <c r="BI259" i="2"/>
  <c r="BH259" i="2"/>
  <c r="BG259" i="2"/>
  <c r="BF259" i="2"/>
  <c r="BE259" i="2"/>
  <c r="T259" i="2"/>
  <c r="R259" i="2"/>
  <c r="P259" i="2"/>
  <c r="BK259" i="2"/>
  <c r="J259" i="2"/>
  <c r="BI258" i="2"/>
  <c r="BH258" i="2"/>
  <c r="BG258" i="2"/>
  <c r="BF258" i="2"/>
  <c r="BE258" i="2"/>
  <c r="T258" i="2"/>
  <c r="R258" i="2"/>
  <c r="P258" i="2"/>
  <c r="BK258" i="2"/>
  <c r="J258" i="2"/>
  <c r="BI256" i="2"/>
  <c r="BH256" i="2"/>
  <c r="BG256" i="2"/>
  <c r="BF256" i="2"/>
  <c r="BE256" i="2"/>
  <c r="T256" i="2"/>
  <c r="R256" i="2"/>
  <c r="P256" i="2"/>
  <c r="BK256" i="2"/>
  <c r="J256" i="2"/>
  <c r="BI253" i="2"/>
  <c r="BH253" i="2"/>
  <c r="BG253" i="2"/>
  <c r="BF253" i="2"/>
  <c r="BE253" i="2"/>
  <c r="T253" i="2"/>
  <c r="R253" i="2"/>
  <c r="P253" i="2"/>
  <c r="BK253" i="2"/>
  <c r="J253" i="2"/>
  <c r="BI251" i="2"/>
  <c r="BH251" i="2"/>
  <c r="BG251" i="2"/>
  <c r="BF251" i="2"/>
  <c r="BE251" i="2"/>
  <c r="T251" i="2"/>
  <c r="R251" i="2"/>
  <c r="P251" i="2"/>
  <c r="BK251" i="2"/>
  <c r="J251" i="2"/>
  <c r="BI249" i="2"/>
  <c r="BH249" i="2"/>
  <c r="BG249" i="2"/>
  <c r="BF249" i="2"/>
  <c r="BE249" i="2"/>
  <c r="T249" i="2"/>
  <c r="R249" i="2"/>
  <c r="P249" i="2"/>
  <c r="BK249" i="2"/>
  <c r="J249" i="2"/>
  <c r="BI246" i="2"/>
  <c r="BH246" i="2"/>
  <c r="BG246" i="2"/>
  <c r="BF246" i="2"/>
  <c r="BE246" i="2"/>
  <c r="T246" i="2"/>
  <c r="R246" i="2"/>
  <c r="P246" i="2"/>
  <c r="BK246" i="2"/>
  <c r="J246" i="2"/>
  <c r="BI245" i="2"/>
  <c r="BH245" i="2"/>
  <c r="BG245" i="2"/>
  <c r="BF245" i="2"/>
  <c r="BE245" i="2"/>
  <c r="T245" i="2"/>
  <c r="R245" i="2"/>
  <c r="P245" i="2"/>
  <c r="BK245" i="2"/>
  <c r="J245" i="2"/>
  <c r="BI244" i="2"/>
  <c r="BH244" i="2"/>
  <c r="BG244" i="2"/>
  <c r="BF244" i="2"/>
  <c r="BE244" i="2"/>
  <c r="T244" i="2"/>
  <c r="R244" i="2"/>
  <c r="P244" i="2"/>
  <c r="BK244" i="2"/>
  <c r="J244" i="2"/>
  <c r="BI243" i="2"/>
  <c r="BH243" i="2"/>
  <c r="BG243" i="2"/>
  <c r="BF243" i="2"/>
  <c r="BE243" i="2"/>
  <c r="T243" i="2"/>
  <c r="R243" i="2"/>
  <c r="P243" i="2"/>
  <c r="BK243" i="2"/>
  <c r="J243" i="2"/>
  <c r="BI242" i="2"/>
  <c r="BH242" i="2"/>
  <c r="BG242" i="2"/>
  <c r="BF242" i="2"/>
  <c r="BE242" i="2"/>
  <c r="T242" i="2"/>
  <c r="R242" i="2"/>
  <c r="P242" i="2"/>
  <c r="BK242" i="2"/>
  <c r="J242" i="2"/>
  <c r="BI241" i="2"/>
  <c r="BH241" i="2"/>
  <c r="BG241" i="2"/>
  <c r="BF241" i="2"/>
  <c r="BE241" i="2"/>
  <c r="T241" i="2"/>
  <c r="R241" i="2"/>
  <c r="P241" i="2"/>
  <c r="BK241" i="2"/>
  <c r="J241" i="2"/>
  <c r="BI237" i="2"/>
  <c r="BH237" i="2"/>
  <c r="BG237" i="2"/>
  <c r="BF237" i="2"/>
  <c r="BE237" i="2"/>
  <c r="T237" i="2"/>
  <c r="R237" i="2"/>
  <c r="P237" i="2"/>
  <c r="BK237" i="2"/>
  <c r="J237" i="2"/>
  <c r="BI235" i="2"/>
  <c r="BH235" i="2"/>
  <c r="BG235" i="2"/>
  <c r="BF235" i="2"/>
  <c r="BE235" i="2"/>
  <c r="T235" i="2"/>
  <c r="R235" i="2"/>
  <c r="P235" i="2"/>
  <c r="BK235" i="2"/>
  <c r="J235" i="2"/>
  <c r="BI234" i="2"/>
  <c r="BH234" i="2"/>
  <c r="BG234" i="2"/>
  <c r="BF234" i="2"/>
  <c r="BE234" i="2"/>
  <c r="T234" i="2"/>
  <c r="R234" i="2"/>
  <c r="P234" i="2"/>
  <c r="BK234" i="2"/>
  <c r="J234" i="2"/>
  <c r="BI233" i="2"/>
  <c r="BH233" i="2"/>
  <c r="BG233" i="2"/>
  <c r="BF233" i="2"/>
  <c r="BE233" i="2"/>
  <c r="T233" i="2"/>
  <c r="R233" i="2"/>
  <c r="P233" i="2"/>
  <c r="BK233" i="2"/>
  <c r="J233" i="2"/>
  <c r="BI232" i="2"/>
  <c r="BH232" i="2"/>
  <c r="BG232" i="2"/>
  <c r="BF232" i="2"/>
  <c r="BE232" i="2"/>
  <c r="T232" i="2"/>
  <c r="R232" i="2"/>
  <c r="P232" i="2"/>
  <c r="BK232" i="2"/>
  <c r="J232" i="2"/>
  <c r="BI229" i="2"/>
  <c r="BH229" i="2"/>
  <c r="BG229" i="2"/>
  <c r="BF229" i="2"/>
  <c r="BE229" i="2"/>
  <c r="T229" i="2"/>
  <c r="R229" i="2"/>
  <c r="P229" i="2"/>
  <c r="BK229" i="2"/>
  <c r="J229" i="2"/>
  <c r="BI228" i="2"/>
  <c r="BH228" i="2"/>
  <c r="BG228" i="2"/>
  <c r="BF228" i="2"/>
  <c r="BE228" i="2"/>
  <c r="T228" i="2"/>
  <c r="R228" i="2"/>
  <c r="P228" i="2"/>
  <c r="BK228" i="2"/>
  <c r="J228" i="2"/>
  <c r="BI223" i="2"/>
  <c r="BH223" i="2"/>
  <c r="BG223" i="2"/>
  <c r="BF223" i="2"/>
  <c r="BE223" i="2"/>
  <c r="T223" i="2"/>
  <c r="R223" i="2"/>
  <c r="P223" i="2"/>
  <c r="BK223" i="2"/>
  <c r="J223" i="2"/>
  <c r="BI221" i="2"/>
  <c r="BH221" i="2"/>
  <c r="BG221" i="2"/>
  <c r="BF221" i="2"/>
  <c r="BE221" i="2"/>
  <c r="T221" i="2"/>
  <c r="R221" i="2"/>
  <c r="P221" i="2"/>
  <c r="BK221" i="2"/>
  <c r="J221" i="2"/>
  <c r="BI220" i="2"/>
  <c r="BH220" i="2"/>
  <c r="BG220" i="2"/>
  <c r="BF220" i="2"/>
  <c r="BE220" i="2"/>
  <c r="T220" i="2"/>
  <c r="R220" i="2"/>
  <c r="P220" i="2"/>
  <c r="BK220" i="2"/>
  <c r="J220" i="2"/>
  <c r="BI218" i="2"/>
  <c r="BH218" i="2"/>
  <c r="BG218" i="2"/>
  <c r="BF218" i="2"/>
  <c r="BE218" i="2"/>
  <c r="T218" i="2"/>
  <c r="R218" i="2"/>
  <c r="P218" i="2"/>
  <c r="BK218" i="2"/>
  <c r="J218" i="2"/>
  <c r="BI216" i="2"/>
  <c r="BH216" i="2"/>
  <c r="BG216" i="2"/>
  <c r="BF216" i="2"/>
  <c r="BE216" i="2"/>
  <c r="T216" i="2"/>
  <c r="R216" i="2"/>
  <c r="P216" i="2"/>
  <c r="BK216" i="2"/>
  <c r="J216" i="2"/>
  <c r="BI212" i="2"/>
  <c r="BH212" i="2"/>
  <c r="BG212" i="2"/>
  <c r="BF212" i="2"/>
  <c r="BE212" i="2"/>
  <c r="T212" i="2"/>
  <c r="R212" i="2"/>
  <c r="P212" i="2"/>
  <c r="BK212" i="2"/>
  <c r="J212" i="2"/>
  <c r="BI211" i="2"/>
  <c r="BH211" i="2"/>
  <c r="BG211" i="2"/>
  <c r="BF211" i="2"/>
  <c r="BE211" i="2"/>
  <c r="T211" i="2"/>
  <c r="R211" i="2"/>
  <c r="P211" i="2"/>
  <c r="BK211" i="2"/>
  <c r="J211" i="2"/>
  <c r="BI210" i="2"/>
  <c r="BH210" i="2"/>
  <c r="BG210" i="2"/>
  <c r="BF210" i="2"/>
  <c r="BE210" i="2"/>
  <c r="T210" i="2"/>
  <c r="R210" i="2"/>
  <c r="P210" i="2"/>
  <c r="BK210" i="2"/>
  <c r="J210" i="2"/>
  <c r="BI208" i="2"/>
  <c r="BH208" i="2"/>
  <c r="BG208" i="2"/>
  <c r="BF208" i="2"/>
  <c r="BE208" i="2"/>
  <c r="T208" i="2"/>
  <c r="R208" i="2"/>
  <c r="P208" i="2"/>
  <c r="BK208" i="2"/>
  <c r="J208" i="2"/>
  <c r="BI207" i="2"/>
  <c r="BH207" i="2"/>
  <c r="BG207" i="2"/>
  <c r="BF207" i="2"/>
  <c r="BE207" i="2"/>
  <c r="T207" i="2"/>
  <c r="R207" i="2"/>
  <c r="P207" i="2"/>
  <c r="BK207" i="2"/>
  <c r="J207" i="2"/>
  <c r="BI203" i="2"/>
  <c r="BH203" i="2"/>
  <c r="BG203" i="2"/>
  <c r="BF203" i="2"/>
  <c r="BE203" i="2"/>
  <c r="T203" i="2"/>
  <c r="R203" i="2"/>
  <c r="P203" i="2"/>
  <c r="BK203" i="2"/>
  <c r="J203" i="2"/>
  <c r="BI199" i="2"/>
  <c r="BH199" i="2"/>
  <c r="BG199" i="2"/>
  <c r="BF199" i="2"/>
  <c r="BE199" i="2"/>
  <c r="T199" i="2"/>
  <c r="R199" i="2"/>
  <c r="P199" i="2"/>
  <c r="BK199" i="2"/>
  <c r="J199" i="2"/>
  <c r="BI197" i="2"/>
  <c r="BH197" i="2"/>
  <c r="BG197" i="2"/>
  <c r="BF197" i="2"/>
  <c r="BE197" i="2"/>
  <c r="T197" i="2"/>
  <c r="R197" i="2"/>
  <c r="P197" i="2"/>
  <c r="BK197" i="2"/>
  <c r="J197" i="2"/>
  <c r="BI191" i="2"/>
  <c r="BH191" i="2"/>
  <c r="BG191" i="2"/>
  <c r="BF191" i="2"/>
  <c r="BE191" i="2"/>
  <c r="T191" i="2"/>
  <c r="R191" i="2"/>
  <c r="P191" i="2"/>
  <c r="BK191" i="2"/>
  <c r="J191" i="2"/>
  <c r="BI189" i="2"/>
  <c r="BH189" i="2"/>
  <c r="BG189" i="2"/>
  <c r="BF189" i="2"/>
  <c r="BE189" i="2"/>
  <c r="T189" i="2"/>
  <c r="R189" i="2"/>
  <c r="P189" i="2"/>
  <c r="BK189" i="2"/>
  <c r="J189" i="2"/>
  <c r="BI188" i="2"/>
  <c r="BH188" i="2"/>
  <c r="BG188" i="2"/>
  <c r="BF188" i="2"/>
  <c r="BE188" i="2"/>
  <c r="T188" i="2"/>
  <c r="R188" i="2"/>
  <c r="P188" i="2"/>
  <c r="BK188" i="2"/>
  <c r="J188" i="2"/>
  <c r="BI187" i="2"/>
  <c r="BH187" i="2"/>
  <c r="BG187" i="2"/>
  <c r="BF187" i="2"/>
  <c r="BE187" i="2"/>
  <c r="T187" i="2"/>
  <c r="R187" i="2"/>
  <c r="P187" i="2"/>
  <c r="BK187" i="2"/>
  <c r="J187" i="2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BE182" i="2"/>
  <c r="T182" i="2"/>
  <c r="R182" i="2"/>
  <c r="P182" i="2"/>
  <c r="BK182" i="2"/>
  <c r="J182" i="2"/>
  <c r="BI176" i="2"/>
  <c r="BH176" i="2"/>
  <c r="BG176" i="2"/>
  <c r="BF176" i="2"/>
  <c r="BE176" i="2"/>
  <c r="T176" i="2"/>
  <c r="T175" i="2" s="1"/>
  <c r="R176" i="2"/>
  <c r="R175" i="2" s="1"/>
  <c r="P176" i="2"/>
  <c r="P175" i="2" s="1"/>
  <c r="BK176" i="2"/>
  <c r="BK175" i="2" s="1"/>
  <c r="J175" i="2" s="1"/>
  <c r="J62" i="2" s="1"/>
  <c r="J176" i="2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6" i="2"/>
  <c r="BH106" i="2"/>
  <c r="BG106" i="2"/>
  <c r="BF106" i="2"/>
  <c r="T106" i="2"/>
  <c r="R106" i="2"/>
  <c r="P106" i="2"/>
  <c r="BK106" i="2"/>
  <c r="J106" i="2"/>
  <c r="BE106" i="2" s="1"/>
  <c r="BI99" i="2"/>
  <c r="BH99" i="2"/>
  <c r="BG99" i="2"/>
  <c r="BF99" i="2"/>
  <c r="T99" i="2"/>
  <c r="R99" i="2"/>
  <c r="P99" i="2"/>
  <c r="BK99" i="2"/>
  <c r="J99" i="2"/>
  <c r="BE99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T89" i="2" s="1"/>
  <c r="T88" i="2" s="1"/>
  <c r="R90" i="2"/>
  <c r="R89" i="2" s="1"/>
  <c r="R88" i="2" s="1"/>
  <c r="P90" i="2"/>
  <c r="P89" i="2" s="1"/>
  <c r="P88" i="2" s="1"/>
  <c r="BK90" i="2"/>
  <c r="BK89" i="2" s="1"/>
  <c r="J90" i="2"/>
  <c r="BE90" i="2" s="1"/>
  <c r="BI87" i="2"/>
  <c r="BH87" i="2"/>
  <c r="BG87" i="2"/>
  <c r="BF87" i="2"/>
  <c r="T87" i="2"/>
  <c r="T86" i="2" s="1"/>
  <c r="T85" i="2" s="1"/>
  <c r="R87" i="2"/>
  <c r="R86" i="2" s="1"/>
  <c r="R85" i="2" s="1"/>
  <c r="P87" i="2"/>
  <c r="P86" i="2" s="1"/>
  <c r="P85" i="2" s="1"/>
  <c r="BK87" i="2"/>
  <c r="BK86" i="2" s="1"/>
  <c r="J87" i="2"/>
  <c r="BE87" i="2" s="1"/>
  <c r="BI84" i="2"/>
  <c r="F34" i="2" s="1"/>
  <c r="BD52" i="1" s="1"/>
  <c r="BH84" i="2"/>
  <c r="F33" i="2" s="1"/>
  <c r="BC52" i="1" s="1"/>
  <c r="BG84" i="2"/>
  <c r="F32" i="2" s="1"/>
  <c r="BB52" i="1" s="1"/>
  <c r="BF84" i="2"/>
  <c r="F31" i="2" s="1"/>
  <c r="BA52" i="1" s="1"/>
  <c r="T84" i="2"/>
  <c r="T83" i="2" s="1"/>
  <c r="T82" i="2" s="1"/>
  <c r="R84" i="2"/>
  <c r="R83" i="2" s="1"/>
  <c r="P84" i="2"/>
  <c r="P83" i="2" s="1"/>
  <c r="P82" i="2" s="1"/>
  <c r="AU52" i="1" s="1"/>
  <c r="BK84" i="2"/>
  <c r="BK83" i="2" s="1"/>
  <c r="J84" i="2"/>
  <c r="BE84" i="2" s="1"/>
  <c r="J78" i="2"/>
  <c r="F76" i="2"/>
  <c r="E74" i="2"/>
  <c r="J51" i="2"/>
  <c r="F49" i="2"/>
  <c r="E47" i="2"/>
  <c r="J18" i="2"/>
  <c r="E18" i="2"/>
  <c r="F52" i="2" s="1"/>
  <c r="J17" i="2"/>
  <c r="J15" i="2"/>
  <c r="E15" i="2"/>
  <c r="F51" i="2" s="1"/>
  <c r="J14" i="2"/>
  <c r="J12" i="2"/>
  <c r="J76" i="2" s="1"/>
  <c r="E7" i="2"/>
  <c r="E45" i="2" s="1"/>
  <c r="AS51" i="1"/>
  <c r="L47" i="1"/>
  <c r="AM46" i="1"/>
  <c r="L46" i="1"/>
  <c r="AM44" i="1"/>
  <c r="L44" i="1"/>
  <c r="L42" i="1"/>
  <c r="L41" i="1"/>
  <c r="J49" i="2" l="1"/>
  <c r="F78" i="2"/>
  <c r="BC51" i="1"/>
  <c r="AY51" i="1" s="1"/>
  <c r="BB51" i="1"/>
  <c r="AX51" i="1" s="1"/>
  <c r="BD51" i="1"/>
  <c r="W30" i="1" s="1"/>
  <c r="W28" i="1"/>
  <c r="J86" i="2"/>
  <c r="J59" i="2" s="1"/>
  <c r="BK85" i="2"/>
  <c r="J85" i="2" s="1"/>
  <c r="J58" i="2" s="1"/>
  <c r="F30" i="2"/>
  <c r="AZ52" i="1" s="1"/>
  <c r="J30" i="2"/>
  <c r="AV52" i="1" s="1"/>
  <c r="J83" i="2"/>
  <c r="J57" i="2" s="1"/>
  <c r="R82" i="2"/>
  <c r="W29" i="1"/>
  <c r="J89" i="2"/>
  <c r="J61" i="2" s="1"/>
  <c r="BK88" i="2"/>
  <c r="J88" i="2" s="1"/>
  <c r="J60" i="2" s="1"/>
  <c r="E72" i="2"/>
  <c r="F79" i="2"/>
  <c r="J31" i="2"/>
  <c r="AW52" i="1" s="1"/>
  <c r="AU51" i="1"/>
  <c r="BA51" i="1"/>
  <c r="AZ51" i="1" l="1"/>
  <c r="W27" i="1"/>
  <c r="AW51" i="1"/>
  <c r="AK27" i="1" s="1"/>
  <c r="BK82" i="2"/>
  <c r="J82" i="2" s="1"/>
  <c r="AT52" i="1"/>
  <c r="J56" i="2" l="1"/>
  <c r="J27" i="2"/>
  <c r="W26" i="1"/>
  <c r="AV51" i="1"/>
  <c r="AT51" i="1" l="1"/>
  <c r="AK26" i="1"/>
  <c r="AG52" i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<sst xmlns="http://schemas.openxmlformats.org/spreadsheetml/2006/main" count="3104" uniqueCount="814">
  <si>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</si>
  <si>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</si>
  <si>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</si>
  <si>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</si>
  <si>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</si>
  <si>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</si>
  <si>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</si>
  <si>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{7cd268bf-7952-45cd-8710-e7228783bcd1}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</si>
  <si>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</si>
  <si>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</si>
  <si>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</si>
  <si>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</si>
  <si>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</si>
  <si>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</si>
  <si>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</si>
  <si>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</si>
  <si>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</si>
  <si>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E-2797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</si>
  <si>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</si>
  <si>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</si>
  <si>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Mikulov, Rekonstrukce veřejného osvětlení sídliště</t>
  </si>
  <si>
    <t>KSO:</t>
  </si>
  <si>
    <t>CC-CZ:</t>
  </si>
  <si>
    <t>Místo:</t>
  </si>
  <si>
    <t>Mikulov</t>
  </si>
  <si>
    <t>Datum:</t>
  </si>
  <si>
    <t>7. 6. 2017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</si>
  <si>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</si>
  <si>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</si>
  <si>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</si>
  <si>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</si>
  <si>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</si>
  <si>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</si>
  <si>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</si>
  <si>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25550101</t>
  </si>
  <si>
    <t>PK Sklenář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</si>
  <si>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</si>
  <si>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</si>
  <si>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</si>
  <si>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</si>
  <si>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</si>
  <si>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</si>
  <si>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</si>
  <si>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</si>
  <si>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</si>
  <si>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</si>
  <si>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</si>
  <si>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</si>
  <si>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</si>
  <si>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</si>
  <si>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</si>
  <si>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</si>
  <si>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</si>
  <si>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</si>
  <si>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</si>
  <si>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</si>
  <si>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</si>
  <si>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</si>
  <si>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</si>
  <si>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</si>
  <si>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</si>
  <si>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</si>
  <si>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</si>
  <si>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</si>
  <si>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</si>
  <si>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</si>
  <si>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</si>
  <si>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</si>
  <si>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</si>
  <si>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</si>
  <si>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</si>
  <si>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</si>
  <si>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</si>
  <si>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</si>
  <si>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</si>
  <si>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</si>
  <si>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</si>
  <si>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</si>
  <si>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Rekonstrukce VO</t>
  </si>
  <si>
    <t>STA</t>
  </si>
  <si>
    <t>{3f21ed94-1d7d-43df-b2dc-fe591861fd22}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</si>
  <si>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</si>
  <si>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</si>
  <si>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</si>
  <si>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</si>
  <si>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</si>
  <si>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</si>
  <si>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</si>
  <si>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</si>
  <si>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Rekonstrukce VO</t>
  </si>
  <si>
    <t>REKAPITULACE ČLENĚNÍ SOUPISU PRACÍ</t>
  </si>
  <si>
    <t>Kód dílu - Popis</t>
  </si>
  <si>
    <t>Cena celkem [CZK]</t>
  </si>
  <si>
    <t>Náklady soupisu celkem</t>
  </si>
  <si>
    <t>-1</t>
  </si>
  <si>
    <t>745 - Elektromontáže - rozvody vodičů hliníkových</t>
  </si>
  <si>
    <t>PSV - Práce a dodávky PSV</t>
  </si>
  <si>
    <t xml:space="preserve">    741 - Elektroinstalace - silnoproud</t>
  </si>
  <si>
    <t>M - Práce a dodávky M</t>
  </si>
  <si>
    <t xml:space="preserve">    21-M - Elektromontáže (viz situace a schema)</t>
  </si>
  <si>
    <t xml:space="preserve">    46-M - Zemní práce při extr.mont.pracích - (viz situace a řezy)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</si>
  <si>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</si>
  <si>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</si>
  <si>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</si>
  <si>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</si>
  <si>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</si>
  <si>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</si>
  <si>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</si>
  <si>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</si>
  <si>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</si>
  <si>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</si>
  <si>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</si>
  <si>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</si>
  <si>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</si>
  <si>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</si>
  <si>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745</t>
  </si>
  <si>
    <t>ROZPOCET</t>
  </si>
  <si>
    <t>K</t>
  </si>
  <si>
    <t>745904112</t>
  </si>
  <si>
    <t>m</t>
  </si>
  <si>
    <t>64</t>
  </si>
  <si>
    <t>-1408889539</t>
  </si>
  <si>
    <t>PSV</t>
  </si>
  <si>
    <t>741</t>
  </si>
  <si>
    <t>110</t>
  </si>
  <si>
    <t>7418-ASB1</t>
  </si>
  <si>
    <t>kus</t>
  </si>
  <si>
    <t>16</t>
  </si>
  <si>
    <t>220716466</t>
  </si>
  <si>
    <t>M</t>
  </si>
  <si>
    <t>Práce a dodávky M</t>
  </si>
  <si>
    <t>3</t>
  </si>
  <si>
    <t>21-M</t>
  </si>
  <si>
    <t>Elektromontáže (viz situace a schema)</t>
  </si>
  <si>
    <t>210010019</t>
  </si>
  <si>
    <t>Montáž trubek plastových ohebných D 48 mm uložených volně viz schema</t>
  </si>
  <si>
    <t>-1655092652</t>
  </si>
  <si>
    <t>34571352-R</t>
  </si>
  <si>
    <t>trubka elektroinstalační ohebná  HDPE+LDPE KF 09063</t>
  </si>
  <si>
    <t>256</t>
  </si>
  <si>
    <t>-2104925528</t>
  </si>
  <si>
    <t>P</t>
  </si>
  <si>
    <t>Poznámka k položce:
EAN 8595057698208</t>
  </si>
  <si>
    <t>VV</t>
  </si>
  <si>
    <t>"Trasa v1" 110+150+60+80+69+82+33+365+215</t>
  </si>
  <si>
    <t>"Trasa V2" 172+178+120+294+138+86+94+147</t>
  </si>
  <si>
    <t>"Trasa V3" 85+125+67+17+165+130+160+210</t>
  </si>
  <si>
    <t>"Do stožárů" 92*3</t>
  </si>
  <si>
    <t>"Do skříní" 35*1</t>
  </si>
  <si>
    <t>Součet</t>
  </si>
  <si>
    <t>4</t>
  </si>
  <si>
    <t>345713500</t>
  </si>
  <si>
    <t>trubka elektroinstalační ohebná dvouplášťová korugovaná D 32/40 mm, HDPE+LDPE</t>
  </si>
  <si>
    <t>CS ÚRS 2017 01</t>
  </si>
  <si>
    <t>-1411739304</t>
  </si>
  <si>
    <t>196+166+52+260+105+141+72+230+99+122+118+215+125+128+126+126</t>
  </si>
  <si>
    <t>15+6+57+12+10+10+120+7+5+9+3</t>
  </si>
  <si>
    <t>6+29+85+5</t>
  </si>
  <si>
    <t>2+4+3+4+6+3+4</t>
  </si>
  <si>
    <t>7+8+8+8+9+9+8+4+7+6+5+4+8+7+7+12+20+7+8+10+4+5+3+4+3+10+4+9+7+10+8</t>
  </si>
  <si>
    <t>5</t>
  </si>
  <si>
    <t>210100422</t>
  </si>
  <si>
    <t>Ukončení kabelů a vodičů kabelovou koncovkou do 4 žil do 1 kV včetně zapojení  do 4x16 mm2 viz schema</t>
  </si>
  <si>
    <t>1438696946</t>
  </si>
  <si>
    <t>"Do stožárů" 92</t>
  </si>
  <si>
    <t>"Do skříní" 35</t>
  </si>
  <si>
    <t>6</t>
  </si>
  <si>
    <t>210120102</t>
  </si>
  <si>
    <t>Montáž pojistkových patron nožových</t>
  </si>
  <si>
    <t>1068649979</t>
  </si>
  <si>
    <t>7</t>
  </si>
  <si>
    <t>358252220</t>
  </si>
  <si>
    <t>pojistka nízkoztrátová PHN00 16A provedení normální</t>
  </si>
  <si>
    <t>2063832034</t>
  </si>
  <si>
    <t>8</t>
  </si>
  <si>
    <t>358252240</t>
  </si>
  <si>
    <t>pojistka nožová 20A nízkoztrátová 2.22 W, provedení normální, charakteristika gG</t>
  </si>
  <si>
    <t>1362520647</t>
  </si>
  <si>
    <t>9</t>
  </si>
  <si>
    <t>358252280-1</t>
  </si>
  <si>
    <t>pojistka  zkratová</t>
  </si>
  <si>
    <t>248630495</t>
  </si>
  <si>
    <t>10</t>
  </si>
  <si>
    <t>210191502</t>
  </si>
  <si>
    <t>Montáž skříní pojistkových tenkocementových přípojkových v pilíři SP 3 až 5/1</t>
  </si>
  <si>
    <t>1462646354</t>
  </si>
  <si>
    <t>11</t>
  </si>
  <si>
    <t>357117350-1.1</t>
  </si>
  <si>
    <t>32</t>
  </si>
  <si>
    <t>266972423</t>
  </si>
  <si>
    <t>12</t>
  </si>
  <si>
    <t>357117350-1.2</t>
  </si>
  <si>
    <t>1688835635</t>
  </si>
  <si>
    <t>13</t>
  </si>
  <si>
    <t>357117350-2.1</t>
  </si>
  <si>
    <t>-1305497256</t>
  </si>
  <si>
    <t>14</t>
  </si>
  <si>
    <t>357117350-11</t>
  </si>
  <si>
    <t>-576854552</t>
  </si>
  <si>
    <t>210191502-D</t>
  </si>
  <si>
    <t>1257001619</t>
  </si>
  <si>
    <t>210191516</t>
  </si>
  <si>
    <t>412766745</t>
  </si>
  <si>
    <t>17</t>
  </si>
  <si>
    <t>357R--RVO</t>
  </si>
  <si>
    <t>128</t>
  </si>
  <si>
    <t>-1391172323</t>
  </si>
  <si>
    <t>18</t>
  </si>
  <si>
    <t>210191516-D</t>
  </si>
  <si>
    <t>-1660081628</t>
  </si>
  <si>
    <t>19</t>
  </si>
  <si>
    <t>210202016-D</t>
  </si>
  <si>
    <t>Montáž svítidel výbojkových průmyslových stropních závěsných parkových na sloupek</t>
  </si>
  <si>
    <t>-162766566</t>
  </si>
  <si>
    <t>20</t>
  </si>
  <si>
    <t>210202013-D</t>
  </si>
  <si>
    <t>Demontáž svítidel výbojkových průmyslových stropních závěsných na výložník</t>
  </si>
  <si>
    <t>488439559</t>
  </si>
  <si>
    <t>210202013</t>
  </si>
  <si>
    <t>Montáž svítidel výbojkových průmyslových  na výložník viz situace</t>
  </si>
  <si>
    <t>-23585488</t>
  </si>
  <si>
    <t>22</t>
  </si>
  <si>
    <t>348III-30W</t>
  </si>
  <si>
    <t>1149190349</t>
  </si>
  <si>
    <t>23</t>
  </si>
  <si>
    <t>348III-40W</t>
  </si>
  <si>
    <t>1120592648</t>
  </si>
  <si>
    <t>24</t>
  </si>
  <si>
    <t>210202016</t>
  </si>
  <si>
    <t>-1991794266</t>
  </si>
  <si>
    <t>25</t>
  </si>
  <si>
    <t>348I-20W</t>
  </si>
  <si>
    <t>-885754110</t>
  </si>
  <si>
    <t>26</t>
  </si>
  <si>
    <t>348V-20W</t>
  </si>
  <si>
    <t>35605717</t>
  </si>
  <si>
    <t>27</t>
  </si>
  <si>
    <t>210204002</t>
  </si>
  <si>
    <t>Montáž stožárů osvětlení parkových ocelových</t>
  </si>
  <si>
    <t>1675660215</t>
  </si>
  <si>
    <t>28</t>
  </si>
  <si>
    <t>316722-P-4,5</t>
  </si>
  <si>
    <t>ks</t>
  </si>
  <si>
    <t>596239153</t>
  </si>
  <si>
    <t>29</t>
  </si>
  <si>
    <t>316722-P-5</t>
  </si>
  <si>
    <t>229911126</t>
  </si>
  <si>
    <t>30</t>
  </si>
  <si>
    <t>210204002-D</t>
  </si>
  <si>
    <t>1936223543</t>
  </si>
  <si>
    <t>31</t>
  </si>
  <si>
    <t>210204011-D</t>
  </si>
  <si>
    <t>Demontáž stožárů osvětlení ocelových samostatně stojících délky do 12 m</t>
  </si>
  <si>
    <t>-432258272</t>
  </si>
  <si>
    <t>210204011</t>
  </si>
  <si>
    <t>Montáž stožárů osvětlení ocelových samostatně stojících délky do 12 m</t>
  </si>
  <si>
    <t>1516342000</t>
  </si>
  <si>
    <t>33</t>
  </si>
  <si>
    <t>316722-S1-8</t>
  </si>
  <si>
    <t>1960475748</t>
  </si>
  <si>
    <t>35</t>
  </si>
  <si>
    <t>210204103</t>
  </si>
  <si>
    <t>Montáž výložníků osvětlení jednoramenných sloupových, hmotnosti do 35 kg</t>
  </si>
  <si>
    <t>-1104780204</t>
  </si>
  <si>
    <t>36</t>
  </si>
  <si>
    <t>210204103-D</t>
  </si>
  <si>
    <t>Demontáž výložníků osvětlení jednoramenných sloupových hmotnosti do 35 kg</t>
  </si>
  <si>
    <t>-1637254249</t>
  </si>
  <si>
    <t>37</t>
  </si>
  <si>
    <t>316722-S1-1500</t>
  </si>
  <si>
    <t>-226896547</t>
  </si>
  <si>
    <t>38</t>
  </si>
  <si>
    <t>210204112</t>
  </si>
  <si>
    <t>Montáž výložníků osvětlení dvouramenných nástěnných, hmotnosti do 70 kg</t>
  </si>
  <si>
    <t>87523780</t>
  </si>
  <si>
    <t>39</t>
  </si>
  <si>
    <t>316722-S1-2/1500</t>
  </si>
  <si>
    <t>-1823515597</t>
  </si>
  <si>
    <t>40</t>
  </si>
  <si>
    <t>210204201</t>
  </si>
  <si>
    <t>Montáž elektrovýzbroje stožárů osvětlení 1 okruh</t>
  </si>
  <si>
    <t>487363936</t>
  </si>
  <si>
    <t>41</t>
  </si>
  <si>
    <t>316722-EKM 2035-1</t>
  </si>
  <si>
    <t>stožár.svorkovice EKM 2035 - 2xE27</t>
  </si>
  <si>
    <t>715284021</t>
  </si>
  <si>
    <t>42</t>
  </si>
  <si>
    <t>341110300</t>
  </si>
  <si>
    <t>kabel silový s Cu jádrem CYKY 3x1,5 mm2</t>
  </si>
  <si>
    <t>1820946609</t>
  </si>
  <si>
    <t>8*5+58*5.5+20*9,5</t>
  </si>
  <si>
    <t>43</t>
  </si>
  <si>
    <t>210204202</t>
  </si>
  <si>
    <t>Montáž elektrovýzbroje stožárů osvětlení 2 okruhy</t>
  </si>
  <si>
    <t>1193657951</t>
  </si>
  <si>
    <t>44</t>
  </si>
  <si>
    <t>316722-EKM 2035-2</t>
  </si>
  <si>
    <t>733855187</t>
  </si>
  <si>
    <t>45</t>
  </si>
  <si>
    <t>-1853679221</t>
  </si>
  <si>
    <t>6*2*9,5</t>
  </si>
  <si>
    <t>46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</si>
  <si>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</si>
  <si>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</si>
  <si>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379975434</t>
  </si>
  <si>
    <t>47</t>
  </si>
  <si>
    <t>354410730</t>
  </si>
  <si>
    <t>drát průměr 10 mm FeZn</t>
  </si>
  <si>
    <t>kg</t>
  </si>
  <si>
    <t>1370269638</t>
  </si>
  <si>
    <t>Poznámka k položce:
Hmotnost: 0,62 kg/m</t>
  </si>
  <si>
    <t>6490*0,63 'Přepočtené koeficientem množství</t>
  </si>
  <si>
    <t>48</t>
  </si>
  <si>
    <t>210220301</t>
  </si>
  <si>
    <t>Montáž svorek uzemňovacích, viz schema</t>
  </si>
  <si>
    <t>-888738943</t>
  </si>
  <si>
    <t>49</t>
  </si>
  <si>
    <t>354418850</t>
  </si>
  <si>
    <t>svorka spojovací SS pro lano D8-10 mm</t>
  </si>
  <si>
    <t>1933989456</t>
  </si>
  <si>
    <t>50</t>
  </si>
  <si>
    <t>354418650</t>
  </si>
  <si>
    <t>svorka FeZn k zemnící tyči - D 28 mm</t>
  </si>
  <si>
    <t>-1808343296</t>
  </si>
  <si>
    <t>51</t>
  </si>
  <si>
    <t>210220361</t>
  </si>
  <si>
    <t>Montáž hromosvodného vedení zemnících desek a tyčí s připojením na svodové nebo uzemňovací vedení bez příslušenství tyčí, délky do 2 m</t>
  </si>
  <si>
    <t>-1268935398</t>
  </si>
  <si>
    <t>52</t>
  </si>
  <si>
    <t>354420900</t>
  </si>
  <si>
    <t>tyč zemnící 2 m FeZn</t>
  </si>
  <si>
    <t>2117990088</t>
  </si>
  <si>
    <t>53</t>
  </si>
  <si>
    <t>210280003</t>
  </si>
  <si>
    <t>Zkoušky a prohlídky elektrických rozvodů a zařízení celková prohlídka, zkoušení, měření a vyhotovení revizní zprávy pro objem montážních prací přes 500 do 1000 tisíc Kč</t>
  </si>
  <si>
    <t>395275451</t>
  </si>
  <si>
    <t>54</t>
  </si>
  <si>
    <t>210280010</t>
  </si>
  <si>
    <t>Zkoušky a prohlídky elektrických rozvodů a zařízení celková prohlídka, zkoušení, měření a vyhotovení revizní zprávy pro objem montážních prací Příplatek k ceně -0003 za každých dalších i započatých 500 tisíc Kč přes 1000 tisíc Kč</t>
  </si>
  <si>
    <t>-1282925904</t>
  </si>
  <si>
    <t>PSC</t>
  </si>
  <si>
    <t xml:space="preserve">Poznámka k souboru cen:_x000D_
1. Ceny -0001 až -0010 jsou určeny pro objem montážních prací včetně nákladů na nosný a podružný materiál. </t>
  </si>
  <si>
    <t>55</t>
  </si>
  <si>
    <t>210280211</t>
  </si>
  <si>
    <t>Měření zemních odporů zemniče prvního nebo samostatného</t>
  </si>
  <si>
    <t>-739981677</t>
  </si>
  <si>
    <t>56</t>
  </si>
  <si>
    <t>210280351</t>
  </si>
  <si>
    <t>Zkoušky kabelů silových do 1 kV, počtu a průřezu žil do 4x25 mm2</t>
  </si>
  <si>
    <t>-398811319</t>
  </si>
  <si>
    <t>57</t>
  </si>
  <si>
    <t>210280542</t>
  </si>
  <si>
    <t>Měření impedance nulové smyčky okruhu vedení třífázového</t>
  </si>
  <si>
    <t>1386503904</t>
  </si>
  <si>
    <t>58</t>
  </si>
  <si>
    <t>210280712</t>
  </si>
  <si>
    <t>Měření intenzity osvětlení na pracovišti do 50 svítidel</t>
  </si>
  <si>
    <t>soubor</t>
  </si>
  <si>
    <t>-282605411</t>
  </si>
  <si>
    <t>59</t>
  </si>
  <si>
    <t>210810014</t>
  </si>
  <si>
    <t>Montáž měděných kabelů CYKY, CYKYD, CYKYDY, NYM, NYY, YSLY 750 V 4x16mm2 uložených volně</t>
  </si>
  <si>
    <t>164521916</t>
  </si>
  <si>
    <t>"Do stožárů" 92*5</t>
  </si>
  <si>
    <t>"Do skříní" 35*2</t>
  </si>
  <si>
    <t>60</t>
  </si>
  <si>
    <t>341110800</t>
  </si>
  <si>
    <t>kabel silový s Cu jádrem CYKY 4x16 mm2</t>
  </si>
  <si>
    <t>-8647432</t>
  </si>
  <si>
    <t>61</t>
  </si>
  <si>
    <t>210950101-1</t>
  </si>
  <si>
    <t>Očíslování stožárů - provede TSB (73,-Kž/světlené místo)</t>
  </si>
  <si>
    <t>2102943503</t>
  </si>
  <si>
    <t>46-M</t>
  </si>
  <si>
    <t>Zemní práce při extr.mont.pracích - (viz situace a řezy)</t>
  </si>
  <si>
    <t>62</t>
  </si>
  <si>
    <t>460010024</t>
  </si>
  <si>
    <t>Vytyčení trasy vedení kabelového podzemního v zastavěném prostoru viz řezy</t>
  </si>
  <si>
    <t>km</t>
  </si>
  <si>
    <t>1295490011</t>
  </si>
  <si>
    <t>(196+166+52+260+105+141+72+230+99+122+118+215+125+128+126+126)*.001</t>
  </si>
  <si>
    <t>(15+6+57+12+10+10+120+7+5+9+3)*.001</t>
  </si>
  <si>
    <t>(6+29+85+5)*.001</t>
  </si>
  <si>
    <t>(2+4+3+4+6+3+4)*.001</t>
  </si>
  <si>
    <t>(7+8+8+8+9+9+8+4+7+6+5+4+8+7+7+12+20+7+8+10+4+5+3+4+3+10+4+9+7+10+8) *.001</t>
  </si>
  <si>
    <t>63</t>
  </si>
  <si>
    <t>460010025</t>
  </si>
  <si>
    <t>Zaměření  trasy skutečného provedení v zastavěném prostoru</t>
  </si>
  <si>
    <t>562570609</t>
  </si>
  <si>
    <t>460030031</t>
  </si>
  <si>
    <t>Rozebrání dlažeb ručně z kostek velkých do písku spáry nezalité</t>
  </si>
  <si>
    <t>m2</t>
  </si>
  <si>
    <t>-1375668598</t>
  </si>
  <si>
    <t>(15+6+57+12+10+10+120+7+5+9+3+6)*.55</t>
  </si>
  <si>
    <t>"Jámy protlaku v chodníku" 3*2.2*1.2+3*1.2*1.2</t>
  </si>
  <si>
    <t>65</t>
  </si>
  <si>
    <t>460030092</t>
  </si>
  <si>
    <t>-362769459</t>
  </si>
  <si>
    <t>66</t>
  </si>
  <si>
    <t>460030095</t>
  </si>
  <si>
    <t>1325197860</t>
  </si>
  <si>
    <t>67</t>
  </si>
  <si>
    <t>460030122</t>
  </si>
  <si>
    <t>Přípravné terénní práce odstranění pařezů včetně vytrhání, vykopání nebo odstřelení, přesekání kořenů a přemístění do 50 m nebo naložení na dopravní prostředek, průměru přes 30 cm</t>
  </si>
  <si>
    <t>-44406334</t>
  </si>
  <si>
    <t>68</t>
  </si>
  <si>
    <t>460030151</t>
  </si>
  <si>
    <t>-857409261</t>
  </si>
  <si>
    <t>(2+4+3+4+6+3+7)*.7</t>
  </si>
  <si>
    <t>69</t>
  </si>
  <si>
    <t>460030152</t>
  </si>
  <si>
    <t>Odstranění podkladu nebo krytu komunikace z kameniva drceného tloušťky do 20 cm</t>
  </si>
  <si>
    <t>-636573162</t>
  </si>
  <si>
    <t>(2+4+3+4+6+3+7)*.5</t>
  </si>
  <si>
    <t>70</t>
  </si>
  <si>
    <t>460030171</t>
  </si>
  <si>
    <t>Přípravné terénní práce odstranění podkladu nebo krytu komunikace včetně rozpojení na kusy a zarovnání styčné spáry ze živice, tloušťky do 5 cm</t>
  </si>
  <si>
    <t>903762416</t>
  </si>
  <si>
    <t>(29+85+5)*.75</t>
  </si>
  <si>
    <t>(2+4+3+4+6+3+4)*.9</t>
  </si>
  <si>
    <t>71</t>
  </si>
  <si>
    <t>460030181</t>
  </si>
  <si>
    <t>154996677</t>
  </si>
  <si>
    <t>2*(29+85+5+2+4+3+4+6+3+4)</t>
  </si>
  <si>
    <t>2*(2+3+2)</t>
  </si>
  <si>
    <t>72</t>
  </si>
  <si>
    <t>460050703</t>
  </si>
  <si>
    <t>Hloubení nezapažených jam pro stožáry veřejného osvětlení ručně v hornině tř 3</t>
  </si>
  <si>
    <t>529896225</t>
  </si>
  <si>
    <t>73</t>
  </si>
  <si>
    <t>460080112</t>
  </si>
  <si>
    <t>Základové konstrukce bourání základu včetně záhozu jámy sypaninou, zhutnění a urovnání betonového</t>
  </si>
  <si>
    <t>m3</t>
  </si>
  <si>
    <t>1617623884</t>
  </si>
  <si>
    <t>94*.5*.5*1.2+20*.8*.8*1,5</t>
  </si>
  <si>
    <t>74</t>
  </si>
  <si>
    <t>46008-R1</t>
  </si>
  <si>
    <t>2055696899</t>
  </si>
  <si>
    <t>75</t>
  </si>
  <si>
    <t>46008-R2</t>
  </si>
  <si>
    <t>987920641</t>
  </si>
  <si>
    <t>76</t>
  </si>
  <si>
    <t>460200143</t>
  </si>
  <si>
    <t>Hloubení kabelových nezapažených rýh ručně š 35 cm, hl 60 cm, v hornině tř 3</t>
  </si>
  <si>
    <t>1048876745</t>
  </si>
  <si>
    <t>29+85+5</t>
  </si>
  <si>
    <t>77</t>
  </si>
  <si>
    <t>460200163</t>
  </si>
  <si>
    <t>Hloubení kabelových nezapažených rýh ručně š 35 cm, hl 80 cm, v hornině tř 3</t>
  </si>
  <si>
    <t>550920288</t>
  </si>
  <si>
    <t>(196+166+52+260+105+141+72+230+99+122+118+215+125+128+126+126)+6</t>
  </si>
  <si>
    <t>78</t>
  </si>
  <si>
    <t>460200303</t>
  </si>
  <si>
    <t>Hloubení kabelových rýh ručně včetně urovnání dna s přemístěním výkopku do vzdálenosti 3 m od okraje jámy nebo naložením na dopravní prostředek šířky 50 cm, hloubky 120 cm, v hornině třídy 3</t>
  </si>
  <si>
    <t>-1406189205</t>
  </si>
  <si>
    <t>79</t>
  </si>
  <si>
    <t>460230414</t>
  </si>
  <si>
    <t>Odkop zeminy ručně s vodorovným přemístěním do 50 m na skládku v hornině tř 3 a 4</t>
  </si>
  <si>
    <t>960275245</t>
  </si>
  <si>
    <t>80</t>
  </si>
  <si>
    <t>460230414-1</t>
  </si>
  <si>
    <t>136835654</t>
  </si>
  <si>
    <t>27*2*1*1.3+25*1*1*1.3</t>
  </si>
  <si>
    <t>81</t>
  </si>
  <si>
    <t>460421082</t>
  </si>
  <si>
    <t>Lože kabelů z písku nebo štěrkopísku tl 5 cm nad kabel, kryté plastovou folií, š lože do 50 cm</t>
  </si>
  <si>
    <t>774953392</t>
  </si>
  <si>
    <t>(196+166+52+260+105+141+72+230+99+122+118+215+125+128+126+126)</t>
  </si>
  <si>
    <t>(15+6+57+12+10+10+120+7+5+9+3)</t>
  </si>
  <si>
    <t>(6+29+85+5)</t>
  </si>
  <si>
    <t>82</t>
  </si>
  <si>
    <t>460421082-1</t>
  </si>
  <si>
    <t>krytí plastovou folií, š do 50 cm</t>
  </si>
  <si>
    <t>1080958603</t>
  </si>
  <si>
    <t>83</t>
  </si>
  <si>
    <t>460421101</t>
  </si>
  <si>
    <t>Kabelové lože včetně podsypu, zhutnění a urovnání povrchu z písku nebo štěrkopísku tloušťky 10 cm nad kabel bez zakrytí, šířky do 65 cm</t>
  </si>
  <si>
    <t>-2036025483</t>
  </si>
  <si>
    <t xml:space="preserve">Poznámka k souboru cen:_x000D_
1. V cenách -1021 až -1072, -1121 až -1172 a -1221 až -1272 nejsou započteny náklady na dodávku betonových a plastových desek. Tato dodávka se oceňuje ve specifikaci. </t>
  </si>
  <si>
    <t>(2+4+3+4+6+3+4)</t>
  </si>
  <si>
    <t>84</t>
  </si>
  <si>
    <t>460470001.1</t>
  </si>
  <si>
    <t>Provizorní zajištění potrubí ve výkopech při křížení s kabelem</t>
  </si>
  <si>
    <t>-493667699</t>
  </si>
  <si>
    <t>85</t>
  </si>
  <si>
    <t>460470011.1</t>
  </si>
  <si>
    <t>Provizorní zajištění kabelů ve výkopech při jejich křížení</t>
  </si>
  <si>
    <t>-1552563062</t>
  </si>
  <si>
    <t>86</t>
  </si>
  <si>
    <t>460510014</t>
  </si>
  <si>
    <t>Kabelové prostupy z trub betonových do rýhy s obsypem, průměru do 15 cm</t>
  </si>
  <si>
    <t>2065856514</t>
  </si>
  <si>
    <t>87</t>
  </si>
  <si>
    <t>460510064</t>
  </si>
  <si>
    <t>Kabelové prostupy z trub plastových do rýhy s obsypem, průměru do 10 cm</t>
  </si>
  <si>
    <t>1864529439</t>
  </si>
  <si>
    <t>(2+4+3)*2+(4+6+3+4)*3</t>
  </si>
  <si>
    <t>88</t>
  </si>
  <si>
    <t>460510095</t>
  </si>
  <si>
    <t>-2062459320</t>
  </si>
  <si>
    <t>7*3+8*2+8*2+8*2+9*2+9*3+8*2+4*2+7*2+6*3+5*3+4*2+8*2+7*2+7*3</t>
  </si>
  <si>
    <t>12*2+20*2+7*2+5*2+3+2+4*2+3*2+10*2+4*2+9*2+7*2+10*2+8*2</t>
  </si>
  <si>
    <t>89</t>
  </si>
  <si>
    <t>460560123</t>
  </si>
  <si>
    <t>-523408957</t>
  </si>
  <si>
    <t>90</t>
  </si>
  <si>
    <t>460560143</t>
  </si>
  <si>
    <t>1399989919</t>
  </si>
  <si>
    <t>91</t>
  </si>
  <si>
    <t>460560273</t>
  </si>
  <si>
    <t>-1668853035</t>
  </si>
  <si>
    <t>92</t>
  </si>
  <si>
    <t>460561901</t>
  </si>
  <si>
    <t>Zásyp rýh nebo jam strojně bez zhutnění v zástavbě</t>
  </si>
  <si>
    <t>318281253</t>
  </si>
  <si>
    <t>93</t>
  </si>
  <si>
    <t>460561901-1</t>
  </si>
  <si>
    <t>2096667285</t>
  </si>
  <si>
    <t>94</t>
  </si>
  <si>
    <t>460600021</t>
  </si>
  <si>
    <t>Vodorovné přemístění horniny jakékoliv třídy do 50 m</t>
  </si>
  <si>
    <t>1870350194</t>
  </si>
  <si>
    <t>"Za písek" 2660*.35*.2+26*.5*.3</t>
  </si>
  <si>
    <t>"Za základy sloupů"66*.4*.4*1.2+26*.6*.6*1.5</t>
  </si>
  <si>
    <t>95</t>
  </si>
  <si>
    <t>460600031</t>
  </si>
  <si>
    <t>Příplatek k vodorovnému přemístění horniny za každých dalších 1000 m</t>
  </si>
  <si>
    <t>1480712128</t>
  </si>
  <si>
    <t>216.812*15</t>
  </si>
  <si>
    <t>96</t>
  </si>
  <si>
    <t>460600071-11.1</t>
  </si>
  <si>
    <t>Poplatek za skládku zeminy</t>
  </si>
  <si>
    <t>t</t>
  </si>
  <si>
    <t>-1151924239</t>
  </si>
  <si>
    <t>2160,812*1,6 'Přepočtené koeficientem množství</t>
  </si>
  <si>
    <t>97</t>
  </si>
  <si>
    <t>460600061</t>
  </si>
  <si>
    <t>Odvoz suti a vybouraných hmot do 1 km</t>
  </si>
  <si>
    <t>-143599492</t>
  </si>
  <si>
    <t>(181.59*.1+14.5*.5+112.65*.15)*1.6</t>
  </si>
  <si>
    <t>"Základy sloupů" 47.3*1.6</t>
  </si>
  <si>
    <t>98</t>
  </si>
  <si>
    <t>460600071</t>
  </si>
  <si>
    <t>Příplatek k odvozu suti a vybouraných hmot za každý další 1 km</t>
  </si>
  <si>
    <t>151037480</t>
  </si>
  <si>
    <t>142,37*15 'Přepočtené koeficientem množství</t>
  </si>
  <si>
    <t>99</t>
  </si>
  <si>
    <t>460600071-12</t>
  </si>
  <si>
    <t>Poplatek za skládku suti</t>
  </si>
  <si>
    <t>-1193030342</t>
  </si>
  <si>
    <t>100</t>
  </si>
  <si>
    <t>460620013</t>
  </si>
  <si>
    <t>Provizorní úprava terénu se zhutněním, v hornině tř 3</t>
  </si>
  <si>
    <t>-563179964</t>
  </si>
  <si>
    <t>(196+166+52+260+105+141+72+230+88+122+118+215+125+128+126+126)*.0.35</t>
  </si>
  <si>
    <t>(15+6+57+12+10+10+120+7+16+9+3)*.35</t>
  </si>
  <si>
    <t>(6+29+85+5)*.35</t>
  </si>
  <si>
    <t>(2+4+3+4+6+3+4)*.5</t>
  </si>
  <si>
    <t>101</t>
  </si>
  <si>
    <t>460650041</t>
  </si>
  <si>
    <t>Zřízení podkladní vrstvy vozovky a chodníku ze štěrkopísku se zhutněním tloušťky do 5 cm</t>
  </si>
  <si>
    <t>244157532</t>
  </si>
  <si>
    <t>102</t>
  </si>
  <si>
    <t>460650053</t>
  </si>
  <si>
    <t>Zřízení podkladní vrstvy vozovky a chodníku ze štěrkodrti se zhutněním tloušťky do 15 cm</t>
  </si>
  <si>
    <t>-439772714</t>
  </si>
  <si>
    <t>(15+6+57+12+10+10+120+7+5+9+3+6)*.35</t>
  </si>
  <si>
    <t>"Jámy protlaku v chodníku" 3*2*1+3*1*1</t>
  </si>
  <si>
    <t>103</t>
  </si>
  <si>
    <t>460650062</t>
  </si>
  <si>
    <t>Vozovky a chodníky zřízení podkladní vrstvy včetně rozprostření a úpravy podkladu z kameniva drceného, včetně zhutnění, tloušťky přes 10 do 15 cm</t>
  </si>
  <si>
    <t>213815454</t>
  </si>
  <si>
    <t>104</t>
  </si>
  <si>
    <t>460650072</t>
  </si>
  <si>
    <t>Vozovky a chodníky zřízení podkladní vrstvy včetně rozprostření a úpravy podkladu z kameniva obalovaného asfaltem včetně zhutnění, tloušťky přes 5 do 10 cm</t>
  </si>
  <si>
    <t>530374320</t>
  </si>
  <si>
    <t>(29+85+5)*.55</t>
  </si>
  <si>
    <t>105</t>
  </si>
  <si>
    <t>460650133</t>
  </si>
  <si>
    <t>Vozovky a chodníky kryt vozovky z litého asfaltu včetně rozprostření, tloušťky přes 3 do 5 cm</t>
  </si>
  <si>
    <t>-143044972</t>
  </si>
  <si>
    <t>106</t>
  </si>
  <si>
    <t>460650182</t>
  </si>
  <si>
    <t>Osazení betonových obrubníků ležatých chodníkových do betonu prostého</t>
  </si>
  <si>
    <t>858839429</t>
  </si>
  <si>
    <t>107</t>
  </si>
  <si>
    <t>460650185</t>
  </si>
  <si>
    <t>Vozovky a chodníky osazení obrubníku betonového do lože z betonu se zatřením spár cementovou maltou ležatého silničního</t>
  </si>
  <si>
    <t>1500716462</t>
  </si>
  <si>
    <t>108</t>
  </si>
  <si>
    <t>460650921</t>
  </si>
  <si>
    <t>Kladení dlažby po překopech z kostek kamenných velkých do lože z kameniva těženého</t>
  </si>
  <si>
    <t>-722684131</t>
  </si>
  <si>
    <t>109</t>
  </si>
  <si>
    <t>592453420</t>
  </si>
  <si>
    <t>dlažba betonová kostka 40x40x5 cm šedá</t>
  </si>
  <si>
    <t>1963084087</t>
  </si>
  <si>
    <t>"Za poškozenou dlažbu" 155.24*.1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</si>
  <si>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</si>
  <si>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</si>
  <si>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</si>
  <si>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</si>
  <si>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</si>
  <si>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</si>
  <si>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</si>
  <si>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</si>
  <si>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</si>
  <si>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</si>
  <si>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</si>
  <si>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</si>
  <si>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</si>
  <si>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</si>
  <si>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</si>
  <si>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</si>
  <si>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</si>
  <si>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</si>
  <si>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</si>
  <si>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</si>
  <si>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</si>
  <si>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</si>
  <si>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</si>
  <si>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</si>
  <si>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</si>
  <si>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</si>
  <si>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</si>
  <si>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</si>
  <si>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</si>
  <si>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</si>
  <si>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</si>
  <si>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</si>
  <si>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</si>
  <si>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</si>
  <si>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</si>
  <si>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</si>
  <si>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</si>
  <si>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</si>
  <si>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</si>
  <si>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</si>
  <si>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</si>
  <si>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</si>
  <si>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</si>
  <si>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</si>
  <si>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</si>
  <si>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</si>
  <si>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</si>
  <si>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</si>
  <si>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</si>
  <si>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</si>
  <si>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</si>
  <si>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</si>
  <si>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</si>
  <si>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</si>
  <si>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</si>
  <si>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</si>
  <si>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</si>
  <si>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</si>
  <si>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</si>
  <si>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</si>
  <si>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</si>
  <si>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</si>
  <si>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</si>
  <si>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</si>
  <si>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</si>
  <si>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</si>
  <si>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</si>
  <si>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</si>
  <si>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</si>
  <si>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</si>
  <si>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</si>
  <si>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</si>
  <si>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</si>
  <si>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</si>
  <si>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</si>
  <si>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</si>
  <si>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</si>
  <si>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</si>
  <si>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</si>
  <si>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</si>
  <si>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</si>
  <si>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</si>
  <si>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</si>
  <si>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</si>
  <si>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</si>
  <si>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</si>
  <si>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</si>
  <si>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</si>
  <si>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</si>
  <si>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</si>
  <si>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</si>
  <si>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</si>
  <si>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</si>
  <si>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</si>
  <si>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</si>
  <si>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</si>
  <si>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</si>
  <si>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</si>
  <si>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</si>
  <si>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</si>
  <si>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</si>
  <si>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</si>
  <si>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</si>
  <si>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</si>
  <si>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</si>
  <si>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</si>
  <si>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</si>
  <si>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</si>
  <si>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</si>
  <si>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</si>
  <si>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</si>
  <si>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</si>
  <si>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</si>
  <si>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</si>
  <si>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</si>
  <si>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</si>
  <si>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</si>
  <si>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</si>
  <si>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</si>
  <si>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</si>
  <si>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</si>
  <si>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</si>
  <si>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</si>
  <si>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</si>
  <si>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</si>
  <si>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</si>
  <si>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</si>
  <si>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</si>
  <si>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</si>
  <si>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</si>
  <si>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</si>
  <si>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</si>
  <si>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</si>
  <si>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</si>
  <si>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</si>
  <si>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</si>
  <si>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</si>
  <si>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</si>
  <si>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</si>
  <si>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</si>
  <si>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</si>
  <si>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</si>
  <si>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</si>
  <si>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</si>
  <si>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</si>
  <si>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</si>
  <si>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</si>
  <si>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</si>
  <si>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</si>
  <si>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</si>
  <si>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</si>
  <si>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</si>
  <si>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</si>
  <si>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</si>
  <si>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</si>
  <si>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</si>
  <si>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</si>
  <si>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</si>
  <si>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</si>
  <si>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</si>
  <si>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</si>
  <si>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</si>
  <si>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</si>
  <si>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</si>
  <si>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</si>
  <si>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</si>
  <si>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</si>
  <si>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</si>
  <si>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</si>
  <si>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</si>
  <si>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</si>
  <si>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</si>
  <si>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</si>
  <si>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</si>
  <si>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</si>
  <si>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</si>
  <si>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</si>
  <si>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</si>
  <si>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</si>
  <si>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</si>
  <si>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</si>
  <si>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</si>
  <si>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</si>
  <si>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Elektromontáže - rozvody vodičů hliníkových   </t>
  </si>
  <si>
    <t xml:space="preserve">Příplatek k montáži kabelů za zatažení vodiče a kabelu do 2,00 kg   </t>
  </si>
  <si>
    <t xml:space="preserve">Práce a dodávky PSV   </t>
  </si>
  <si>
    <t xml:space="preserve">Elektroinstalace - silnoproud   </t>
  </si>
  <si>
    <t xml:space="preserve">Dokumentace skutečného provedení stavby   </t>
  </si>
  <si>
    <t xml:space="preserve">skříň rozpojovací pro VO RF 5:4   </t>
  </si>
  <si>
    <t xml:space="preserve">skříň rozpojovací pro VO RF 5:3   </t>
  </si>
  <si>
    <t xml:space="preserve">skříň rozpojovací pro VO RF 6:5   </t>
  </si>
  <si>
    <t xml:space="preserve">Přepěťová ochrana SPD1+2 3N, 12,5kA   </t>
  </si>
  <si>
    <t xml:space="preserve">Montáž skříní pojistkových tenkocementových rozpojovacích v pilíři SR 3.1, 7.1, S/1, 1SRV 3/1   </t>
  </si>
  <si>
    <t xml:space="preserve">Skříň zapínací RVO v pilíři   </t>
  </si>
  <si>
    <t xml:space="preserve">Demontáž zapinací skříně RVO   </t>
  </si>
  <si>
    <t xml:space="preserve">B-svítidla LED typ III - 30W /3000K   </t>
  </si>
  <si>
    <t xml:space="preserve">A-svítidla LED typ III - 40W /3000K   </t>
  </si>
  <si>
    <t xml:space="preserve">C-svítidla LED typ I - 20W /3000K   </t>
  </si>
  <si>
    <t xml:space="preserve">D-svítidla LED typ V - 20W /3000K   </t>
  </si>
  <si>
    <t xml:space="preserve">Sadový stožár Al 4,5m s přírubou   </t>
  </si>
  <si>
    <t xml:space="preserve">Sadový stožár Al 5m s přírubou   </t>
  </si>
  <si>
    <t xml:space="preserve">Výložníkový silniční stožár  Al, výška 8m s přírubou   </t>
  </si>
  <si>
    <t xml:space="preserve">Jednoduchý výložník pro stožár typu S1 délka 1,5m   </t>
  </si>
  <si>
    <t xml:space="preserve">Dvoujvýložník pro stožár typu S1 délka 1,5m   </t>
  </si>
  <si>
    <t xml:space="preserve">stožár.svorkovice IP 43 - 2xpoj.6A   </t>
  </si>
  <si>
    <t xml:space="preserve">Vytrhání obrub ležatých silničních s odhozením nebo naložením na dopravní prostředek   </t>
  </si>
  <si>
    <t xml:space="preserve">Odstranění pařezů stromů průměru kmene přes 30 cm   </t>
  </si>
  <si>
    <t xml:space="preserve">Řezání podkladu nebo krytu betonového hloubky do 10 cm   </t>
  </si>
  <si>
    <t xml:space="preserve">Zásyp startovací a cílové jámy protlaku   </t>
  </si>
  <si>
    <t xml:space="preserve">Zásyp rýh ručně šířky 35 cm, hloubky 40 cm, z horniny třídy 3   </t>
  </si>
  <si>
    <t xml:space="preserve">Zásyp rýh ručně šířky 35 cm, hloubky 60 cm, z horniny třídy 3   </t>
  </si>
  <si>
    <t xml:space="preserve">Zásyp rýh ručně šířky 50 cm, hloubky 90 cm, z horniny třídy 3   </t>
  </si>
  <si>
    <t xml:space="preserve">Řízený protlak  z trub plastových do průměru  15 cm   </t>
  </si>
  <si>
    <t xml:space="preserve">Startovací a cílová jáma protlaku v hornině tř 3 a 4   </t>
  </si>
  <si>
    <t xml:space="preserve">Základ prefabrikovaný pro sadový sloup   </t>
  </si>
  <si>
    <t xml:space="preserve">Základ prefabrikovaný pro silniční sloup do 8m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</si>
</sst>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sz val="11"/>
      <color indexed="18"/>
      <name val="Arial CE"/>
      <charset val="238"/>
    </font>
    <font>
      <sz val="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Border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Border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5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5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38" fillId="0" borderId="0" xfId="0" applyFont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50" fillId="0" borderId="0" xfId="0" applyFont="1" applyAlignment="1" applyProtection="1">
      <alignment horizontal="left" wrapText="1"/>
      <protection locked="0"/>
    </xf>
    <xf numFmtId="0" fontId="51" fillId="0" borderId="37" xfId="0" applyFont="1" applyBorder="1" applyAlignment="1" applyProtection="1">
      <alignment horizontal="left" wrapText="1"/>
      <protection locked="0"/>
    </xf>
    <xf numFmtId="0" fontId="52" fillId="0" borderId="0" xfId="0" applyFont="1" applyAlignment="1" applyProtection="1">
      <alignment horizontal="left" wrapText="1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53" fillId="0" borderId="37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38" activePane="bottomLeft" state="frozen"/>
      <selection pane="bottomLeft" activeCell="A53" sqref="A53:XFD5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9" t="s">
        <v>8</v>
      </c>
      <c r="AS2" s="340"/>
      <c r="AT2" s="340"/>
      <c r="AU2" s="340"/>
      <c r="AV2" s="340"/>
      <c r="AW2" s="340"/>
      <c r="AX2" s="340"/>
      <c r="AY2" s="340"/>
      <c r="AZ2" s="340"/>
      <c r="BA2" s="340"/>
      <c r="BB2" s="340"/>
      <c r="BC2" s="340"/>
      <c r="BD2" s="340"/>
      <c r="BE2" s="340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13" t="s">
        <v>17</v>
      </c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  <c r="AL5" s="314"/>
      <c r="AM5" s="314"/>
      <c r="AN5" s="314"/>
      <c r="AO5" s="314"/>
      <c r="AP5" s="28"/>
      <c r="AQ5" s="30"/>
      <c r="BE5" s="311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15" t="s">
        <v>20</v>
      </c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28"/>
      <c r="AQ6" s="30"/>
      <c r="BE6" s="312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12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12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12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12"/>
      <c r="BS10" s="23" t="s">
        <v>9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5</v>
      </c>
      <c r="AO11" s="28"/>
      <c r="AP11" s="28"/>
      <c r="AQ11" s="30"/>
      <c r="BE11" s="312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12"/>
      <c r="BS12" s="23" t="s">
        <v>9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12"/>
      <c r="BS13" s="23" t="s">
        <v>9</v>
      </c>
    </row>
    <row r="14" spans="1:74" ht="15">
      <c r="B14" s="27"/>
      <c r="C14" s="28"/>
      <c r="D14" s="28"/>
      <c r="E14" s="316" t="s">
        <v>32</v>
      </c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7"/>
      <c r="Z14" s="317"/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12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12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34</v>
      </c>
      <c r="AO16" s="28"/>
      <c r="AP16" s="28"/>
      <c r="AQ16" s="30"/>
      <c r="BE16" s="312"/>
      <c r="BS16" s="23" t="s">
        <v>6</v>
      </c>
    </row>
    <row r="17" spans="2:71" ht="18.399999999999999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5</v>
      </c>
      <c r="AO17" s="28"/>
      <c r="AP17" s="28"/>
      <c r="AQ17" s="30"/>
      <c r="BE17" s="312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12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12"/>
      <c r="BS19" s="23" t="s">
        <v>9</v>
      </c>
    </row>
    <row r="20" spans="2:71" ht="22.5" customHeight="1">
      <c r="B20" s="27"/>
      <c r="C20" s="28"/>
      <c r="D20" s="28"/>
      <c r="E20" s="318" t="s">
        <v>5</v>
      </c>
      <c r="F20" s="318"/>
      <c r="G20" s="318"/>
      <c r="H20" s="318"/>
      <c r="I20" s="318"/>
      <c r="J20" s="318"/>
      <c r="K20" s="318"/>
      <c r="L20" s="318"/>
      <c r="M20" s="318"/>
      <c r="N20" s="318"/>
      <c r="O20" s="318"/>
      <c r="P20" s="318"/>
      <c r="Q20" s="318"/>
      <c r="R20" s="318"/>
      <c r="S20" s="318"/>
      <c r="T20" s="318"/>
      <c r="U20" s="318"/>
      <c r="V20" s="318"/>
      <c r="W20" s="318"/>
      <c r="X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8"/>
      <c r="AI20" s="318"/>
      <c r="AJ20" s="318"/>
      <c r="AK20" s="318"/>
      <c r="AL20" s="318"/>
      <c r="AM20" s="318"/>
      <c r="AN20" s="318"/>
      <c r="AO20" s="28"/>
      <c r="AP20" s="28"/>
      <c r="AQ20" s="30"/>
      <c r="BE20" s="312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12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12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9">
        <f>ROUND(AG51,2)</f>
        <v>0</v>
      </c>
      <c r="AL23" s="320"/>
      <c r="AM23" s="320"/>
      <c r="AN23" s="320"/>
      <c r="AO23" s="320"/>
      <c r="AP23" s="41"/>
      <c r="AQ23" s="44"/>
      <c r="BE23" s="312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12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1" t="s">
        <v>39</v>
      </c>
      <c r="M25" s="321"/>
      <c r="N25" s="321"/>
      <c r="O25" s="321"/>
      <c r="P25" s="41"/>
      <c r="Q25" s="41"/>
      <c r="R25" s="41"/>
      <c r="S25" s="41"/>
      <c r="T25" s="41"/>
      <c r="U25" s="41"/>
      <c r="V25" s="41"/>
      <c r="W25" s="321" t="s">
        <v>40</v>
      </c>
      <c r="X25" s="321"/>
      <c r="Y25" s="321"/>
      <c r="Z25" s="321"/>
      <c r="AA25" s="321"/>
      <c r="AB25" s="321"/>
      <c r="AC25" s="321"/>
      <c r="AD25" s="321"/>
      <c r="AE25" s="321"/>
      <c r="AF25" s="41"/>
      <c r="AG25" s="41"/>
      <c r="AH25" s="41"/>
      <c r="AI25" s="41"/>
      <c r="AJ25" s="41"/>
      <c r="AK25" s="321" t="s">
        <v>41</v>
      </c>
      <c r="AL25" s="321"/>
      <c r="AM25" s="321"/>
      <c r="AN25" s="321"/>
      <c r="AO25" s="321"/>
      <c r="AP25" s="41"/>
      <c r="AQ25" s="44"/>
      <c r="BE25" s="312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22">
        <v>0.21</v>
      </c>
      <c r="M26" s="323"/>
      <c r="N26" s="323"/>
      <c r="O26" s="323"/>
      <c r="P26" s="47"/>
      <c r="Q26" s="47"/>
      <c r="R26" s="47"/>
      <c r="S26" s="47"/>
      <c r="T26" s="47"/>
      <c r="U26" s="47"/>
      <c r="V26" s="47"/>
      <c r="W26" s="324">
        <f>ROUND(AZ51,2)</f>
        <v>0</v>
      </c>
      <c r="X26" s="323"/>
      <c r="Y26" s="323"/>
      <c r="Z26" s="323"/>
      <c r="AA26" s="323"/>
      <c r="AB26" s="323"/>
      <c r="AC26" s="323"/>
      <c r="AD26" s="323"/>
      <c r="AE26" s="323"/>
      <c r="AF26" s="47"/>
      <c r="AG26" s="47"/>
      <c r="AH26" s="47"/>
      <c r="AI26" s="47"/>
      <c r="AJ26" s="47"/>
      <c r="AK26" s="324">
        <f>ROUND(AV51,2)</f>
        <v>0</v>
      </c>
      <c r="AL26" s="323"/>
      <c r="AM26" s="323"/>
      <c r="AN26" s="323"/>
      <c r="AO26" s="323"/>
      <c r="AP26" s="47"/>
      <c r="AQ26" s="49"/>
      <c r="BE26" s="312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22">
        <v>0.15</v>
      </c>
      <c r="M27" s="323"/>
      <c r="N27" s="323"/>
      <c r="O27" s="323"/>
      <c r="P27" s="47"/>
      <c r="Q27" s="47"/>
      <c r="R27" s="47"/>
      <c r="S27" s="47"/>
      <c r="T27" s="47"/>
      <c r="U27" s="47"/>
      <c r="V27" s="47"/>
      <c r="W27" s="324">
        <f>ROUND(BA51,2)</f>
        <v>0</v>
      </c>
      <c r="X27" s="323"/>
      <c r="Y27" s="323"/>
      <c r="Z27" s="323"/>
      <c r="AA27" s="323"/>
      <c r="AB27" s="323"/>
      <c r="AC27" s="323"/>
      <c r="AD27" s="323"/>
      <c r="AE27" s="323"/>
      <c r="AF27" s="47"/>
      <c r="AG27" s="47"/>
      <c r="AH27" s="47"/>
      <c r="AI27" s="47"/>
      <c r="AJ27" s="47"/>
      <c r="AK27" s="324">
        <f>ROUND(AW51,2)</f>
        <v>0</v>
      </c>
      <c r="AL27" s="323"/>
      <c r="AM27" s="323"/>
      <c r="AN27" s="323"/>
      <c r="AO27" s="323"/>
      <c r="AP27" s="47"/>
      <c r="AQ27" s="49"/>
      <c r="BE27" s="312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22">
        <v>0.21</v>
      </c>
      <c r="M28" s="323"/>
      <c r="N28" s="323"/>
      <c r="O28" s="323"/>
      <c r="P28" s="47"/>
      <c r="Q28" s="47"/>
      <c r="R28" s="47"/>
      <c r="S28" s="47"/>
      <c r="T28" s="47"/>
      <c r="U28" s="47"/>
      <c r="V28" s="47"/>
      <c r="W28" s="324">
        <f>ROUND(BB51,2)</f>
        <v>0</v>
      </c>
      <c r="X28" s="323"/>
      <c r="Y28" s="323"/>
      <c r="Z28" s="323"/>
      <c r="AA28" s="323"/>
      <c r="AB28" s="323"/>
      <c r="AC28" s="323"/>
      <c r="AD28" s="323"/>
      <c r="AE28" s="323"/>
      <c r="AF28" s="47"/>
      <c r="AG28" s="47"/>
      <c r="AH28" s="47"/>
      <c r="AI28" s="47"/>
      <c r="AJ28" s="47"/>
      <c r="AK28" s="324">
        <v>0</v>
      </c>
      <c r="AL28" s="323"/>
      <c r="AM28" s="323"/>
      <c r="AN28" s="323"/>
      <c r="AO28" s="323"/>
      <c r="AP28" s="47"/>
      <c r="AQ28" s="49"/>
      <c r="BE28" s="312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22">
        <v>0.15</v>
      </c>
      <c r="M29" s="323"/>
      <c r="N29" s="323"/>
      <c r="O29" s="323"/>
      <c r="P29" s="47"/>
      <c r="Q29" s="47"/>
      <c r="R29" s="47"/>
      <c r="S29" s="47"/>
      <c r="T29" s="47"/>
      <c r="U29" s="47"/>
      <c r="V29" s="47"/>
      <c r="W29" s="324">
        <f>ROUND(BC51,2)</f>
        <v>0</v>
      </c>
      <c r="X29" s="323"/>
      <c r="Y29" s="323"/>
      <c r="Z29" s="323"/>
      <c r="AA29" s="323"/>
      <c r="AB29" s="323"/>
      <c r="AC29" s="323"/>
      <c r="AD29" s="323"/>
      <c r="AE29" s="323"/>
      <c r="AF29" s="47"/>
      <c r="AG29" s="47"/>
      <c r="AH29" s="47"/>
      <c r="AI29" s="47"/>
      <c r="AJ29" s="47"/>
      <c r="AK29" s="324">
        <v>0</v>
      </c>
      <c r="AL29" s="323"/>
      <c r="AM29" s="323"/>
      <c r="AN29" s="323"/>
      <c r="AO29" s="323"/>
      <c r="AP29" s="47"/>
      <c r="AQ29" s="49"/>
      <c r="BE29" s="312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22">
        <v>0</v>
      </c>
      <c r="M30" s="323"/>
      <c r="N30" s="323"/>
      <c r="O30" s="323"/>
      <c r="P30" s="47"/>
      <c r="Q30" s="47"/>
      <c r="R30" s="47"/>
      <c r="S30" s="47"/>
      <c r="T30" s="47"/>
      <c r="U30" s="47"/>
      <c r="V30" s="47"/>
      <c r="W30" s="324">
        <f>ROUND(BD51,2)</f>
        <v>0</v>
      </c>
      <c r="X30" s="323"/>
      <c r="Y30" s="323"/>
      <c r="Z30" s="323"/>
      <c r="AA30" s="323"/>
      <c r="AB30" s="323"/>
      <c r="AC30" s="323"/>
      <c r="AD30" s="323"/>
      <c r="AE30" s="323"/>
      <c r="AF30" s="47"/>
      <c r="AG30" s="47"/>
      <c r="AH30" s="47"/>
      <c r="AI30" s="47"/>
      <c r="AJ30" s="47"/>
      <c r="AK30" s="324">
        <v>0</v>
      </c>
      <c r="AL30" s="323"/>
      <c r="AM30" s="323"/>
      <c r="AN30" s="323"/>
      <c r="AO30" s="323"/>
      <c r="AP30" s="47"/>
      <c r="AQ30" s="49"/>
      <c r="BE30" s="312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12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5" t="s">
        <v>50</v>
      </c>
      <c r="Y32" s="326"/>
      <c r="Z32" s="326"/>
      <c r="AA32" s="326"/>
      <c r="AB32" s="326"/>
      <c r="AC32" s="52"/>
      <c r="AD32" s="52"/>
      <c r="AE32" s="52"/>
      <c r="AF32" s="52"/>
      <c r="AG32" s="52"/>
      <c r="AH32" s="52"/>
      <c r="AI32" s="52"/>
      <c r="AJ32" s="52"/>
      <c r="AK32" s="327">
        <f>SUM(AK23:AK30)</f>
        <v>0</v>
      </c>
      <c r="AL32" s="326"/>
      <c r="AM32" s="326"/>
      <c r="AN32" s="326"/>
      <c r="AO32" s="328"/>
      <c r="AP32" s="50"/>
      <c r="AQ32" s="54"/>
      <c r="BE32" s="312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E-2797</v>
      </c>
      <c r="AR41" s="61"/>
    </row>
    <row r="42" spans="2:56" s="4" customFormat="1" ht="36.950000000000003" customHeight="1">
      <c r="B42" s="63"/>
      <c r="C42" s="64" t="s">
        <v>19</v>
      </c>
      <c r="L42" s="346" t="str">
        <f>K6</f>
        <v>Mikulov, Rekonstrukce veřejného osvětlení sídliště</v>
      </c>
      <c r="M42" s="347"/>
      <c r="N42" s="347"/>
      <c r="O42" s="347"/>
      <c r="P42" s="347"/>
      <c r="Q42" s="347"/>
      <c r="R42" s="347"/>
      <c r="S42" s="347"/>
      <c r="T42" s="347"/>
      <c r="U42" s="347"/>
      <c r="V42" s="347"/>
      <c r="W42" s="347"/>
      <c r="X42" s="347"/>
      <c r="Y42" s="347"/>
      <c r="Z42" s="347"/>
      <c r="AA42" s="347"/>
      <c r="AB42" s="347"/>
      <c r="AC42" s="347"/>
      <c r="AD42" s="347"/>
      <c r="AE42" s="347"/>
      <c r="AF42" s="347"/>
      <c r="AG42" s="347"/>
      <c r="AH42" s="347"/>
      <c r="AI42" s="347"/>
      <c r="AJ42" s="347"/>
      <c r="AK42" s="347"/>
      <c r="AL42" s="347"/>
      <c r="AM42" s="347"/>
      <c r="AN42" s="347"/>
      <c r="AO42" s="34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>Mikulov</v>
      </c>
      <c r="AI44" s="62" t="s">
        <v>25</v>
      </c>
      <c r="AM44" s="329" t="str">
        <f>IF(AN8= "","",AN8)</f>
        <v>7. 6. 2017</v>
      </c>
      <c r="AN44" s="329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33</v>
      </c>
      <c r="AM46" s="330" t="str">
        <f>IF(E17="","",E17)</f>
        <v>PK Sklenář s.r.o.</v>
      </c>
      <c r="AN46" s="330"/>
      <c r="AO46" s="330"/>
      <c r="AP46" s="330"/>
      <c r="AR46" s="40"/>
      <c r="AS46" s="331" t="s">
        <v>52</v>
      </c>
      <c r="AT46" s="33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31</v>
      </c>
      <c r="L47" s="3" t="str">
        <f>IF(E14= "Vyplň údaj","",E14)</f>
        <v/>
      </c>
      <c r="AR47" s="40"/>
      <c r="AS47" s="333"/>
      <c r="AT47" s="33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3"/>
      <c r="AT48" s="33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5" t="s">
        <v>53</v>
      </c>
      <c r="D49" s="336"/>
      <c r="E49" s="336"/>
      <c r="F49" s="336"/>
      <c r="G49" s="336"/>
      <c r="H49" s="70"/>
      <c r="I49" s="337" t="s">
        <v>54</v>
      </c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38" t="s">
        <v>55</v>
      </c>
      <c r="AH49" s="336"/>
      <c r="AI49" s="336"/>
      <c r="AJ49" s="336"/>
      <c r="AK49" s="336"/>
      <c r="AL49" s="336"/>
      <c r="AM49" s="336"/>
      <c r="AN49" s="337" t="s">
        <v>56</v>
      </c>
      <c r="AO49" s="336"/>
      <c r="AP49" s="336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44">
        <f>ROUND(SUM(AG52:AG52),2)</f>
        <v>0</v>
      </c>
      <c r="AH51" s="344"/>
      <c r="AI51" s="344"/>
      <c r="AJ51" s="344"/>
      <c r="AK51" s="344"/>
      <c r="AL51" s="344"/>
      <c r="AM51" s="344"/>
      <c r="AN51" s="345">
        <f>SUM(AG51,AT51)</f>
        <v>0</v>
      </c>
      <c r="AO51" s="345"/>
      <c r="AP51" s="345"/>
      <c r="AQ51" s="78" t="s">
        <v>5</v>
      </c>
      <c r="AR51" s="63"/>
      <c r="AS51" s="79">
        <f>ROUND(SUM(AS52:AS52),2)</f>
        <v>0</v>
      </c>
      <c r="AT51" s="80">
        <f>ROUND(SUM(AV51:AW51),2)</f>
        <v>0</v>
      </c>
      <c r="AU51" s="81">
        <f>ROUND(SUM(AU52:AU52),5)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ROUND(SUM(AZ52:AZ52),2)</f>
        <v>0</v>
      </c>
      <c r="BA51" s="80">
        <f>ROUND(SUM(BA52:BA52),2)</f>
        <v>0</v>
      </c>
      <c r="BB51" s="80">
        <f>ROUND(SUM(BB52:BB52),2)</f>
        <v>0</v>
      </c>
      <c r="BC51" s="80">
        <f>ROUND(SUM(BC52:BC52),2)</f>
        <v>0</v>
      </c>
      <c r="BD51" s="82">
        <f>ROUND(SUM(BD52:BD52),2)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22.5" customHeight="1">
      <c r="A52" s="84" t="s">
        <v>76</v>
      </c>
      <c r="B52" s="85"/>
      <c r="C52" s="86"/>
      <c r="D52" s="343" t="s">
        <v>77</v>
      </c>
      <c r="E52" s="343"/>
      <c r="F52" s="343"/>
      <c r="G52" s="343"/>
      <c r="H52" s="343"/>
      <c r="I52" s="87"/>
      <c r="J52" s="343" t="s">
        <v>78</v>
      </c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41">
        <f>'1 - Rekonstrukce VO'!J27</f>
        <v>0</v>
      </c>
      <c r="AH52" s="342"/>
      <c r="AI52" s="342"/>
      <c r="AJ52" s="342"/>
      <c r="AK52" s="342"/>
      <c r="AL52" s="342"/>
      <c r="AM52" s="342"/>
      <c r="AN52" s="341">
        <f>SUM(AG52,AT52)</f>
        <v>0</v>
      </c>
      <c r="AO52" s="342"/>
      <c r="AP52" s="342"/>
      <c r="AQ52" s="88" t="s">
        <v>79</v>
      </c>
      <c r="AR52" s="85"/>
      <c r="AS52" s="89">
        <v>0</v>
      </c>
      <c r="AT52" s="90">
        <f>ROUND(SUM(AV52:AW52),2)</f>
        <v>0</v>
      </c>
      <c r="AU52" s="91">
        <f>'1 - Rekonstrukce VO'!P82</f>
        <v>0</v>
      </c>
      <c r="AV52" s="90">
        <f>'1 - Rekonstrukce VO'!J30</f>
        <v>0</v>
      </c>
      <c r="AW52" s="90">
        <f>'1 - Rekonstrukce VO'!J31</f>
        <v>0</v>
      </c>
      <c r="AX52" s="90">
        <f>'1 - Rekonstrukce VO'!J32</f>
        <v>0</v>
      </c>
      <c r="AY52" s="90">
        <f>'1 - Rekonstrukce VO'!J33</f>
        <v>0</v>
      </c>
      <c r="AZ52" s="90">
        <f>'1 - Rekonstrukce VO'!F30</f>
        <v>0</v>
      </c>
      <c r="BA52" s="90">
        <f>'1 - Rekonstrukce VO'!F31</f>
        <v>0</v>
      </c>
      <c r="BB52" s="90">
        <f>'1 - Rekonstrukce VO'!F32</f>
        <v>0</v>
      </c>
      <c r="BC52" s="90">
        <f>'1 - Rekonstrukce VO'!F33</f>
        <v>0</v>
      </c>
      <c r="BD52" s="92">
        <f>'1 - Rekonstrukce VO'!F34</f>
        <v>0</v>
      </c>
      <c r="BT52" s="93" t="s">
        <v>77</v>
      </c>
      <c r="BV52" s="93" t="s">
        <v>74</v>
      </c>
      <c r="BW52" s="93" t="s">
        <v>80</v>
      </c>
      <c r="BX52" s="93" t="s">
        <v>7</v>
      </c>
      <c r="CL52" s="93" t="s">
        <v>5</v>
      </c>
      <c r="CM52" s="93" t="s">
        <v>81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AR2:BE2"/>
    <mergeCell ref="AG51:AM51"/>
    <mergeCell ref="AN51:AP51"/>
    <mergeCell ref="AN52:AP52"/>
    <mergeCell ref="AG52:AM52"/>
    <mergeCell ref="D52:H52"/>
    <mergeCell ref="J52:AF5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 - Rekonstrukce VO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2"/>
  <sheetViews>
    <sheetView showGridLines="0" tabSelected="1" workbookViewId="0">
      <pane ySplit="1" topLeftCell="A80" activePane="bottomLeft" state="frozen"/>
      <selection pane="bottomLeft" activeCell="I85" sqref="I8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51" t="s">
        <v>83</v>
      </c>
      <c r="H1" s="351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9" t="s">
        <v>8</v>
      </c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22.5" customHeight="1">
      <c r="B7" s="27"/>
      <c r="C7" s="28"/>
      <c r="D7" s="28"/>
      <c r="E7" s="352" t="str">
        <f>'Rekapitulace stavby'!K6</f>
        <v>Mikulov, Rekonstrukce veřejného osvětlení sídliště</v>
      </c>
      <c r="F7" s="353"/>
      <c r="G7" s="353"/>
      <c r="H7" s="353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54" t="s">
        <v>89</v>
      </c>
      <c r="F9" s="355"/>
      <c r="G9" s="355"/>
      <c r="H9" s="355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7. 6. 2017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2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02" t="s">
        <v>30</v>
      </c>
      <c r="J21" s="34" t="s">
        <v>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22.5" customHeight="1">
      <c r="B24" s="104"/>
      <c r="C24" s="105"/>
      <c r="D24" s="105"/>
      <c r="E24" s="318" t="s">
        <v>5</v>
      </c>
      <c r="F24" s="318"/>
      <c r="G24" s="318"/>
      <c r="H24" s="318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ROUND(J82,2)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ROUND(SUM(BE82:BE281), 2)</f>
        <v>0</v>
      </c>
      <c r="G30" s="41"/>
      <c r="H30" s="41"/>
      <c r="I30" s="114">
        <v>0.21</v>
      </c>
      <c r="J30" s="113">
        <f>ROUND(ROUND((SUM(BE82:BE281)),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ROUND(SUM(BF82:BF281), 2)</f>
        <v>0</v>
      </c>
      <c r="G31" s="41"/>
      <c r="H31" s="41"/>
      <c r="I31" s="114">
        <v>0.15</v>
      </c>
      <c r="J31" s="113">
        <f>ROUND(ROUND((SUM(BF82:BF281)),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ROUND(SUM(BG82:BG281),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ROUND(SUM(BH82:BH281),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ROUND(SUM(BI82:BI281),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22.5" customHeight="1">
      <c r="B45" s="40"/>
      <c r="C45" s="41"/>
      <c r="D45" s="41"/>
      <c r="E45" s="352" t="str">
        <f>E7</f>
        <v>Mikulov, Rekonstrukce veřejného osvětlení sídliště</v>
      </c>
      <c r="F45" s="353"/>
      <c r="G45" s="353"/>
      <c r="H45" s="353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23.25" customHeight="1">
      <c r="B47" s="40"/>
      <c r="C47" s="41"/>
      <c r="D47" s="41"/>
      <c r="E47" s="354" t="str">
        <f>E9</f>
        <v>1 - Rekonstrukce VO</v>
      </c>
      <c r="F47" s="355"/>
      <c r="G47" s="355"/>
      <c r="H47" s="355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Mikulov</v>
      </c>
      <c r="G49" s="41"/>
      <c r="H49" s="41"/>
      <c r="I49" s="102" t="s">
        <v>25</v>
      </c>
      <c r="J49" s="103" t="str">
        <f>IF(J12="","",J12)</f>
        <v>7. 6. 2017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33</v>
      </c>
      <c r="J51" s="34" t="str">
        <f>E21</f>
        <v>PK Sklenář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1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J82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J83</f>
        <v>0</v>
      </c>
      <c r="K57" s="136"/>
    </row>
    <row r="58" spans="2:47" s="7" customFormat="1" ht="24.95" customHeight="1">
      <c r="B58" s="130"/>
      <c r="C58" s="131"/>
      <c r="D58" s="132" t="s">
        <v>96</v>
      </c>
      <c r="E58" s="133"/>
      <c r="F58" s="133"/>
      <c r="G58" s="133"/>
      <c r="H58" s="133"/>
      <c r="I58" s="134"/>
      <c r="J58" s="135">
        <f>J85</f>
        <v>0</v>
      </c>
      <c r="K58" s="136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J86</f>
        <v>0</v>
      </c>
      <c r="K59" s="143"/>
    </row>
    <row r="60" spans="2:47" s="7" customFormat="1" ht="24.95" customHeight="1">
      <c r="B60" s="130"/>
      <c r="C60" s="131"/>
      <c r="D60" s="132" t="s">
        <v>98</v>
      </c>
      <c r="E60" s="133"/>
      <c r="F60" s="133"/>
      <c r="G60" s="133"/>
      <c r="H60" s="133"/>
      <c r="I60" s="134"/>
      <c r="J60" s="135">
        <f>J88</f>
        <v>0</v>
      </c>
      <c r="K60" s="136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J89</f>
        <v>0</v>
      </c>
      <c r="K61" s="143"/>
    </row>
    <row r="62" spans="2:47" s="8" customFormat="1" ht="19.899999999999999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J175</f>
        <v>0</v>
      </c>
      <c r="K62" s="143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01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2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23"/>
      <c r="J68" s="59"/>
      <c r="K68" s="59"/>
      <c r="L68" s="40"/>
    </row>
    <row r="69" spans="2:12" s="1" customFormat="1" ht="36.950000000000003" customHeight="1">
      <c r="B69" s="40"/>
      <c r="C69" s="60" t="s">
        <v>101</v>
      </c>
      <c r="L69" s="40"/>
    </row>
    <row r="70" spans="2:12" s="1" customFormat="1" ht="6.95" customHeight="1">
      <c r="B70" s="40"/>
      <c r="L70" s="40"/>
    </row>
    <row r="71" spans="2:12" s="1" customFormat="1" ht="14.45" customHeight="1">
      <c r="B71" s="40"/>
      <c r="C71" s="62" t="s">
        <v>19</v>
      </c>
      <c r="L71" s="40"/>
    </row>
    <row r="72" spans="2:12" s="1" customFormat="1" ht="22.5" customHeight="1">
      <c r="B72" s="40"/>
      <c r="E72" s="348" t="str">
        <f>E7</f>
        <v>Mikulov, Rekonstrukce veřejného osvětlení sídliště</v>
      </c>
      <c r="F72" s="349"/>
      <c r="G72" s="349"/>
      <c r="H72" s="349"/>
      <c r="L72" s="40"/>
    </row>
    <row r="73" spans="2:12" s="1" customFormat="1" ht="14.45" customHeight="1">
      <c r="B73" s="40"/>
      <c r="C73" s="62" t="s">
        <v>88</v>
      </c>
      <c r="L73" s="40"/>
    </row>
    <row r="74" spans="2:12" s="1" customFormat="1" ht="23.25" customHeight="1">
      <c r="B74" s="40"/>
      <c r="E74" s="346" t="str">
        <f>E9</f>
        <v>1 - Rekonstrukce VO</v>
      </c>
      <c r="F74" s="350"/>
      <c r="G74" s="350"/>
      <c r="H74" s="350"/>
      <c r="L74" s="40"/>
    </row>
    <row r="75" spans="2:12" s="1" customFormat="1" ht="6.95" customHeight="1">
      <c r="B75" s="40"/>
      <c r="L75" s="40"/>
    </row>
    <row r="76" spans="2:12" s="1" customFormat="1" ht="18" customHeight="1">
      <c r="B76" s="40"/>
      <c r="C76" s="62" t="s">
        <v>23</v>
      </c>
      <c r="F76" s="144" t="str">
        <f>F12</f>
        <v>Mikulov</v>
      </c>
      <c r="I76" s="145" t="s">
        <v>25</v>
      </c>
      <c r="J76" s="66" t="str">
        <f>IF(J12="","",J12)</f>
        <v>7. 6. 2017</v>
      </c>
      <c r="L76" s="40"/>
    </row>
    <row r="77" spans="2:12" s="1" customFormat="1" ht="6.95" customHeight="1">
      <c r="B77" s="40"/>
      <c r="L77" s="40"/>
    </row>
    <row r="78" spans="2:12" s="1" customFormat="1" ht="15">
      <c r="B78" s="40"/>
      <c r="C78" s="62" t="s">
        <v>27</v>
      </c>
      <c r="F78" s="144" t="str">
        <f>E15</f>
        <v xml:space="preserve"> </v>
      </c>
      <c r="I78" s="145" t="s">
        <v>33</v>
      </c>
      <c r="J78" s="144" t="str">
        <f>E21</f>
        <v>PK Sklenář s.r.o.</v>
      </c>
      <c r="L78" s="40"/>
    </row>
    <row r="79" spans="2:12" s="1" customFormat="1" ht="14.45" customHeight="1">
      <c r="B79" s="40"/>
      <c r="C79" s="62" t="s">
        <v>31</v>
      </c>
      <c r="F79" s="144" t="str">
        <f>IF(E18="","",E18)</f>
        <v/>
      </c>
      <c r="L79" s="40"/>
    </row>
    <row r="80" spans="2:12" s="1" customFormat="1" ht="10.35" customHeight="1">
      <c r="B80" s="40"/>
      <c r="L80" s="40"/>
    </row>
    <row r="81" spans="2:65" s="9" customFormat="1" ht="29.25" customHeight="1">
      <c r="B81" s="146"/>
      <c r="C81" s="147" t="s">
        <v>102</v>
      </c>
      <c r="D81" s="148" t="s">
        <v>57</v>
      </c>
      <c r="E81" s="148" t="s">
        <v>53</v>
      </c>
      <c r="F81" s="148" t="s">
        <v>103</v>
      </c>
      <c r="G81" s="148" t="s">
        <v>104</v>
      </c>
      <c r="H81" s="148" t="s">
        <v>105</v>
      </c>
      <c r="I81" s="149" t="s">
        <v>106</v>
      </c>
      <c r="J81" s="148" t="s">
        <v>92</v>
      </c>
      <c r="K81" s="150" t="s">
        <v>107</v>
      </c>
      <c r="L81" s="146"/>
      <c r="M81" s="72" t="s">
        <v>108</v>
      </c>
      <c r="N81" s="73" t="s">
        <v>42</v>
      </c>
      <c r="O81" s="73" t="s">
        <v>109</v>
      </c>
      <c r="P81" s="73" t="s">
        <v>110</v>
      </c>
      <c r="Q81" s="73" t="s">
        <v>111</v>
      </c>
      <c r="R81" s="73" t="s">
        <v>112</v>
      </c>
      <c r="S81" s="73" t="s">
        <v>113</v>
      </c>
      <c r="T81" s="74" t="s">
        <v>114</v>
      </c>
    </row>
    <row r="82" spans="2:65" s="1" customFormat="1" ht="29.25" customHeight="1">
      <c r="B82" s="40"/>
      <c r="C82" s="76" t="s">
        <v>93</v>
      </c>
      <c r="J82" s="151">
        <f>BK82</f>
        <v>0</v>
      </c>
      <c r="L82" s="40"/>
      <c r="M82" s="75"/>
      <c r="N82" s="67"/>
      <c r="O82" s="67"/>
      <c r="P82" s="152">
        <f>P83+P85+P88</f>
        <v>0</v>
      </c>
      <c r="Q82" s="67"/>
      <c r="R82" s="152">
        <f>R83+R85+R88</f>
        <v>509.35469380000001</v>
      </c>
      <c r="S82" s="67"/>
      <c r="T82" s="153">
        <f>T83+T85+T88</f>
        <v>0</v>
      </c>
      <c r="AT82" s="23" t="s">
        <v>71</v>
      </c>
      <c r="AU82" s="23" t="s">
        <v>94</v>
      </c>
      <c r="BK82" s="154">
        <f>BK83+BK85+BK88</f>
        <v>0</v>
      </c>
    </row>
    <row r="83" spans="2:65" s="10" customFormat="1" ht="37.35" customHeight="1">
      <c r="B83" s="155"/>
      <c r="D83" s="156" t="s">
        <v>71</v>
      </c>
      <c r="E83" s="308" t="s">
        <v>115</v>
      </c>
      <c r="F83" s="308" t="s">
        <v>781</v>
      </c>
      <c r="I83" s="157"/>
      <c r="J83" s="158">
        <f>BK83</f>
        <v>0</v>
      </c>
      <c r="L83" s="155"/>
      <c r="M83" s="159"/>
      <c r="N83" s="160"/>
      <c r="O83" s="160"/>
      <c r="P83" s="161">
        <f>P84</f>
        <v>0</v>
      </c>
      <c r="Q83" s="160"/>
      <c r="R83" s="161">
        <f>R84</f>
        <v>0</v>
      </c>
      <c r="S83" s="160"/>
      <c r="T83" s="162">
        <f>T84</f>
        <v>0</v>
      </c>
      <c r="AR83" s="163" t="s">
        <v>81</v>
      </c>
      <c r="AT83" s="164" t="s">
        <v>71</v>
      </c>
      <c r="AU83" s="164" t="s">
        <v>72</v>
      </c>
      <c r="AY83" s="163" t="s">
        <v>116</v>
      </c>
      <c r="BK83" s="165">
        <f>BK84</f>
        <v>0</v>
      </c>
    </row>
    <row r="84" spans="2:65" s="1" customFormat="1" ht="22.5" customHeight="1">
      <c r="B84" s="166"/>
      <c r="C84" s="167" t="s">
        <v>77</v>
      </c>
      <c r="D84" s="167" t="s">
        <v>117</v>
      </c>
      <c r="E84" s="309" t="s">
        <v>118</v>
      </c>
      <c r="F84" s="309" t="s">
        <v>782</v>
      </c>
      <c r="G84" s="170" t="s">
        <v>119</v>
      </c>
      <c r="H84" s="171">
        <v>3663</v>
      </c>
      <c r="I84" s="172"/>
      <c r="J84" s="173">
        <f>ROUND(I84*H84,2)</f>
        <v>0</v>
      </c>
      <c r="K84" s="169" t="s">
        <v>5</v>
      </c>
      <c r="L84" s="40"/>
      <c r="M84" s="174" t="s">
        <v>5</v>
      </c>
      <c r="N84" s="175" t="s">
        <v>43</v>
      </c>
      <c r="O84" s="41"/>
      <c r="P84" s="176">
        <f>O84*H84</f>
        <v>0</v>
      </c>
      <c r="Q84" s="176">
        <v>0</v>
      </c>
      <c r="R84" s="176">
        <f>Q84*H84</f>
        <v>0</v>
      </c>
      <c r="S84" s="176">
        <v>0</v>
      </c>
      <c r="T84" s="177">
        <f>S84*H84</f>
        <v>0</v>
      </c>
      <c r="AR84" s="23" t="s">
        <v>120</v>
      </c>
      <c r="AT84" s="23" t="s">
        <v>117</v>
      </c>
      <c r="AU84" s="23" t="s">
        <v>77</v>
      </c>
      <c r="AY84" s="23" t="s">
        <v>116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3" t="s">
        <v>77</v>
      </c>
      <c r="BK84" s="178">
        <f>ROUND(I84*H84,2)</f>
        <v>0</v>
      </c>
      <c r="BL84" s="23" t="s">
        <v>120</v>
      </c>
      <c r="BM84" s="23" t="s">
        <v>121</v>
      </c>
    </row>
    <row r="85" spans="2:65" s="10" customFormat="1" ht="37.35" customHeight="1">
      <c r="B85" s="155"/>
      <c r="D85" s="163" t="s">
        <v>71</v>
      </c>
      <c r="E85" s="308" t="s">
        <v>122</v>
      </c>
      <c r="F85" s="308" t="s">
        <v>783</v>
      </c>
      <c r="I85" s="157"/>
      <c r="J85" s="180">
        <f>BK85</f>
        <v>0</v>
      </c>
      <c r="L85" s="155"/>
      <c r="M85" s="159"/>
      <c r="N85" s="160"/>
      <c r="O85" s="160"/>
      <c r="P85" s="161">
        <f>P86</f>
        <v>0</v>
      </c>
      <c r="Q85" s="160"/>
      <c r="R85" s="161">
        <f>R86</f>
        <v>0</v>
      </c>
      <c r="S85" s="160"/>
      <c r="T85" s="162">
        <f>T86</f>
        <v>0</v>
      </c>
      <c r="AR85" s="163" t="s">
        <v>81</v>
      </c>
      <c r="AT85" s="164" t="s">
        <v>71</v>
      </c>
      <c r="AU85" s="164" t="s">
        <v>72</v>
      </c>
      <c r="AY85" s="163" t="s">
        <v>116</v>
      </c>
      <c r="BK85" s="165">
        <f>BK86</f>
        <v>0</v>
      </c>
    </row>
    <row r="86" spans="2:65" s="10" customFormat="1" ht="19.899999999999999" customHeight="1">
      <c r="B86" s="155"/>
      <c r="D86" s="156" t="s">
        <v>71</v>
      </c>
      <c r="E86" s="310" t="s">
        <v>123</v>
      </c>
      <c r="F86" s="310" t="s">
        <v>784</v>
      </c>
      <c r="I86" s="157"/>
      <c r="J86" s="182">
        <f>BK86</f>
        <v>0</v>
      </c>
      <c r="L86" s="155"/>
      <c r="M86" s="159"/>
      <c r="N86" s="160"/>
      <c r="O86" s="160"/>
      <c r="P86" s="161">
        <f>P87</f>
        <v>0</v>
      </c>
      <c r="Q86" s="160"/>
      <c r="R86" s="161">
        <f>R87</f>
        <v>0</v>
      </c>
      <c r="S86" s="160"/>
      <c r="T86" s="162">
        <f>T87</f>
        <v>0</v>
      </c>
      <c r="AR86" s="163" t="s">
        <v>81</v>
      </c>
      <c r="AT86" s="164" t="s">
        <v>71</v>
      </c>
      <c r="AU86" s="164" t="s">
        <v>77</v>
      </c>
      <c r="AY86" s="163" t="s">
        <v>116</v>
      </c>
      <c r="BK86" s="165">
        <f>BK87</f>
        <v>0</v>
      </c>
    </row>
    <row r="87" spans="2:65" s="1" customFormat="1" ht="22.5" customHeight="1">
      <c r="B87" s="166"/>
      <c r="C87" s="167" t="s">
        <v>124</v>
      </c>
      <c r="D87" s="167" t="s">
        <v>117</v>
      </c>
      <c r="E87" s="309" t="s">
        <v>125</v>
      </c>
      <c r="F87" s="309" t="s">
        <v>785</v>
      </c>
      <c r="G87" s="170" t="s">
        <v>126</v>
      </c>
      <c r="H87" s="171">
        <v>1</v>
      </c>
      <c r="I87" s="172"/>
      <c r="J87" s="173">
        <f>ROUND(I87*H87,2)</f>
        <v>0</v>
      </c>
      <c r="K87" s="169" t="s">
        <v>5</v>
      </c>
      <c r="L87" s="40"/>
      <c r="M87" s="174" t="s">
        <v>5</v>
      </c>
      <c r="N87" s="175" t="s">
        <v>43</v>
      </c>
      <c r="O87" s="41"/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AR87" s="23" t="s">
        <v>127</v>
      </c>
      <c r="AT87" s="23" t="s">
        <v>117</v>
      </c>
      <c r="AU87" s="23" t="s">
        <v>81</v>
      </c>
      <c r="AY87" s="23" t="s">
        <v>116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23" t="s">
        <v>77</v>
      </c>
      <c r="BK87" s="178">
        <f>ROUND(I87*H87,2)</f>
        <v>0</v>
      </c>
      <c r="BL87" s="23" t="s">
        <v>127</v>
      </c>
      <c r="BM87" s="23" t="s">
        <v>128</v>
      </c>
    </row>
    <row r="88" spans="2:65" s="10" customFormat="1" ht="37.35" customHeight="1">
      <c r="B88" s="155"/>
      <c r="D88" s="163" t="s">
        <v>71</v>
      </c>
      <c r="E88" s="179" t="s">
        <v>129</v>
      </c>
      <c r="F88" s="179" t="s">
        <v>130</v>
      </c>
      <c r="I88" s="157"/>
      <c r="J88" s="180">
        <f>BK88</f>
        <v>0</v>
      </c>
      <c r="L88" s="155"/>
      <c r="M88" s="159"/>
      <c r="N88" s="160"/>
      <c r="O88" s="160"/>
      <c r="P88" s="161">
        <f>P89+P175</f>
        <v>0</v>
      </c>
      <c r="Q88" s="160"/>
      <c r="R88" s="161">
        <f>R89+R175</f>
        <v>509.35469380000001</v>
      </c>
      <c r="S88" s="160"/>
      <c r="T88" s="162">
        <f>T89+T175</f>
        <v>0</v>
      </c>
      <c r="AR88" s="163" t="s">
        <v>131</v>
      </c>
      <c r="AT88" s="164" t="s">
        <v>71</v>
      </c>
      <c r="AU88" s="164" t="s">
        <v>72</v>
      </c>
      <c r="AY88" s="163" t="s">
        <v>116</v>
      </c>
      <c r="BK88" s="165">
        <f>BK89+BK175</f>
        <v>0</v>
      </c>
    </row>
    <row r="89" spans="2:65" s="10" customFormat="1" ht="19.899999999999999" customHeight="1">
      <c r="B89" s="155"/>
      <c r="D89" s="156" t="s">
        <v>71</v>
      </c>
      <c r="E89" s="181" t="s">
        <v>132</v>
      </c>
      <c r="F89" s="181" t="s">
        <v>133</v>
      </c>
      <c r="I89" s="157"/>
      <c r="J89" s="182">
        <f>BK89</f>
        <v>0</v>
      </c>
      <c r="L89" s="155"/>
      <c r="M89" s="159"/>
      <c r="N89" s="160"/>
      <c r="O89" s="160"/>
      <c r="P89" s="161">
        <f>SUM(P90:P174)</f>
        <v>0</v>
      </c>
      <c r="Q89" s="160"/>
      <c r="R89" s="161">
        <f>SUM(R90:R174)</f>
        <v>10.674620000000001</v>
      </c>
      <c r="S89" s="160"/>
      <c r="T89" s="162">
        <f>SUM(T90:T174)</f>
        <v>0</v>
      </c>
      <c r="AR89" s="163" t="s">
        <v>131</v>
      </c>
      <c r="AT89" s="164" t="s">
        <v>71</v>
      </c>
      <c r="AU89" s="164" t="s">
        <v>77</v>
      </c>
      <c r="AY89" s="163" t="s">
        <v>116</v>
      </c>
      <c r="BK89" s="165">
        <f>SUM(BK90:BK174)</f>
        <v>0</v>
      </c>
    </row>
    <row r="90" spans="2:65" s="1" customFormat="1" ht="22.5" customHeight="1">
      <c r="B90" s="166"/>
      <c r="C90" s="167" t="s">
        <v>81</v>
      </c>
      <c r="D90" s="167" t="s">
        <v>117</v>
      </c>
      <c r="E90" s="168" t="s">
        <v>134</v>
      </c>
      <c r="F90" s="169" t="s">
        <v>135</v>
      </c>
      <c r="G90" s="170" t="s">
        <v>119</v>
      </c>
      <c r="H90" s="171">
        <v>6578</v>
      </c>
      <c r="I90" s="172"/>
      <c r="J90" s="173">
        <f>ROUND(I90*H90,2)</f>
        <v>0</v>
      </c>
      <c r="K90" s="169" t="s">
        <v>5</v>
      </c>
      <c r="L90" s="40"/>
      <c r="M90" s="174" t="s">
        <v>5</v>
      </c>
      <c r="N90" s="175" t="s">
        <v>43</v>
      </c>
      <c r="O90" s="41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AR90" s="23" t="s">
        <v>120</v>
      </c>
      <c r="AT90" s="23" t="s">
        <v>117</v>
      </c>
      <c r="AU90" s="23" t="s">
        <v>81</v>
      </c>
      <c r="AY90" s="23" t="s">
        <v>116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23" t="s">
        <v>77</v>
      </c>
      <c r="BK90" s="178">
        <f>ROUND(I90*H90,2)</f>
        <v>0</v>
      </c>
      <c r="BL90" s="23" t="s">
        <v>120</v>
      </c>
      <c r="BM90" s="23" t="s">
        <v>136</v>
      </c>
    </row>
    <row r="91" spans="2:65" s="1" customFormat="1" ht="22.5" customHeight="1">
      <c r="B91" s="166"/>
      <c r="C91" s="183" t="s">
        <v>131</v>
      </c>
      <c r="D91" s="183" t="s">
        <v>129</v>
      </c>
      <c r="E91" s="184" t="s">
        <v>137</v>
      </c>
      <c r="F91" s="185" t="s">
        <v>138</v>
      </c>
      <c r="G91" s="186" t="s">
        <v>119</v>
      </c>
      <c r="H91" s="187">
        <v>3663</v>
      </c>
      <c r="I91" s="188"/>
      <c r="J91" s="189">
        <f>ROUND(I91*H91,2)</f>
        <v>0</v>
      </c>
      <c r="K91" s="185" t="s">
        <v>5</v>
      </c>
      <c r="L91" s="190"/>
      <c r="M91" s="191" t="s">
        <v>5</v>
      </c>
      <c r="N91" s="192" t="s">
        <v>43</v>
      </c>
      <c r="O91" s="41"/>
      <c r="P91" s="176">
        <f>O91*H91</f>
        <v>0</v>
      </c>
      <c r="Q91" s="176">
        <v>3.5E-4</v>
      </c>
      <c r="R91" s="176">
        <f>Q91*H91</f>
        <v>1.2820499999999999</v>
      </c>
      <c r="S91" s="176">
        <v>0</v>
      </c>
      <c r="T91" s="177">
        <f>S91*H91</f>
        <v>0</v>
      </c>
      <c r="AR91" s="23" t="s">
        <v>139</v>
      </c>
      <c r="AT91" s="23" t="s">
        <v>129</v>
      </c>
      <c r="AU91" s="23" t="s">
        <v>81</v>
      </c>
      <c r="AY91" s="23" t="s">
        <v>116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23" t="s">
        <v>77</v>
      </c>
      <c r="BK91" s="178">
        <f>ROUND(I91*H91,2)</f>
        <v>0</v>
      </c>
      <c r="BL91" s="23" t="s">
        <v>120</v>
      </c>
      <c r="BM91" s="23" t="s">
        <v>140</v>
      </c>
    </row>
    <row r="92" spans="2:65" s="1" customFormat="1" ht="27">
      <c r="B92" s="40"/>
      <c r="D92" s="193" t="s">
        <v>141</v>
      </c>
      <c r="F92" s="194" t="s">
        <v>142</v>
      </c>
      <c r="I92" s="195"/>
      <c r="L92" s="40"/>
      <c r="M92" s="196"/>
      <c r="N92" s="41"/>
      <c r="O92" s="41"/>
      <c r="P92" s="41"/>
      <c r="Q92" s="41"/>
      <c r="R92" s="41"/>
      <c r="S92" s="41"/>
      <c r="T92" s="69"/>
      <c r="AT92" s="23" t="s">
        <v>141</v>
      </c>
      <c r="AU92" s="23" t="s">
        <v>81</v>
      </c>
    </row>
    <row r="93" spans="2:65" s="11" customFormat="1">
      <c r="B93" s="197"/>
      <c r="D93" s="193" t="s">
        <v>143</v>
      </c>
      <c r="E93" s="198" t="s">
        <v>5</v>
      </c>
      <c r="F93" s="199" t="s">
        <v>144</v>
      </c>
      <c r="H93" s="200">
        <v>1164</v>
      </c>
      <c r="I93" s="201"/>
      <c r="L93" s="197"/>
      <c r="M93" s="202"/>
      <c r="N93" s="203"/>
      <c r="O93" s="203"/>
      <c r="P93" s="203"/>
      <c r="Q93" s="203"/>
      <c r="R93" s="203"/>
      <c r="S93" s="203"/>
      <c r="T93" s="204"/>
      <c r="AT93" s="198" t="s">
        <v>143</v>
      </c>
      <c r="AU93" s="198" t="s">
        <v>81</v>
      </c>
      <c r="AV93" s="11" t="s">
        <v>81</v>
      </c>
      <c r="AW93" s="11" t="s">
        <v>36</v>
      </c>
      <c r="AX93" s="11" t="s">
        <v>72</v>
      </c>
      <c r="AY93" s="198" t="s">
        <v>116</v>
      </c>
    </row>
    <row r="94" spans="2:65" s="11" customFormat="1">
      <c r="B94" s="197"/>
      <c r="D94" s="193" t="s">
        <v>143</v>
      </c>
      <c r="E94" s="198" t="s">
        <v>5</v>
      </c>
      <c r="F94" s="199" t="s">
        <v>145</v>
      </c>
      <c r="H94" s="200">
        <v>1229</v>
      </c>
      <c r="I94" s="201"/>
      <c r="L94" s="197"/>
      <c r="M94" s="202"/>
      <c r="N94" s="203"/>
      <c r="O94" s="203"/>
      <c r="P94" s="203"/>
      <c r="Q94" s="203"/>
      <c r="R94" s="203"/>
      <c r="S94" s="203"/>
      <c r="T94" s="204"/>
      <c r="AT94" s="198" t="s">
        <v>143</v>
      </c>
      <c r="AU94" s="198" t="s">
        <v>81</v>
      </c>
      <c r="AV94" s="11" t="s">
        <v>81</v>
      </c>
      <c r="AW94" s="11" t="s">
        <v>36</v>
      </c>
      <c r="AX94" s="11" t="s">
        <v>72</v>
      </c>
      <c r="AY94" s="198" t="s">
        <v>116</v>
      </c>
    </row>
    <row r="95" spans="2:65" s="11" customFormat="1">
      <c r="B95" s="197"/>
      <c r="D95" s="193" t="s">
        <v>143</v>
      </c>
      <c r="E95" s="198" t="s">
        <v>5</v>
      </c>
      <c r="F95" s="199" t="s">
        <v>146</v>
      </c>
      <c r="H95" s="200">
        <v>959</v>
      </c>
      <c r="I95" s="201"/>
      <c r="L95" s="197"/>
      <c r="M95" s="202"/>
      <c r="N95" s="203"/>
      <c r="O95" s="203"/>
      <c r="P95" s="203"/>
      <c r="Q95" s="203"/>
      <c r="R95" s="203"/>
      <c r="S95" s="203"/>
      <c r="T95" s="204"/>
      <c r="AT95" s="198" t="s">
        <v>143</v>
      </c>
      <c r="AU95" s="198" t="s">
        <v>81</v>
      </c>
      <c r="AV95" s="11" t="s">
        <v>81</v>
      </c>
      <c r="AW95" s="11" t="s">
        <v>36</v>
      </c>
      <c r="AX95" s="11" t="s">
        <v>72</v>
      </c>
      <c r="AY95" s="198" t="s">
        <v>116</v>
      </c>
    </row>
    <row r="96" spans="2:65" s="11" customFormat="1">
      <c r="B96" s="197"/>
      <c r="D96" s="193" t="s">
        <v>143</v>
      </c>
      <c r="E96" s="198" t="s">
        <v>5</v>
      </c>
      <c r="F96" s="199" t="s">
        <v>147</v>
      </c>
      <c r="H96" s="200">
        <v>276</v>
      </c>
      <c r="I96" s="201"/>
      <c r="L96" s="197"/>
      <c r="M96" s="202"/>
      <c r="N96" s="203"/>
      <c r="O96" s="203"/>
      <c r="P96" s="203"/>
      <c r="Q96" s="203"/>
      <c r="R96" s="203"/>
      <c r="S96" s="203"/>
      <c r="T96" s="204"/>
      <c r="AT96" s="198" t="s">
        <v>143</v>
      </c>
      <c r="AU96" s="198" t="s">
        <v>81</v>
      </c>
      <c r="AV96" s="11" t="s">
        <v>81</v>
      </c>
      <c r="AW96" s="11" t="s">
        <v>36</v>
      </c>
      <c r="AX96" s="11" t="s">
        <v>72</v>
      </c>
      <c r="AY96" s="198" t="s">
        <v>116</v>
      </c>
    </row>
    <row r="97" spans="2:65" s="11" customFormat="1">
      <c r="B97" s="197"/>
      <c r="D97" s="193" t="s">
        <v>143</v>
      </c>
      <c r="E97" s="198" t="s">
        <v>5</v>
      </c>
      <c r="F97" s="199" t="s">
        <v>148</v>
      </c>
      <c r="H97" s="200">
        <v>35</v>
      </c>
      <c r="I97" s="201"/>
      <c r="L97" s="197"/>
      <c r="M97" s="202"/>
      <c r="N97" s="203"/>
      <c r="O97" s="203"/>
      <c r="P97" s="203"/>
      <c r="Q97" s="203"/>
      <c r="R97" s="203"/>
      <c r="S97" s="203"/>
      <c r="T97" s="204"/>
      <c r="AT97" s="198" t="s">
        <v>143</v>
      </c>
      <c r="AU97" s="198" t="s">
        <v>81</v>
      </c>
      <c r="AV97" s="11" t="s">
        <v>81</v>
      </c>
      <c r="AW97" s="11" t="s">
        <v>36</v>
      </c>
      <c r="AX97" s="11" t="s">
        <v>72</v>
      </c>
      <c r="AY97" s="198" t="s">
        <v>116</v>
      </c>
    </row>
    <row r="98" spans="2:65" s="12" customFormat="1">
      <c r="B98" s="205"/>
      <c r="D98" s="206" t="s">
        <v>143</v>
      </c>
      <c r="E98" s="207" t="s">
        <v>5</v>
      </c>
      <c r="F98" s="208" t="s">
        <v>149</v>
      </c>
      <c r="H98" s="209">
        <v>3663</v>
      </c>
      <c r="I98" s="210"/>
      <c r="L98" s="205"/>
      <c r="M98" s="211"/>
      <c r="N98" s="212"/>
      <c r="O98" s="212"/>
      <c r="P98" s="212"/>
      <c r="Q98" s="212"/>
      <c r="R98" s="212"/>
      <c r="S98" s="212"/>
      <c r="T98" s="213"/>
      <c r="AT98" s="214" t="s">
        <v>143</v>
      </c>
      <c r="AU98" s="214" t="s">
        <v>81</v>
      </c>
      <c r="AV98" s="12" t="s">
        <v>150</v>
      </c>
      <c r="AW98" s="12" t="s">
        <v>36</v>
      </c>
      <c r="AX98" s="12" t="s">
        <v>77</v>
      </c>
      <c r="AY98" s="214" t="s">
        <v>116</v>
      </c>
    </row>
    <row r="99" spans="2:65" s="1" customFormat="1" ht="22.5" customHeight="1">
      <c r="B99" s="166"/>
      <c r="C99" s="183" t="s">
        <v>150</v>
      </c>
      <c r="D99" s="183" t="s">
        <v>129</v>
      </c>
      <c r="E99" s="184" t="s">
        <v>151</v>
      </c>
      <c r="F99" s="185" t="s">
        <v>152</v>
      </c>
      <c r="G99" s="186" t="s">
        <v>119</v>
      </c>
      <c r="H99" s="187">
        <v>2915</v>
      </c>
      <c r="I99" s="188"/>
      <c r="J99" s="189">
        <f>ROUND(I99*H99,2)</f>
        <v>0</v>
      </c>
      <c r="K99" s="185" t="s">
        <v>153</v>
      </c>
      <c r="L99" s="190"/>
      <c r="M99" s="191" t="s">
        <v>5</v>
      </c>
      <c r="N99" s="192" t="s">
        <v>43</v>
      </c>
      <c r="O99" s="41"/>
      <c r="P99" s="176">
        <f>O99*H99</f>
        <v>0</v>
      </c>
      <c r="Q99" s="176">
        <v>1.9000000000000001E-4</v>
      </c>
      <c r="R99" s="176">
        <f>Q99*H99</f>
        <v>0.55385000000000006</v>
      </c>
      <c r="S99" s="176">
        <v>0</v>
      </c>
      <c r="T99" s="177">
        <f>S99*H99</f>
        <v>0</v>
      </c>
      <c r="AR99" s="23" t="s">
        <v>139</v>
      </c>
      <c r="AT99" s="23" t="s">
        <v>129</v>
      </c>
      <c r="AU99" s="23" t="s">
        <v>81</v>
      </c>
      <c r="AY99" s="23" t="s">
        <v>116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23" t="s">
        <v>77</v>
      </c>
      <c r="BK99" s="178">
        <f>ROUND(I99*H99,2)</f>
        <v>0</v>
      </c>
      <c r="BL99" s="23" t="s">
        <v>120</v>
      </c>
      <c r="BM99" s="23" t="s">
        <v>154</v>
      </c>
    </row>
    <row r="100" spans="2:65" s="11" customFormat="1">
      <c r="B100" s="197"/>
      <c r="D100" s="193" t="s">
        <v>143</v>
      </c>
      <c r="E100" s="198" t="s">
        <v>5</v>
      </c>
      <c r="F100" s="199" t="s">
        <v>155</v>
      </c>
      <c r="H100" s="200">
        <v>2281</v>
      </c>
      <c r="I100" s="201"/>
      <c r="L100" s="197"/>
      <c r="M100" s="202"/>
      <c r="N100" s="203"/>
      <c r="O100" s="203"/>
      <c r="P100" s="203"/>
      <c r="Q100" s="203"/>
      <c r="R100" s="203"/>
      <c r="S100" s="203"/>
      <c r="T100" s="204"/>
      <c r="AT100" s="198" t="s">
        <v>143</v>
      </c>
      <c r="AU100" s="198" t="s">
        <v>81</v>
      </c>
      <c r="AV100" s="11" t="s">
        <v>81</v>
      </c>
      <c r="AW100" s="11" t="s">
        <v>36</v>
      </c>
      <c r="AX100" s="11" t="s">
        <v>72</v>
      </c>
      <c r="AY100" s="198" t="s">
        <v>116</v>
      </c>
    </row>
    <row r="101" spans="2:65" s="11" customFormat="1">
      <c r="B101" s="197"/>
      <c r="D101" s="193" t="s">
        <v>143</v>
      </c>
      <c r="E101" s="198" t="s">
        <v>5</v>
      </c>
      <c r="F101" s="199" t="s">
        <v>156</v>
      </c>
      <c r="H101" s="200">
        <v>254</v>
      </c>
      <c r="I101" s="201"/>
      <c r="L101" s="197"/>
      <c r="M101" s="202"/>
      <c r="N101" s="203"/>
      <c r="O101" s="203"/>
      <c r="P101" s="203"/>
      <c r="Q101" s="203"/>
      <c r="R101" s="203"/>
      <c r="S101" s="203"/>
      <c r="T101" s="204"/>
      <c r="AT101" s="198" t="s">
        <v>143</v>
      </c>
      <c r="AU101" s="198" t="s">
        <v>81</v>
      </c>
      <c r="AV101" s="11" t="s">
        <v>81</v>
      </c>
      <c r="AW101" s="11" t="s">
        <v>36</v>
      </c>
      <c r="AX101" s="11" t="s">
        <v>72</v>
      </c>
      <c r="AY101" s="198" t="s">
        <v>116</v>
      </c>
    </row>
    <row r="102" spans="2:65" s="11" customFormat="1">
      <c r="B102" s="197"/>
      <c r="D102" s="193" t="s">
        <v>143</v>
      </c>
      <c r="E102" s="198" t="s">
        <v>5</v>
      </c>
      <c r="F102" s="199" t="s">
        <v>157</v>
      </c>
      <c r="H102" s="200">
        <v>125</v>
      </c>
      <c r="I102" s="201"/>
      <c r="L102" s="197"/>
      <c r="M102" s="202"/>
      <c r="N102" s="203"/>
      <c r="O102" s="203"/>
      <c r="P102" s="203"/>
      <c r="Q102" s="203"/>
      <c r="R102" s="203"/>
      <c r="S102" s="203"/>
      <c r="T102" s="204"/>
      <c r="AT102" s="198" t="s">
        <v>143</v>
      </c>
      <c r="AU102" s="198" t="s">
        <v>81</v>
      </c>
      <c r="AV102" s="11" t="s">
        <v>81</v>
      </c>
      <c r="AW102" s="11" t="s">
        <v>36</v>
      </c>
      <c r="AX102" s="11" t="s">
        <v>72</v>
      </c>
      <c r="AY102" s="198" t="s">
        <v>116</v>
      </c>
    </row>
    <row r="103" spans="2:65" s="11" customFormat="1">
      <c r="B103" s="197"/>
      <c r="D103" s="193" t="s">
        <v>143</v>
      </c>
      <c r="E103" s="198" t="s">
        <v>5</v>
      </c>
      <c r="F103" s="199" t="s">
        <v>158</v>
      </c>
      <c r="H103" s="200">
        <v>26</v>
      </c>
      <c r="I103" s="201"/>
      <c r="L103" s="197"/>
      <c r="M103" s="202"/>
      <c r="N103" s="203"/>
      <c r="O103" s="203"/>
      <c r="P103" s="203"/>
      <c r="Q103" s="203"/>
      <c r="R103" s="203"/>
      <c r="S103" s="203"/>
      <c r="T103" s="204"/>
      <c r="AT103" s="198" t="s">
        <v>143</v>
      </c>
      <c r="AU103" s="198" t="s">
        <v>81</v>
      </c>
      <c r="AV103" s="11" t="s">
        <v>81</v>
      </c>
      <c r="AW103" s="11" t="s">
        <v>36</v>
      </c>
      <c r="AX103" s="11" t="s">
        <v>72</v>
      </c>
      <c r="AY103" s="198" t="s">
        <v>116</v>
      </c>
    </row>
    <row r="104" spans="2:65" s="11" customFormat="1">
      <c r="B104" s="197"/>
      <c r="D104" s="193" t="s">
        <v>143</v>
      </c>
      <c r="E104" s="198" t="s">
        <v>5</v>
      </c>
      <c r="F104" s="199" t="s">
        <v>159</v>
      </c>
      <c r="H104" s="200">
        <v>229</v>
      </c>
      <c r="I104" s="201"/>
      <c r="L104" s="197"/>
      <c r="M104" s="202"/>
      <c r="N104" s="203"/>
      <c r="O104" s="203"/>
      <c r="P104" s="203"/>
      <c r="Q104" s="203"/>
      <c r="R104" s="203"/>
      <c r="S104" s="203"/>
      <c r="T104" s="204"/>
      <c r="AT104" s="198" t="s">
        <v>143</v>
      </c>
      <c r="AU104" s="198" t="s">
        <v>81</v>
      </c>
      <c r="AV104" s="11" t="s">
        <v>81</v>
      </c>
      <c r="AW104" s="11" t="s">
        <v>36</v>
      </c>
      <c r="AX104" s="11" t="s">
        <v>72</v>
      </c>
      <c r="AY104" s="198" t="s">
        <v>116</v>
      </c>
    </row>
    <row r="105" spans="2:65" s="12" customFormat="1">
      <c r="B105" s="205"/>
      <c r="D105" s="206" t="s">
        <v>143</v>
      </c>
      <c r="E105" s="207" t="s">
        <v>5</v>
      </c>
      <c r="F105" s="208" t="s">
        <v>149</v>
      </c>
      <c r="H105" s="209">
        <v>2915</v>
      </c>
      <c r="I105" s="210"/>
      <c r="L105" s="205"/>
      <c r="M105" s="211"/>
      <c r="N105" s="212"/>
      <c r="O105" s="212"/>
      <c r="P105" s="212"/>
      <c r="Q105" s="212"/>
      <c r="R105" s="212"/>
      <c r="S105" s="212"/>
      <c r="T105" s="213"/>
      <c r="AT105" s="214" t="s">
        <v>143</v>
      </c>
      <c r="AU105" s="214" t="s">
        <v>81</v>
      </c>
      <c r="AV105" s="12" t="s">
        <v>150</v>
      </c>
      <c r="AW105" s="12" t="s">
        <v>36</v>
      </c>
      <c r="AX105" s="12" t="s">
        <v>77</v>
      </c>
      <c r="AY105" s="214" t="s">
        <v>116</v>
      </c>
    </row>
    <row r="106" spans="2:65" s="1" customFormat="1" ht="31.5" customHeight="1">
      <c r="B106" s="166"/>
      <c r="C106" s="167" t="s">
        <v>160</v>
      </c>
      <c r="D106" s="167" t="s">
        <v>117</v>
      </c>
      <c r="E106" s="168" t="s">
        <v>161</v>
      </c>
      <c r="F106" s="169" t="s">
        <v>162</v>
      </c>
      <c r="G106" s="170" t="s">
        <v>126</v>
      </c>
      <c r="H106" s="171">
        <v>127</v>
      </c>
      <c r="I106" s="172"/>
      <c r="J106" s="173">
        <f>ROUND(I106*H106,2)</f>
        <v>0</v>
      </c>
      <c r="K106" s="169" t="s">
        <v>5</v>
      </c>
      <c r="L106" s="40"/>
      <c r="M106" s="174" t="s">
        <v>5</v>
      </c>
      <c r="N106" s="175" t="s">
        <v>43</v>
      </c>
      <c r="O106" s="41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AR106" s="23" t="s">
        <v>120</v>
      </c>
      <c r="AT106" s="23" t="s">
        <v>117</v>
      </c>
      <c r="AU106" s="23" t="s">
        <v>81</v>
      </c>
      <c r="AY106" s="23" t="s">
        <v>116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3" t="s">
        <v>77</v>
      </c>
      <c r="BK106" s="178">
        <f>ROUND(I106*H106,2)</f>
        <v>0</v>
      </c>
      <c r="BL106" s="23" t="s">
        <v>120</v>
      </c>
      <c r="BM106" s="23" t="s">
        <v>163</v>
      </c>
    </row>
    <row r="107" spans="2:65" s="11" customFormat="1">
      <c r="B107" s="197"/>
      <c r="D107" s="193" t="s">
        <v>143</v>
      </c>
      <c r="E107" s="198" t="s">
        <v>5</v>
      </c>
      <c r="F107" s="199" t="s">
        <v>164</v>
      </c>
      <c r="H107" s="200">
        <v>92</v>
      </c>
      <c r="I107" s="201"/>
      <c r="L107" s="197"/>
      <c r="M107" s="202"/>
      <c r="N107" s="203"/>
      <c r="O107" s="203"/>
      <c r="P107" s="203"/>
      <c r="Q107" s="203"/>
      <c r="R107" s="203"/>
      <c r="S107" s="203"/>
      <c r="T107" s="204"/>
      <c r="AT107" s="198" t="s">
        <v>143</v>
      </c>
      <c r="AU107" s="198" t="s">
        <v>81</v>
      </c>
      <c r="AV107" s="11" t="s">
        <v>81</v>
      </c>
      <c r="AW107" s="11" t="s">
        <v>36</v>
      </c>
      <c r="AX107" s="11" t="s">
        <v>72</v>
      </c>
      <c r="AY107" s="198" t="s">
        <v>116</v>
      </c>
    </row>
    <row r="108" spans="2:65" s="11" customFormat="1">
      <c r="B108" s="197"/>
      <c r="D108" s="193" t="s">
        <v>143</v>
      </c>
      <c r="E108" s="198" t="s">
        <v>5</v>
      </c>
      <c r="F108" s="199" t="s">
        <v>165</v>
      </c>
      <c r="H108" s="200">
        <v>35</v>
      </c>
      <c r="I108" s="201"/>
      <c r="L108" s="197"/>
      <c r="M108" s="202"/>
      <c r="N108" s="203"/>
      <c r="O108" s="203"/>
      <c r="P108" s="203"/>
      <c r="Q108" s="203"/>
      <c r="R108" s="203"/>
      <c r="S108" s="203"/>
      <c r="T108" s="204"/>
      <c r="AT108" s="198" t="s">
        <v>143</v>
      </c>
      <c r="AU108" s="198" t="s">
        <v>81</v>
      </c>
      <c r="AV108" s="11" t="s">
        <v>81</v>
      </c>
      <c r="AW108" s="11" t="s">
        <v>36</v>
      </c>
      <c r="AX108" s="11" t="s">
        <v>72</v>
      </c>
      <c r="AY108" s="198" t="s">
        <v>116</v>
      </c>
    </row>
    <row r="109" spans="2:65" s="12" customFormat="1">
      <c r="B109" s="205"/>
      <c r="D109" s="206" t="s">
        <v>143</v>
      </c>
      <c r="E109" s="207" t="s">
        <v>5</v>
      </c>
      <c r="F109" s="208" t="s">
        <v>149</v>
      </c>
      <c r="H109" s="209">
        <v>127</v>
      </c>
      <c r="I109" s="210"/>
      <c r="L109" s="205"/>
      <c r="M109" s="211"/>
      <c r="N109" s="212"/>
      <c r="O109" s="212"/>
      <c r="P109" s="212"/>
      <c r="Q109" s="212"/>
      <c r="R109" s="212"/>
      <c r="S109" s="212"/>
      <c r="T109" s="213"/>
      <c r="AT109" s="214" t="s">
        <v>143</v>
      </c>
      <c r="AU109" s="214" t="s">
        <v>81</v>
      </c>
      <c r="AV109" s="12" t="s">
        <v>150</v>
      </c>
      <c r="AW109" s="12" t="s">
        <v>36</v>
      </c>
      <c r="AX109" s="12" t="s">
        <v>77</v>
      </c>
      <c r="AY109" s="214" t="s">
        <v>116</v>
      </c>
    </row>
    <row r="110" spans="2:65" s="1" customFormat="1" ht="22.5" customHeight="1">
      <c r="B110" s="166"/>
      <c r="C110" s="167" t="s">
        <v>166</v>
      </c>
      <c r="D110" s="167" t="s">
        <v>117</v>
      </c>
      <c r="E110" s="168" t="s">
        <v>167</v>
      </c>
      <c r="F110" s="169" t="s">
        <v>168</v>
      </c>
      <c r="G110" s="170" t="s">
        <v>126</v>
      </c>
      <c r="H110" s="171">
        <v>99</v>
      </c>
      <c r="I110" s="172"/>
      <c r="J110" s="173">
        <f t="shared" ref="J110:J145" si="0">ROUND(I110*H110,2)</f>
        <v>0</v>
      </c>
      <c r="K110" s="169" t="s">
        <v>5</v>
      </c>
      <c r="L110" s="40"/>
      <c r="M110" s="174" t="s">
        <v>5</v>
      </c>
      <c r="N110" s="175" t="s">
        <v>43</v>
      </c>
      <c r="O110" s="41"/>
      <c r="P110" s="176">
        <f t="shared" ref="P110:P145" si="1">O110*H110</f>
        <v>0</v>
      </c>
      <c r="Q110" s="176">
        <v>0</v>
      </c>
      <c r="R110" s="176">
        <f t="shared" ref="R110:R145" si="2">Q110*H110</f>
        <v>0</v>
      </c>
      <c r="S110" s="176">
        <v>0</v>
      </c>
      <c r="T110" s="177">
        <f t="shared" ref="T110:T145" si="3">S110*H110</f>
        <v>0</v>
      </c>
      <c r="AR110" s="23" t="s">
        <v>120</v>
      </c>
      <c r="AT110" s="23" t="s">
        <v>117</v>
      </c>
      <c r="AU110" s="23" t="s">
        <v>81</v>
      </c>
      <c r="AY110" s="23" t="s">
        <v>116</v>
      </c>
      <c r="BE110" s="178">
        <f t="shared" ref="BE110:BE145" si="4">IF(N110="základní",J110,0)</f>
        <v>0</v>
      </c>
      <c r="BF110" s="178">
        <f t="shared" ref="BF110:BF145" si="5">IF(N110="snížená",J110,0)</f>
        <v>0</v>
      </c>
      <c r="BG110" s="178">
        <f t="shared" ref="BG110:BG145" si="6">IF(N110="zákl. přenesená",J110,0)</f>
        <v>0</v>
      </c>
      <c r="BH110" s="178">
        <f t="shared" ref="BH110:BH145" si="7">IF(N110="sníž. přenesená",J110,0)</f>
        <v>0</v>
      </c>
      <c r="BI110" s="178">
        <f t="shared" ref="BI110:BI145" si="8">IF(N110="nulová",J110,0)</f>
        <v>0</v>
      </c>
      <c r="BJ110" s="23" t="s">
        <v>77</v>
      </c>
      <c r="BK110" s="178">
        <f t="shared" ref="BK110:BK145" si="9">ROUND(I110*H110,2)</f>
        <v>0</v>
      </c>
      <c r="BL110" s="23" t="s">
        <v>120</v>
      </c>
      <c r="BM110" s="23" t="s">
        <v>169</v>
      </c>
    </row>
    <row r="111" spans="2:65" s="1" customFormat="1" ht="22.5" customHeight="1">
      <c r="B111" s="166"/>
      <c r="C111" s="183" t="s">
        <v>170</v>
      </c>
      <c r="D111" s="183" t="s">
        <v>129</v>
      </c>
      <c r="E111" s="184" t="s">
        <v>171</v>
      </c>
      <c r="F111" s="185" t="s">
        <v>172</v>
      </c>
      <c r="G111" s="186" t="s">
        <v>126</v>
      </c>
      <c r="H111" s="187">
        <v>36</v>
      </c>
      <c r="I111" s="188"/>
      <c r="J111" s="189">
        <f t="shared" si="0"/>
        <v>0</v>
      </c>
      <c r="K111" s="185" t="s">
        <v>5</v>
      </c>
      <c r="L111" s="190"/>
      <c r="M111" s="191" t="s">
        <v>5</v>
      </c>
      <c r="N111" s="192" t="s">
        <v>43</v>
      </c>
      <c r="O111" s="41"/>
      <c r="P111" s="176">
        <f t="shared" si="1"/>
        <v>0</v>
      </c>
      <c r="Q111" s="176">
        <v>1.4999999999999999E-4</v>
      </c>
      <c r="R111" s="176">
        <f t="shared" si="2"/>
        <v>5.3999999999999994E-3</v>
      </c>
      <c r="S111" s="176">
        <v>0</v>
      </c>
      <c r="T111" s="177">
        <f t="shared" si="3"/>
        <v>0</v>
      </c>
      <c r="AR111" s="23" t="s">
        <v>139</v>
      </c>
      <c r="AT111" s="23" t="s">
        <v>129</v>
      </c>
      <c r="AU111" s="23" t="s">
        <v>81</v>
      </c>
      <c r="AY111" s="23" t="s">
        <v>116</v>
      </c>
      <c r="BE111" s="178">
        <f t="shared" si="4"/>
        <v>0</v>
      </c>
      <c r="BF111" s="178">
        <f t="shared" si="5"/>
        <v>0</v>
      </c>
      <c r="BG111" s="178">
        <f t="shared" si="6"/>
        <v>0</v>
      </c>
      <c r="BH111" s="178">
        <f t="shared" si="7"/>
        <v>0</v>
      </c>
      <c r="BI111" s="178">
        <f t="shared" si="8"/>
        <v>0</v>
      </c>
      <c r="BJ111" s="23" t="s">
        <v>77</v>
      </c>
      <c r="BK111" s="178">
        <f t="shared" si="9"/>
        <v>0</v>
      </c>
      <c r="BL111" s="23" t="s">
        <v>120</v>
      </c>
      <c r="BM111" s="23" t="s">
        <v>173</v>
      </c>
    </row>
    <row r="112" spans="2:65" s="1" customFormat="1" ht="22.5" customHeight="1">
      <c r="B112" s="166"/>
      <c r="C112" s="183" t="s">
        <v>174</v>
      </c>
      <c r="D112" s="183" t="s">
        <v>129</v>
      </c>
      <c r="E112" s="184" t="s">
        <v>175</v>
      </c>
      <c r="F112" s="185" t="s">
        <v>176</v>
      </c>
      <c r="G112" s="186" t="s">
        <v>126</v>
      </c>
      <c r="H112" s="187">
        <v>36</v>
      </c>
      <c r="I112" s="188"/>
      <c r="J112" s="189">
        <f t="shared" si="0"/>
        <v>0</v>
      </c>
      <c r="K112" s="185" t="s">
        <v>153</v>
      </c>
      <c r="L112" s="190"/>
      <c r="M112" s="191" t="s">
        <v>5</v>
      </c>
      <c r="N112" s="192" t="s">
        <v>43</v>
      </c>
      <c r="O112" s="41"/>
      <c r="P112" s="176">
        <f t="shared" si="1"/>
        <v>0</v>
      </c>
      <c r="Q112" s="176">
        <v>1.2999999999999999E-4</v>
      </c>
      <c r="R112" s="176">
        <f t="shared" si="2"/>
        <v>4.6799999999999993E-3</v>
      </c>
      <c r="S112" s="176">
        <v>0</v>
      </c>
      <c r="T112" s="177">
        <f t="shared" si="3"/>
        <v>0</v>
      </c>
      <c r="AR112" s="23" t="s">
        <v>139</v>
      </c>
      <c r="AT112" s="23" t="s">
        <v>129</v>
      </c>
      <c r="AU112" s="23" t="s">
        <v>81</v>
      </c>
      <c r="AY112" s="23" t="s">
        <v>116</v>
      </c>
      <c r="BE112" s="178">
        <f t="shared" si="4"/>
        <v>0</v>
      </c>
      <c r="BF112" s="178">
        <f t="shared" si="5"/>
        <v>0</v>
      </c>
      <c r="BG112" s="178">
        <f t="shared" si="6"/>
        <v>0</v>
      </c>
      <c r="BH112" s="178">
        <f t="shared" si="7"/>
        <v>0</v>
      </c>
      <c r="BI112" s="178">
        <f t="shared" si="8"/>
        <v>0</v>
      </c>
      <c r="BJ112" s="23" t="s">
        <v>77</v>
      </c>
      <c r="BK112" s="178">
        <f t="shared" si="9"/>
        <v>0</v>
      </c>
      <c r="BL112" s="23" t="s">
        <v>120</v>
      </c>
      <c r="BM112" s="23" t="s">
        <v>177</v>
      </c>
    </row>
    <row r="113" spans="2:65" s="1" customFormat="1" ht="22.5" customHeight="1">
      <c r="B113" s="166"/>
      <c r="C113" s="183" t="s">
        <v>178</v>
      </c>
      <c r="D113" s="183" t="s">
        <v>129</v>
      </c>
      <c r="E113" s="184" t="s">
        <v>179</v>
      </c>
      <c r="F113" s="185" t="s">
        <v>180</v>
      </c>
      <c r="G113" s="186" t="s">
        <v>126</v>
      </c>
      <c r="H113" s="187">
        <v>27</v>
      </c>
      <c r="I113" s="188"/>
      <c r="J113" s="189">
        <f t="shared" si="0"/>
        <v>0</v>
      </c>
      <c r="K113" s="185" t="s">
        <v>5</v>
      </c>
      <c r="L113" s="190"/>
      <c r="M113" s="191" t="s">
        <v>5</v>
      </c>
      <c r="N113" s="192" t="s">
        <v>43</v>
      </c>
      <c r="O113" s="41"/>
      <c r="P113" s="176">
        <f t="shared" si="1"/>
        <v>0</v>
      </c>
      <c r="Q113" s="176">
        <v>1.4999999999999999E-4</v>
      </c>
      <c r="R113" s="176">
        <f t="shared" si="2"/>
        <v>4.0499999999999998E-3</v>
      </c>
      <c r="S113" s="176">
        <v>0</v>
      </c>
      <c r="T113" s="177">
        <f t="shared" si="3"/>
        <v>0</v>
      </c>
      <c r="AR113" s="23" t="s">
        <v>139</v>
      </c>
      <c r="AT113" s="23" t="s">
        <v>129</v>
      </c>
      <c r="AU113" s="23" t="s">
        <v>81</v>
      </c>
      <c r="AY113" s="23" t="s">
        <v>116</v>
      </c>
      <c r="BE113" s="178">
        <f t="shared" si="4"/>
        <v>0</v>
      </c>
      <c r="BF113" s="178">
        <f t="shared" si="5"/>
        <v>0</v>
      </c>
      <c r="BG113" s="178">
        <f t="shared" si="6"/>
        <v>0</v>
      </c>
      <c r="BH113" s="178">
        <f t="shared" si="7"/>
        <v>0</v>
      </c>
      <c r="BI113" s="178">
        <f t="shared" si="8"/>
        <v>0</v>
      </c>
      <c r="BJ113" s="23" t="s">
        <v>77</v>
      </c>
      <c r="BK113" s="178">
        <f t="shared" si="9"/>
        <v>0</v>
      </c>
      <c r="BL113" s="23" t="s">
        <v>120</v>
      </c>
      <c r="BM113" s="23" t="s">
        <v>181</v>
      </c>
    </row>
    <row r="114" spans="2:65" s="1" customFormat="1" ht="22.5" customHeight="1">
      <c r="B114" s="166"/>
      <c r="C114" s="167" t="s">
        <v>182</v>
      </c>
      <c r="D114" s="167" t="s">
        <v>117</v>
      </c>
      <c r="E114" s="168" t="s">
        <v>183</v>
      </c>
      <c r="F114" s="169" t="s">
        <v>184</v>
      </c>
      <c r="G114" s="170" t="s">
        <v>126</v>
      </c>
      <c r="H114" s="171">
        <v>9</v>
      </c>
      <c r="I114" s="172"/>
      <c r="J114" s="173">
        <f t="shared" si="0"/>
        <v>0</v>
      </c>
      <c r="K114" s="169" t="s">
        <v>5</v>
      </c>
      <c r="L114" s="40"/>
      <c r="M114" s="174" t="s">
        <v>5</v>
      </c>
      <c r="N114" s="175" t="s">
        <v>43</v>
      </c>
      <c r="O114" s="41"/>
      <c r="P114" s="176">
        <f t="shared" si="1"/>
        <v>0</v>
      </c>
      <c r="Q114" s="176">
        <v>0</v>
      </c>
      <c r="R114" s="176">
        <f t="shared" si="2"/>
        <v>0</v>
      </c>
      <c r="S114" s="176">
        <v>0</v>
      </c>
      <c r="T114" s="177">
        <f t="shared" si="3"/>
        <v>0</v>
      </c>
      <c r="AR114" s="23" t="s">
        <v>120</v>
      </c>
      <c r="AT114" s="23" t="s">
        <v>117</v>
      </c>
      <c r="AU114" s="23" t="s">
        <v>81</v>
      </c>
      <c r="AY114" s="23" t="s">
        <v>116</v>
      </c>
      <c r="BE114" s="178">
        <f t="shared" si="4"/>
        <v>0</v>
      </c>
      <c r="BF114" s="178">
        <f t="shared" si="5"/>
        <v>0</v>
      </c>
      <c r="BG114" s="178">
        <f t="shared" si="6"/>
        <v>0</v>
      </c>
      <c r="BH114" s="178">
        <f t="shared" si="7"/>
        <v>0</v>
      </c>
      <c r="BI114" s="178">
        <f t="shared" si="8"/>
        <v>0</v>
      </c>
      <c r="BJ114" s="23" t="s">
        <v>77</v>
      </c>
      <c r="BK114" s="178">
        <f t="shared" si="9"/>
        <v>0</v>
      </c>
      <c r="BL114" s="23" t="s">
        <v>120</v>
      </c>
      <c r="BM114" s="23" t="s">
        <v>185</v>
      </c>
    </row>
    <row r="115" spans="2:65" s="1" customFormat="1" ht="22.5" customHeight="1">
      <c r="B115" s="166"/>
      <c r="C115" s="183" t="s">
        <v>186</v>
      </c>
      <c r="D115" s="183" t="s">
        <v>129</v>
      </c>
      <c r="E115" s="184" t="s">
        <v>187</v>
      </c>
      <c r="F115" s="364" t="s">
        <v>786</v>
      </c>
      <c r="G115" s="186" t="s">
        <v>126</v>
      </c>
      <c r="H115" s="187">
        <v>1</v>
      </c>
      <c r="I115" s="188"/>
      <c r="J115" s="189">
        <f t="shared" si="0"/>
        <v>0</v>
      </c>
      <c r="K115" s="185" t="s">
        <v>5</v>
      </c>
      <c r="L115" s="190"/>
      <c r="M115" s="191" t="s">
        <v>5</v>
      </c>
      <c r="N115" s="192" t="s">
        <v>43</v>
      </c>
      <c r="O115" s="41"/>
      <c r="P115" s="176">
        <f t="shared" si="1"/>
        <v>0</v>
      </c>
      <c r="Q115" s="176">
        <v>8.9999999999999993E-3</v>
      </c>
      <c r="R115" s="176">
        <f t="shared" si="2"/>
        <v>8.9999999999999993E-3</v>
      </c>
      <c r="S115" s="176">
        <v>0</v>
      </c>
      <c r="T115" s="177">
        <f t="shared" si="3"/>
        <v>0</v>
      </c>
      <c r="AR115" s="23" t="s">
        <v>188</v>
      </c>
      <c r="AT115" s="23" t="s">
        <v>129</v>
      </c>
      <c r="AU115" s="23" t="s">
        <v>81</v>
      </c>
      <c r="AY115" s="23" t="s">
        <v>116</v>
      </c>
      <c r="BE115" s="178">
        <f t="shared" si="4"/>
        <v>0</v>
      </c>
      <c r="BF115" s="178">
        <f t="shared" si="5"/>
        <v>0</v>
      </c>
      <c r="BG115" s="178">
        <f t="shared" si="6"/>
        <v>0</v>
      </c>
      <c r="BH115" s="178">
        <f t="shared" si="7"/>
        <v>0</v>
      </c>
      <c r="BI115" s="178">
        <f t="shared" si="8"/>
        <v>0</v>
      </c>
      <c r="BJ115" s="23" t="s">
        <v>77</v>
      </c>
      <c r="BK115" s="178">
        <f t="shared" si="9"/>
        <v>0</v>
      </c>
      <c r="BL115" s="23" t="s">
        <v>127</v>
      </c>
      <c r="BM115" s="23" t="s">
        <v>189</v>
      </c>
    </row>
    <row r="116" spans="2:65" s="1" customFormat="1" ht="22.5" customHeight="1">
      <c r="B116" s="166"/>
      <c r="C116" s="183" t="s">
        <v>190</v>
      </c>
      <c r="D116" s="183" t="s">
        <v>129</v>
      </c>
      <c r="E116" s="184" t="s">
        <v>191</v>
      </c>
      <c r="F116" s="364" t="s">
        <v>787</v>
      </c>
      <c r="G116" s="186" t="s">
        <v>126</v>
      </c>
      <c r="H116" s="187">
        <v>5</v>
      </c>
      <c r="I116" s="188"/>
      <c r="J116" s="189">
        <f t="shared" si="0"/>
        <v>0</v>
      </c>
      <c r="K116" s="185" t="s">
        <v>5</v>
      </c>
      <c r="L116" s="190"/>
      <c r="M116" s="191" t="s">
        <v>5</v>
      </c>
      <c r="N116" s="192" t="s">
        <v>43</v>
      </c>
      <c r="O116" s="41"/>
      <c r="P116" s="176">
        <f t="shared" si="1"/>
        <v>0</v>
      </c>
      <c r="Q116" s="176">
        <v>8.9999999999999993E-3</v>
      </c>
      <c r="R116" s="176">
        <f t="shared" si="2"/>
        <v>4.4999999999999998E-2</v>
      </c>
      <c r="S116" s="176">
        <v>0</v>
      </c>
      <c r="T116" s="177">
        <f t="shared" si="3"/>
        <v>0</v>
      </c>
      <c r="AR116" s="23" t="s">
        <v>188</v>
      </c>
      <c r="AT116" s="23" t="s">
        <v>129</v>
      </c>
      <c r="AU116" s="23" t="s">
        <v>81</v>
      </c>
      <c r="AY116" s="23" t="s">
        <v>116</v>
      </c>
      <c r="BE116" s="178">
        <f t="shared" si="4"/>
        <v>0</v>
      </c>
      <c r="BF116" s="178">
        <f t="shared" si="5"/>
        <v>0</v>
      </c>
      <c r="BG116" s="178">
        <f t="shared" si="6"/>
        <v>0</v>
      </c>
      <c r="BH116" s="178">
        <f t="shared" si="7"/>
        <v>0</v>
      </c>
      <c r="BI116" s="178">
        <f t="shared" si="8"/>
        <v>0</v>
      </c>
      <c r="BJ116" s="23" t="s">
        <v>77</v>
      </c>
      <c r="BK116" s="178">
        <f t="shared" si="9"/>
        <v>0</v>
      </c>
      <c r="BL116" s="23" t="s">
        <v>127</v>
      </c>
      <c r="BM116" s="23" t="s">
        <v>192</v>
      </c>
    </row>
    <row r="117" spans="2:65" s="1" customFormat="1" ht="22.5" customHeight="1">
      <c r="B117" s="166"/>
      <c r="C117" s="183" t="s">
        <v>193</v>
      </c>
      <c r="D117" s="183" t="s">
        <v>129</v>
      </c>
      <c r="E117" s="184" t="s">
        <v>194</v>
      </c>
      <c r="F117" s="364" t="s">
        <v>788</v>
      </c>
      <c r="G117" s="186" t="s">
        <v>126</v>
      </c>
      <c r="H117" s="187">
        <v>3</v>
      </c>
      <c r="I117" s="188"/>
      <c r="J117" s="189">
        <f t="shared" si="0"/>
        <v>0</v>
      </c>
      <c r="K117" s="185" t="s">
        <v>5</v>
      </c>
      <c r="L117" s="190"/>
      <c r="M117" s="191" t="s">
        <v>5</v>
      </c>
      <c r="N117" s="192" t="s">
        <v>43</v>
      </c>
      <c r="O117" s="41"/>
      <c r="P117" s="176">
        <f t="shared" si="1"/>
        <v>0</v>
      </c>
      <c r="Q117" s="176">
        <v>8.9999999999999993E-3</v>
      </c>
      <c r="R117" s="176">
        <f t="shared" si="2"/>
        <v>2.6999999999999996E-2</v>
      </c>
      <c r="S117" s="176">
        <v>0</v>
      </c>
      <c r="T117" s="177">
        <f t="shared" si="3"/>
        <v>0</v>
      </c>
      <c r="AR117" s="23" t="s">
        <v>188</v>
      </c>
      <c r="AT117" s="23" t="s">
        <v>129</v>
      </c>
      <c r="AU117" s="23" t="s">
        <v>81</v>
      </c>
      <c r="AY117" s="23" t="s">
        <v>116</v>
      </c>
      <c r="BE117" s="178">
        <f t="shared" si="4"/>
        <v>0</v>
      </c>
      <c r="BF117" s="178">
        <f t="shared" si="5"/>
        <v>0</v>
      </c>
      <c r="BG117" s="178">
        <f t="shared" si="6"/>
        <v>0</v>
      </c>
      <c r="BH117" s="178">
        <f t="shared" si="7"/>
        <v>0</v>
      </c>
      <c r="BI117" s="178">
        <f t="shared" si="8"/>
        <v>0</v>
      </c>
      <c r="BJ117" s="23" t="s">
        <v>77</v>
      </c>
      <c r="BK117" s="178">
        <f t="shared" si="9"/>
        <v>0</v>
      </c>
      <c r="BL117" s="23" t="s">
        <v>127</v>
      </c>
      <c r="BM117" s="23" t="s">
        <v>195</v>
      </c>
    </row>
    <row r="118" spans="2:65" s="1" customFormat="1" ht="22.5" customHeight="1">
      <c r="B118" s="166"/>
      <c r="C118" s="183" t="s">
        <v>196</v>
      </c>
      <c r="D118" s="183" t="s">
        <v>129</v>
      </c>
      <c r="E118" s="184" t="s">
        <v>197</v>
      </c>
      <c r="F118" s="364" t="s">
        <v>789</v>
      </c>
      <c r="G118" s="186" t="s">
        <v>126</v>
      </c>
      <c r="H118" s="187">
        <v>8</v>
      </c>
      <c r="I118" s="188"/>
      <c r="J118" s="189">
        <f t="shared" si="0"/>
        <v>0</v>
      </c>
      <c r="K118" s="185" t="s">
        <v>5</v>
      </c>
      <c r="L118" s="190"/>
      <c r="M118" s="191" t="s">
        <v>5</v>
      </c>
      <c r="N118" s="192" t="s">
        <v>43</v>
      </c>
      <c r="O118" s="41"/>
      <c r="P118" s="176">
        <f t="shared" si="1"/>
        <v>0</v>
      </c>
      <c r="Q118" s="176">
        <v>8.9999999999999993E-3</v>
      </c>
      <c r="R118" s="176">
        <f t="shared" si="2"/>
        <v>7.1999999999999995E-2</v>
      </c>
      <c r="S118" s="176">
        <v>0</v>
      </c>
      <c r="T118" s="177">
        <f t="shared" si="3"/>
        <v>0</v>
      </c>
      <c r="AR118" s="23" t="s">
        <v>139</v>
      </c>
      <c r="AT118" s="23" t="s">
        <v>129</v>
      </c>
      <c r="AU118" s="23" t="s">
        <v>81</v>
      </c>
      <c r="AY118" s="23" t="s">
        <v>116</v>
      </c>
      <c r="BE118" s="178">
        <f t="shared" si="4"/>
        <v>0</v>
      </c>
      <c r="BF118" s="178">
        <f t="shared" si="5"/>
        <v>0</v>
      </c>
      <c r="BG118" s="178">
        <f t="shared" si="6"/>
        <v>0</v>
      </c>
      <c r="BH118" s="178">
        <f t="shared" si="7"/>
        <v>0</v>
      </c>
      <c r="BI118" s="178">
        <f t="shared" si="8"/>
        <v>0</v>
      </c>
      <c r="BJ118" s="23" t="s">
        <v>77</v>
      </c>
      <c r="BK118" s="178">
        <f t="shared" si="9"/>
        <v>0</v>
      </c>
      <c r="BL118" s="23" t="s">
        <v>120</v>
      </c>
      <c r="BM118" s="23" t="s">
        <v>198</v>
      </c>
    </row>
    <row r="119" spans="2:65" s="1" customFormat="1" ht="22.5" customHeight="1">
      <c r="B119" s="166"/>
      <c r="C119" s="167" t="s">
        <v>11</v>
      </c>
      <c r="D119" s="167" t="s">
        <v>117</v>
      </c>
      <c r="E119" s="168" t="s">
        <v>199</v>
      </c>
      <c r="F119" s="169" t="s">
        <v>184</v>
      </c>
      <c r="G119" s="170" t="s">
        <v>126</v>
      </c>
      <c r="H119" s="171">
        <v>2</v>
      </c>
      <c r="I119" s="172"/>
      <c r="J119" s="173">
        <f t="shared" si="0"/>
        <v>0</v>
      </c>
      <c r="K119" s="169" t="s">
        <v>5</v>
      </c>
      <c r="L119" s="40"/>
      <c r="M119" s="174" t="s">
        <v>5</v>
      </c>
      <c r="N119" s="175" t="s">
        <v>43</v>
      </c>
      <c r="O119" s="41"/>
      <c r="P119" s="176">
        <f t="shared" si="1"/>
        <v>0</v>
      </c>
      <c r="Q119" s="176">
        <v>0</v>
      </c>
      <c r="R119" s="176">
        <f t="shared" si="2"/>
        <v>0</v>
      </c>
      <c r="S119" s="176">
        <v>0</v>
      </c>
      <c r="T119" s="177">
        <f t="shared" si="3"/>
        <v>0</v>
      </c>
      <c r="AR119" s="23" t="s">
        <v>120</v>
      </c>
      <c r="AT119" s="23" t="s">
        <v>117</v>
      </c>
      <c r="AU119" s="23" t="s">
        <v>81</v>
      </c>
      <c r="AY119" s="23" t="s">
        <v>116</v>
      </c>
      <c r="BE119" s="178">
        <f t="shared" si="4"/>
        <v>0</v>
      </c>
      <c r="BF119" s="178">
        <f t="shared" si="5"/>
        <v>0</v>
      </c>
      <c r="BG119" s="178">
        <f t="shared" si="6"/>
        <v>0</v>
      </c>
      <c r="BH119" s="178">
        <f t="shared" si="7"/>
        <v>0</v>
      </c>
      <c r="BI119" s="178">
        <f t="shared" si="8"/>
        <v>0</v>
      </c>
      <c r="BJ119" s="23" t="s">
        <v>77</v>
      </c>
      <c r="BK119" s="178">
        <f t="shared" si="9"/>
        <v>0</v>
      </c>
      <c r="BL119" s="23" t="s">
        <v>120</v>
      </c>
      <c r="BM119" s="23" t="s">
        <v>200</v>
      </c>
    </row>
    <row r="120" spans="2:65" s="1" customFormat="1" ht="31.5" customHeight="1">
      <c r="B120" s="166"/>
      <c r="C120" s="167" t="s">
        <v>127</v>
      </c>
      <c r="D120" s="167" t="s">
        <v>117</v>
      </c>
      <c r="E120" s="168" t="s">
        <v>201</v>
      </c>
      <c r="F120" s="309" t="s">
        <v>790</v>
      </c>
      <c r="G120" s="170" t="s">
        <v>126</v>
      </c>
      <c r="H120" s="171">
        <v>1</v>
      </c>
      <c r="I120" s="172"/>
      <c r="J120" s="173">
        <f t="shared" si="0"/>
        <v>0</v>
      </c>
      <c r="K120" s="169" t="s">
        <v>153</v>
      </c>
      <c r="L120" s="40"/>
      <c r="M120" s="174" t="s">
        <v>5</v>
      </c>
      <c r="N120" s="175" t="s">
        <v>43</v>
      </c>
      <c r="O120" s="41"/>
      <c r="P120" s="176">
        <f t="shared" si="1"/>
        <v>0</v>
      </c>
      <c r="Q120" s="176">
        <v>0</v>
      </c>
      <c r="R120" s="176">
        <f t="shared" si="2"/>
        <v>0</v>
      </c>
      <c r="S120" s="176">
        <v>0</v>
      </c>
      <c r="T120" s="177">
        <f t="shared" si="3"/>
        <v>0</v>
      </c>
      <c r="AR120" s="23" t="s">
        <v>120</v>
      </c>
      <c r="AT120" s="23" t="s">
        <v>117</v>
      </c>
      <c r="AU120" s="23" t="s">
        <v>81</v>
      </c>
      <c r="AY120" s="23" t="s">
        <v>116</v>
      </c>
      <c r="BE120" s="178">
        <f t="shared" si="4"/>
        <v>0</v>
      </c>
      <c r="BF120" s="178">
        <f t="shared" si="5"/>
        <v>0</v>
      </c>
      <c r="BG120" s="178">
        <f t="shared" si="6"/>
        <v>0</v>
      </c>
      <c r="BH120" s="178">
        <f t="shared" si="7"/>
        <v>0</v>
      </c>
      <c r="BI120" s="178">
        <f t="shared" si="8"/>
        <v>0</v>
      </c>
      <c r="BJ120" s="23" t="s">
        <v>77</v>
      </c>
      <c r="BK120" s="178">
        <f t="shared" si="9"/>
        <v>0</v>
      </c>
      <c r="BL120" s="23" t="s">
        <v>120</v>
      </c>
      <c r="BM120" s="23" t="s">
        <v>202</v>
      </c>
    </row>
    <row r="121" spans="2:65" s="1" customFormat="1" ht="22.5" customHeight="1">
      <c r="B121" s="166"/>
      <c r="C121" s="183" t="s">
        <v>203</v>
      </c>
      <c r="D121" s="183" t="s">
        <v>129</v>
      </c>
      <c r="E121" s="184" t="s">
        <v>204</v>
      </c>
      <c r="F121" s="364" t="s">
        <v>791</v>
      </c>
      <c r="G121" s="186" t="s">
        <v>126</v>
      </c>
      <c r="H121" s="187">
        <v>1</v>
      </c>
      <c r="I121" s="188"/>
      <c r="J121" s="189">
        <f t="shared" si="0"/>
        <v>0</v>
      </c>
      <c r="K121" s="185" t="s">
        <v>5</v>
      </c>
      <c r="L121" s="190"/>
      <c r="M121" s="191" t="s">
        <v>5</v>
      </c>
      <c r="N121" s="192" t="s">
        <v>43</v>
      </c>
      <c r="O121" s="41"/>
      <c r="P121" s="176">
        <f t="shared" si="1"/>
        <v>0</v>
      </c>
      <c r="Q121" s="176">
        <v>3.4199999999999999E-3</v>
      </c>
      <c r="R121" s="176">
        <f t="shared" si="2"/>
        <v>3.4199999999999999E-3</v>
      </c>
      <c r="S121" s="176">
        <v>0</v>
      </c>
      <c r="T121" s="177">
        <f t="shared" si="3"/>
        <v>0</v>
      </c>
      <c r="AR121" s="23" t="s">
        <v>205</v>
      </c>
      <c r="AT121" s="23" t="s">
        <v>129</v>
      </c>
      <c r="AU121" s="23" t="s">
        <v>81</v>
      </c>
      <c r="AY121" s="23" t="s">
        <v>116</v>
      </c>
      <c r="BE121" s="178">
        <f t="shared" si="4"/>
        <v>0</v>
      </c>
      <c r="BF121" s="178">
        <f t="shared" si="5"/>
        <v>0</v>
      </c>
      <c r="BG121" s="178">
        <f t="shared" si="6"/>
        <v>0</v>
      </c>
      <c r="BH121" s="178">
        <f t="shared" si="7"/>
        <v>0</v>
      </c>
      <c r="BI121" s="178">
        <f t="shared" si="8"/>
        <v>0</v>
      </c>
      <c r="BJ121" s="23" t="s">
        <v>77</v>
      </c>
      <c r="BK121" s="178">
        <f t="shared" si="9"/>
        <v>0</v>
      </c>
      <c r="BL121" s="23" t="s">
        <v>205</v>
      </c>
      <c r="BM121" s="23" t="s">
        <v>206</v>
      </c>
    </row>
    <row r="122" spans="2:65" s="1" customFormat="1" ht="31.5" customHeight="1">
      <c r="B122" s="166"/>
      <c r="C122" s="167" t="s">
        <v>207</v>
      </c>
      <c r="D122" s="167" t="s">
        <v>117</v>
      </c>
      <c r="E122" s="168" t="s">
        <v>208</v>
      </c>
      <c r="F122" s="309" t="s">
        <v>792</v>
      </c>
      <c r="G122" s="170" t="s">
        <v>126</v>
      </c>
      <c r="H122" s="171">
        <v>2</v>
      </c>
      <c r="I122" s="172"/>
      <c r="J122" s="173">
        <f t="shared" si="0"/>
        <v>0</v>
      </c>
      <c r="K122" s="169" t="s">
        <v>5</v>
      </c>
      <c r="L122" s="40"/>
      <c r="M122" s="174" t="s">
        <v>5</v>
      </c>
      <c r="N122" s="175" t="s">
        <v>43</v>
      </c>
      <c r="O122" s="41"/>
      <c r="P122" s="176">
        <f t="shared" si="1"/>
        <v>0</v>
      </c>
      <c r="Q122" s="176">
        <v>0</v>
      </c>
      <c r="R122" s="176">
        <f t="shared" si="2"/>
        <v>0</v>
      </c>
      <c r="S122" s="176">
        <v>0</v>
      </c>
      <c r="T122" s="177">
        <f t="shared" si="3"/>
        <v>0</v>
      </c>
      <c r="AR122" s="23" t="s">
        <v>120</v>
      </c>
      <c r="AT122" s="23" t="s">
        <v>117</v>
      </c>
      <c r="AU122" s="23" t="s">
        <v>81</v>
      </c>
      <c r="AY122" s="23" t="s">
        <v>116</v>
      </c>
      <c r="BE122" s="178">
        <f t="shared" si="4"/>
        <v>0</v>
      </c>
      <c r="BF122" s="178">
        <f t="shared" si="5"/>
        <v>0</v>
      </c>
      <c r="BG122" s="178">
        <f t="shared" si="6"/>
        <v>0</v>
      </c>
      <c r="BH122" s="178">
        <f t="shared" si="7"/>
        <v>0</v>
      </c>
      <c r="BI122" s="178">
        <f t="shared" si="8"/>
        <v>0</v>
      </c>
      <c r="BJ122" s="23" t="s">
        <v>77</v>
      </c>
      <c r="BK122" s="178">
        <f t="shared" si="9"/>
        <v>0</v>
      </c>
      <c r="BL122" s="23" t="s">
        <v>120</v>
      </c>
      <c r="BM122" s="23" t="s">
        <v>209</v>
      </c>
    </row>
    <row r="123" spans="2:65" s="1" customFormat="1" ht="22.5" customHeight="1">
      <c r="B123" s="166"/>
      <c r="C123" s="167" t="s">
        <v>210</v>
      </c>
      <c r="D123" s="167" t="s">
        <v>117</v>
      </c>
      <c r="E123" s="168" t="s">
        <v>211</v>
      </c>
      <c r="F123" s="169" t="s">
        <v>212</v>
      </c>
      <c r="G123" s="170" t="s">
        <v>126</v>
      </c>
      <c r="H123" s="171">
        <v>94</v>
      </c>
      <c r="I123" s="172"/>
      <c r="J123" s="173">
        <f t="shared" si="0"/>
        <v>0</v>
      </c>
      <c r="K123" s="169" t="s">
        <v>5</v>
      </c>
      <c r="L123" s="40"/>
      <c r="M123" s="174" t="s">
        <v>5</v>
      </c>
      <c r="N123" s="175" t="s">
        <v>43</v>
      </c>
      <c r="O123" s="41"/>
      <c r="P123" s="176">
        <f t="shared" si="1"/>
        <v>0</v>
      </c>
      <c r="Q123" s="176">
        <v>0</v>
      </c>
      <c r="R123" s="176">
        <f t="shared" si="2"/>
        <v>0</v>
      </c>
      <c r="S123" s="176">
        <v>0</v>
      </c>
      <c r="T123" s="177">
        <f t="shared" si="3"/>
        <v>0</v>
      </c>
      <c r="AR123" s="23" t="s">
        <v>120</v>
      </c>
      <c r="AT123" s="23" t="s">
        <v>117</v>
      </c>
      <c r="AU123" s="23" t="s">
        <v>81</v>
      </c>
      <c r="AY123" s="23" t="s">
        <v>116</v>
      </c>
      <c r="BE123" s="178">
        <f t="shared" si="4"/>
        <v>0</v>
      </c>
      <c r="BF123" s="178">
        <f t="shared" si="5"/>
        <v>0</v>
      </c>
      <c r="BG123" s="178">
        <f t="shared" si="6"/>
        <v>0</v>
      </c>
      <c r="BH123" s="178">
        <f t="shared" si="7"/>
        <v>0</v>
      </c>
      <c r="BI123" s="178">
        <f t="shared" si="8"/>
        <v>0</v>
      </c>
      <c r="BJ123" s="23" t="s">
        <v>77</v>
      </c>
      <c r="BK123" s="178">
        <f t="shared" si="9"/>
        <v>0</v>
      </c>
      <c r="BL123" s="23" t="s">
        <v>120</v>
      </c>
      <c r="BM123" s="23" t="s">
        <v>213</v>
      </c>
    </row>
    <row r="124" spans="2:65" s="1" customFormat="1" ht="22.5" customHeight="1">
      <c r="B124" s="166"/>
      <c r="C124" s="167" t="s">
        <v>214</v>
      </c>
      <c r="D124" s="167" t="s">
        <v>117</v>
      </c>
      <c r="E124" s="168" t="s">
        <v>215</v>
      </c>
      <c r="F124" s="169" t="s">
        <v>216</v>
      </c>
      <c r="G124" s="170" t="s">
        <v>126</v>
      </c>
      <c r="H124" s="171">
        <v>20</v>
      </c>
      <c r="I124" s="172"/>
      <c r="J124" s="173">
        <f t="shared" si="0"/>
        <v>0</v>
      </c>
      <c r="K124" s="169" t="s">
        <v>5</v>
      </c>
      <c r="L124" s="40"/>
      <c r="M124" s="174" t="s">
        <v>5</v>
      </c>
      <c r="N124" s="175" t="s">
        <v>43</v>
      </c>
      <c r="O124" s="41"/>
      <c r="P124" s="176">
        <f t="shared" si="1"/>
        <v>0</v>
      </c>
      <c r="Q124" s="176">
        <v>0</v>
      </c>
      <c r="R124" s="176">
        <f t="shared" si="2"/>
        <v>0</v>
      </c>
      <c r="S124" s="176">
        <v>0</v>
      </c>
      <c r="T124" s="177">
        <f t="shared" si="3"/>
        <v>0</v>
      </c>
      <c r="AR124" s="23" t="s">
        <v>120</v>
      </c>
      <c r="AT124" s="23" t="s">
        <v>117</v>
      </c>
      <c r="AU124" s="23" t="s">
        <v>81</v>
      </c>
      <c r="AY124" s="23" t="s">
        <v>116</v>
      </c>
      <c r="BE124" s="178">
        <f t="shared" si="4"/>
        <v>0</v>
      </c>
      <c r="BF124" s="178">
        <f t="shared" si="5"/>
        <v>0</v>
      </c>
      <c r="BG124" s="178">
        <f t="shared" si="6"/>
        <v>0</v>
      </c>
      <c r="BH124" s="178">
        <f t="shared" si="7"/>
        <v>0</v>
      </c>
      <c r="BI124" s="178">
        <f t="shared" si="8"/>
        <v>0</v>
      </c>
      <c r="BJ124" s="23" t="s">
        <v>77</v>
      </c>
      <c r="BK124" s="178">
        <f t="shared" si="9"/>
        <v>0</v>
      </c>
      <c r="BL124" s="23" t="s">
        <v>120</v>
      </c>
      <c r="BM124" s="23" t="s">
        <v>217</v>
      </c>
    </row>
    <row r="125" spans="2:65" s="1" customFormat="1" ht="22.5" customHeight="1">
      <c r="B125" s="166"/>
      <c r="C125" s="167" t="s">
        <v>10</v>
      </c>
      <c r="D125" s="167" t="s">
        <v>117</v>
      </c>
      <c r="E125" s="168" t="s">
        <v>218</v>
      </c>
      <c r="F125" s="169" t="s">
        <v>219</v>
      </c>
      <c r="G125" s="170" t="s">
        <v>126</v>
      </c>
      <c r="H125" s="171">
        <v>32</v>
      </c>
      <c r="I125" s="172"/>
      <c r="J125" s="173">
        <f t="shared" si="0"/>
        <v>0</v>
      </c>
      <c r="K125" s="169" t="s">
        <v>5</v>
      </c>
      <c r="L125" s="40"/>
      <c r="M125" s="174" t="s">
        <v>5</v>
      </c>
      <c r="N125" s="175" t="s">
        <v>43</v>
      </c>
      <c r="O125" s="41"/>
      <c r="P125" s="176">
        <f t="shared" si="1"/>
        <v>0</v>
      </c>
      <c r="Q125" s="176">
        <v>0</v>
      </c>
      <c r="R125" s="176">
        <f t="shared" si="2"/>
        <v>0</v>
      </c>
      <c r="S125" s="176">
        <v>0</v>
      </c>
      <c r="T125" s="177">
        <f t="shared" si="3"/>
        <v>0</v>
      </c>
      <c r="AR125" s="23" t="s">
        <v>120</v>
      </c>
      <c r="AT125" s="23" t="s">
        <v>117</v>
      </c>
      <c r="AU125" s="23" t="s">
        <v>81</v>
      </c>
      <c r="AY125" s="23" t="s">
        <v>116</v>
      </c>
      <c r="BE125" s="178">
        <f t="shared" si="4"/>
        <v>0</v>
      </c>
      <c r="BF125" s="178">
        <f t="shared" si="5"/>
        <v>0</v>
      </c>
      <c r="BG125" s="178">
        <f t="shared" si="6"/>
        <v>0</v>
      </c>
      <c r="BH125" s="178">
        <f t="shared" si="7"/>
        <v>0</v>
      </c>
      <c r="BI125" s="178">
        <f t="shared" si="8"/>
        <v>0</v>
      </c>
      <c r="BJ125" s="23" t="s">
        <v>77</v>
      </c>
      <c r="BK125" s="178">
        <f t="shared" si="9"/>
        <v>0</v>
      </c>
      <c r="BL125" s="23" t="s">
        <v>120</v>
      </c>
      <c r="BM125" s="23" t="s">
        <v>220</v>
      </c>
    </row>
    <row r="126" spans="2:65" s="1" customFormat="1" ht="22.5" customHeight="1">
      <c r="B126" s="166"/>
      <c r="C126" s="183" t="s">
        <v>221</v>
      </c>
      <c r="D126" s="183" t="s">
        <v>129</v>
      </c>
      <c r="E126" s="184" t="s">
        <v>222</v>
      </c>
      <c r="F126" s="364" t="s">
        <v>793</v>
      </c>
      <c r="G126" s="186" t="s">
        <v>126</v>
      </c>
      <c r="H126" s="187">
        <v>10</v>
      </c>
      <c r="I126" s="188"/>
      <c r="J126" s="189">
        <f t="shared" si="0"/>
        <v>0</v>
      </c>
      <c r="K126" s="185" t="s">
        <v>5</v>
      </c>
      <c r="L126" s="190"/>
      <c r="M126" s="191" t="s">
        <v>5</v>
      </c>
      <c r="N126" s="192" t="s">
        <v>43</v>
      </c>
      <c r="O126" s="41"/>
      <c r="P126" s="176">
        <f t="shared" si="1"/>
        <v>0</v>
      </c>
      <c r="Q126" s="176">
        <v>7.4999999999999997E-3</v>
      </c>
      <c r="R126" s="176">
        <f t="shared" si="2"/>
        <v>7.4999999999999997E-2</v>
      </c>
      <c r="S126" s="176">
        <v>0</v>
      </c>
      <c r="T126" s="177">
        <f t="shared" si="3"/>
        <v>0</v>
      </c>
      <c r="AR126" s="23" t="s">
        <v>205</v>
      </c>
      <c r="AT126" s="23" t="s">
        <v>129</v>
      </c>
      <c r="AU126" s="23" t="s">
        <v>81</v>
      </c>
      <c r="AY126" s="23" t="s">
        <v>116</v>
      </c>
      <c r="BE126" s="178">
        <f t="shared" si="4"/>
        <v>0</v>
      </c>
      <c r="BF126" s="178">
        <f t="shared" si="5"/>
        <v>0</v>
      </c>
      <c r="BG126" s="178">
        <f t="shared" si="6"/>
        <v>0</v>
      </c>
      <c r="BH126" s="178">
        <f t="shared" si="7"/>
        <v>0</v>
      </c>
      <c r="BI126" s="178">
        <f t="shared" si="8"/>
        <v>0</v>
      </c>
      <c r="BJ126" s="23" t="s">
        <v>77</v>
      </c>
      <c r="BK126" s="178">
        <f t="shared" si="9"/>
        <v>0</v>
      </c>
      <c r="BL126" s="23" t="s">
        <v>205</v>
      </c>
      <c r="BM126" s="23" t="s">
        <v>223</v>
      </c>
    </row>
    <row r="127" spans="2:65" s="1" customFormat="1" ht="22.5" customHeight="1">
      <c r="B127" s="166"/>
      <c r="C127" s="183" t="s">
        <v>224</v>
      </c>
      <c r="D127" s="183" t="s">
        <v>129</v>
      </c>
      <c r="E127" s="184" t="s">
        <v>225</v>
      </c>
      <c r="F127" s="364" t="s">
        <v>794</v>
      </c>
      <c r="G127" s="186" t="s">
        <v>126</v>
      </c>
      <c r="H127" s="187">
        <v>22</v>
      </c>
      <c r="I127" s="188"/>
      <c r="J127" s="189">
        <f t="shared" si="0"/>
        <v>0</v>
      </c>
      <c r="K127" s="185" t="s">
        <v>5</v>
      </c>
      <c r="L127" s="190"/>
      <c r="M127" s="191" t="s">
        <v>5</v>
      </c>
      <c r="N127" s="192" t="s">
        <v>43</v>
      </c>
      <c r="O127" s="41"/>
      <c r="P127" s="176">
        <f t="shared" si="1"/>
        <v>0</v>
      </c>
      <c r="Q127" s="176">
        <v>7.4999999999999997E-3</v>
      </c>
      <c r="R127" s="176">
        <f t="shared" si="2"/>
        <v>0.16499999999999998</v>
      </c>
      <c r="S127" s="176">
        <v>0</v>
      </c>
      <c r="T127" s="177">
        <f t="shared" si="3"/>
        <v>0</v>
      </c>
      <c r="AR127" s="23" t="s">
        <v>205</v>
      </c>
      <c r="AT127" s="23" t="s">
        <v>129</v>
      </c>
      <c r="AU127" s="23" t="s">
        <v>81</v>
      </c>
      <c r="AY127" s="23" t="s">
        <v>116</v>
      </c>
      <c r="BE127" s="178">
        <f t="shared" si="4"/>
        <v>0</v>
      </c>
      <c r="BF127" s="178">
        <f t="shared" si="5"/>
        <v>0</v>
      </c>
      <c r="BG127" s="178">
        <f t="shared" si="6"/>
        <v>0</v>
      </c>
      <c r="BH127" s="178">
        <f t="shared" si="7"/>
        <v>0</v>
      </c>
      <c r="BI127" s="178">
        <f t="shared" si="8"/>
        <v>0</v>
      </c>
      <c r="BJ127" s="23" t="s">
        <v>77</v>
      </c>
      <c r="BK127" s="178">
        <f t="shared" si="9"/>
        <v>0</v>
      </c>
      <c r="BL127" s="23" t="s">
        <v>205</v>
      </c>
      <c r="BM127" s="23" t="s">
        <v>226</v>
      </c>
    </row>
    <row r="128" spans="2:65" s="1" customFormat="1" ht="22.5" customHeight="1">
      <c r="B128" s="166"/>
      <c r="C128" s="167" t="s">
        <v>227</v>
      </c>
      <c r="D128" s="167" t="s">
        <v>117</v>
      </c>
      <c r="E128" s="168" t="s">
        <v>228</v>
      </c>
      <c r="F128" s="169" t="s">
        <v>212</v>
      </c>
      <c r="G128" s="170" t="s">
        <v>126</v>
      </c>
      <c r="H128" s="171">
        <v>66</v>
      </c>
      <c r="I128" s="172"/>
      <c r="J128" s="173">
        <f t="shared" si="0"/>
        <v>0</v>
      </c>
      <c r="K128" s="169" t="s">
        <v>5</v>
      </c>
      <c r="L128" s="40"/>
      <c r="M128" s="174" t="s">
        <v>5</v>
      </c>
      <c r="N128" s="175" t="s">
        <v>43</v>
      </c>
      <c r="O128" s="41"/>
      <c r="P128" s="176">
        <f t="shared" si="1"/>
        <v>0</v>
      </c>
      <c r="Q128" s="176">
        <v>0</v>
      </c>
      <c r="R128" s="176">
        <f t="shared" si="2"/>
        <v>0</v>
      </c>
      <c r="S128" s="176">
        <v>0</v>
      </c>
      <c r="T128" s="177">
        <f t="shared" si="3"/>
        <v>0</v>
      </c>
      <c r="AR128" s="23" t="s">
        <v>120</v>
      </c>
      <c r="AT128" s="23" t="s">
        <v>117</v>
      </c>
      <c r="AU128" s="23" t="s">
        <v>81</v>
      </c>
      <c r="AY128" s="23" t="s">
        <v>116</v>
      </c>
      <c r="BE128" s="178">
        <f t="shared" si="4"/>
        <v>0</v>
      </c>
      <c r="BF128" s="178">
        <f t="shared" si="5"/>
        <v>0</v>
      </c>
      <c r="BG128" s="178">
        <f t="shared" si="6"/>
        <v>0</v>
      </c>
      <c r="BH128" s="178">
        <f t="shared" si="7"/>
        <v>0</v>
      </c>
      <c r="BI128" s="178">
        <f t="shared" si="8"/>
        <v>0</v>
      </c>
      <c r="BJ128" s="23" t="s">
        <v>77</v>
      </c>
      <c r="BK128" s="178">
        <f t="shared" si="9"/>
        <v>0</v>
      </c>
      <c r="BL128" s="23" t="s">
        <v>120</v>
      </c>
      <c r="BM128" s="23" t="s">
        <v>229</v>
      </c>
    </row>
    <row r="129" spans="2:65" s="1" customFormat="1" ht="22.5" customHeight="1">
      <c r="B129" s="166"/>
      <c r="C129" s="183" t="s">
        <v>230</v>
      </c>
      <c r="D129" s="183" t="s">
        <v>129</v>
      </c>
      <c r="E129" s="184" t="s">
        <v>231</v>
      </c>
      <c r="F129" s="364" t="s">
        <v>795</v>
      </c>
      <c r="G129" s="186" t="s">
        <v>126</v>
      </c>
      <c r="H129" s="187">
        <v>58</v>
      </c>
      <c r="I129" s="188"/>
      <c r="J129" s="189">
        <f t="shared" si="0"/>
        <v>0</v>
      </c>
      <c r="K129" s="185" t="s">
        <v>5</v>
      </c>
      <c r="L129" s="190"/>
      <c r="M129" s="191" t="s">
        <v>5</v>
      </c>
      <c r="N129" s="192" t="s">
        <v>43</v>
      </c>
      <c r="O129" s="41"/>
      <c r="P129" s="176">
        <f t="shared" si="1"/>
        <v>0</v>
      </c>
      <c r="Q129" s="176">
        <v>7.4999999999999997E-3</v>
      </c>
      <c r="R129" s="176">
        <f t="shared" si="2"/>
        <v>0.435</v>
      </c>
      <c r="S129" s="176">
        <v>0</v>
      </c>
      <c r="T129" s="177">
        <f t="shared" si="3"/>
        <v>0</v>
      </c>
      <c r="AR129" s="23" t="s">
        <v>205</v>
      </c>
      <c r="AT129" s="23" t="s">
        <v>129</v>
      </c>
      <c r="AU129" s="23" t="s">
        <v>81</v>
      </c>
      <c r="AY129" s="23" t="s">
        <v>116</v>
      </c>
      <c r="BE129" s="178">
        <f t="shared" si="4"/>
        <v>0</v>
      </c>
      <c r="BF129" s="178">
        <f t="shared" si="5"/>
        <v>0</v>
      </c>
      <c r="BG129" s="178">
        <f t="shared" si="6"/>
        <v>0</v>
      </c>
      <c r="BH129" s="178">
        <f t="shared" si="7"/>
        <v>0</v>
      </c>
      <c r="BI129" s="178">
        <f t="shared" si="8"/>
        <v>0</v>
      </c>
      <c r="BJ129" s="23" t="s">
        <v>77</v>
      </c>
      <c r="BK129" s="178">
        <f t="shared" si="9"/>
        <v>0</v>
      </c>
      <c r="BL129" s="23" t="s">
        <v>205</v>
      </c>
      <c r="BM129" s="23" t="s">
        <v>232</v>
      </c>
    </row>
    <row r="130" spans="2:65" s="1" customFormat="1" ht="22.5" customHeight="1">
      <c r="B130" s="166"/>
      <c r="C130" s="183" t="s">
        <v>233</v>
      </c>
      <c r="D130" s="183" t="s">
        <v>129</v>
      </c>
      <c r="E130" s="184" t="s">
        <v>234</v>
      </c>
      <c r="F130" s="364" t="s">
        <v>796</v>
      </c>
      <c r="G130" s="186" t="s">
        <v>126</v>
      </c>
      <c r="H130" s="187">
        <v>8</v>
      </c>
      <c r="I130" s="188"/>
      <c r="J130" s="189">
        <f t="shared" si="0"/>
        <v>0</v>
      </c>
      <c r="K130" s="185" t="s">
        <v>5</v>
      </c>
      <c r="L130" s="190"/>
      <c r="M130" s="191" t="s">
        <v>5</v>
      </c>
      <c r="N130" s="192" t="s">
        <v>43</v>
      </c>
      <c r="O130" s="41"/>
      <c r="P130" s="176">
        <f t="shared" si="1"/>
        <v>0</v>
      </c>
      <c r="Q130" s="176">
        <v>7.4999999999999997E-3</v>
      </c>
      <c r="R130" s="176">
        <f t="shared" si="2"/>
        <v>0.06</v>
      </c>
      <c r="S130" s="176">
        <v>0</v>
      </c>
      <c r="T130" s="177">
        <f t="shared" si="3"/>
        <v>0</v>
      </c>
      <c r="AR130" s="23" t="s">
        <v>205</v>
      </c>
      <c r="AT130" s="23" t="s">
        <v>129</v>
      </c>
      <c r="AU130" s="23" t="s">
        <v>81</v>
      </c>
      <c r="AY130" s="23" t="s">
        <v>116</v>
      </c>
      <c r="BE130" s="178">
        <f t="shared" si="4"/>
        <v>0</v>
      </c>
      <c r="BF130" s="178">
        <f t="shared" si="5"/>
        <v>0</v>
      </c>
      <c r="BG130" s="178">
        <f t="shared" si="6"/>
        <v>0</v>
      </c>
      <c r="BH130" s="178">
        <f t="shared" si="7"/>
        <v>0</v>
      </c>
      <c r="BI130" s="178">
        <f t="shared" si="8"/>
        <v>0</v>
      </c>
      <c r="BJ130" s="23" t="s">
        <v>77</v>
      </c>
      <c r="BK130" s="178">
        <f t="shared" si="9"/>
        <v>0</v>
      </c>
      <c r="BL130" s="23" t="s">
        <v>205</v>
      </c>
      <c r="BM130" s="23" t="s">
        <v>235</v>
      </c>
    </row>
    <row r="131" spans="2:65" s="1" customFormat="1" ht="22.5" customHeight="1">
      <c r="B131" s="166"/>
      <c r="C131" s="167" t="s">
        <v>236</v>
      </c>
      <c r="D131" s="167" t="s">
        <v>117</v>
      </c>
      <c r="E131" s="168" t="s">
        <v>237</v>
      </c>
      <c r="F131" s="169" t="s">
        <v>238</v>
      </c>
      <c r="G131" s="170" t="s">
        <v>126</v>
      </c>
      <c r="H131" s="171">
        <v>66</v>
      </c>
      <c r="I131" s="172"/>
      <c r="J131" s="173">
        <f t="shared" si="0"/>
        <v>0</v>
      </c>
      <c r="K131" s="169" t="s">
        <v>5</v>
      </c>
      <c r="L131" s="40"/>
      <c r="M131" s="174" t="s">
        <v>5</v>
      </c>
      <c r="N131" s="175" t="s">
        <v>43</v>
      </c>
      <c r="O131" s="41"/>
      <c r="P131" s="176">
        <f t="shared" si="1"/>
        <v>0</v>
      </c>
      <c r="Q131" s="176">
        <v>0</v>
      </c>
      <c r="R131" s="176">
        <f t="shared" si="2"/>
        <v>0</v>
      </c>
      <c r="S131" s="176">
        <v>0</v>
      </c>
      <c r="T131" s="177">
        <f t="shared" si="3"/>
        <v>0</v>
      </c>
      <c r="AR131" s="23" t="s">
        <v>120</v>
      </c>
      <c r="AT131" s="23" t="s">
        <v>117</v>
      </c>
      <c r="AU131" s="23" t="s">
        <v>81</v>
      </c>
      <c r="AY131" s="23" t="s">
        <v>116</v>
      </c>
      <c r="BE131" s="178">
        <f t="shared" si="4"/>
        <v>0</v>
      </c>
      <c r="BF131" s="178">
        <f t="shared" si="5"/>
        <v>0</v>
      </c>
      <c r="BG131" s="178">
        <f t="shared" si="6"/>
        <v>0</v>
      </c>
      <c r="BH131" s="178">
        <f t="shared" si="7"/>
        <v>0</v>
      </c>
      <c r="BI131" s="178">
        <f t="shared" si="8"/>
        <v>0</v>
      </c>
      <c r="BJ131" s="23" t="s">
        <v>77</v>
      </c>
      <c r="BK131" s="178">
        <f t="shared" si="9"/>
        <v>0</v>
      </c>
      <c r="BL131" s="23" t="s">
        <v>120</v>
      </c>
      <c r="BM131" s="23" t="s">
        <v>239</v>
      </c>
    </row>
    <row r="132" spans="2:65" s="1" customFormat="1" ht="22.5" customHeight="1">
      <c r="B132" s="166"/>
      <c r="C132" s="183" t="s">
        <v>240</v>
      </c>
      <c r="D132" s="183" t="s">
        <v>129</v>
      </c>
      <c r="E132" s="184" t="s">
        <v>241</v>
      </c>
      <c r="F132" s="364" t="s">
        <v>797</v>
      </c>
      <c r="G132" s="186" t="s">
        <v>242</v>
      </c>
      <c r="H132" s="187">
        <v>8</v>
      </c>
      <c r="I132" s="188"/>
      <c r="J132" s="189">
        <f t="shared" si="0"/>
        <v>0</v>
      </c>
      <c r="K132" s="185" t="s">
        <v>5</v>
      </c>
      <c r="L132" s="190"/>
      <c r="M132" s="191" t="s">
        <v>5</v>
      </c>
      <c r="N132" s="192" t="s">
        <v>43</v>
      </c>
      <c r="O132" s="41"/>
      <c r="P132" s="176">
        <f t="shared" si="1"/>
        <v>0</v>
      </c>
      <c r="Q132" s="176">
        <v>0</v>
      </c>
      <c r="R132" s="176">
        <f t="shared" si="2"/>
        <v>0</v>
      </c>
      <c r="S132" s="176">
        <v>0</v>
      </c>
      <c r="T132" s="177">
        <f t="shared" si="3"/>
        <v>0</v>
      </c>
      <c r="AR132" s="23" t="s">
        <v>139</v>
      </c>
      <c r="AT132" s="23" t="s">
        <v>129</v>
      </c>
      <c r="AU132" s="23" t="s">
        <v>81</v>
      </c>
      <c r="AY132" s="23" t="s">
        <v>116</v>
      </c>
      <c r="BE132" s="178">
        <f t="shared" si="4"/>
        <v>0</v>
      </c>
      <c r="BF132" s="178">
        <f t="shared" si="5"/>
        <v>0</v>
      </c>
      <c r="BG132" s="178">
        <f t="shared" si="6"/>
        <v>0</v>
      </c>
      <c r="BH132" s="178">
        <f t="shared" si="7"/>
        <v>0</v>
      </c>
      <c r="BI132" s="178">
        <f t="shared" si="8"/>
        <v>0</v>
      </c>
      <c r="BJ132" s="23" t="s">
        <v>77</v>
      </c>
      <c r="BK132" s="178">
        <f t="shared" si="9"/>
        <v>0</v>
      </c>
      <c r="BL132" s="23" t="s">
        <v>120</v>
      </c>
      <c r="BM132" s="23" t="s">
        <v>243</v>
      </c>
    </row>
    <row r="133" spans="2:65" s="1" customFormat="1" ht="22.5" customHeight="1">
      <c r="B133" s="166"/>
      <c r="C133" s="183" t="s">
        <v>244</v>
      </c>
      <c r="D133" s="183" t="s">
        <v>129</v>
      </c>
      <c r="E133" s="184" t="s">
        <v>245</v>
      </c>
      <c r="F133" s="364" t="s">
        <v>798</v>
      </c>
      <c r="G133" s="186" t="s">
        <v>242</v>
      </c>
      <c r="H133" s="187">
        <v>58</v>
      </c>
      <c r="I133" s="188"/>
      <c r="J133" s="189">
        <f t="shared" si="0"/>
        <v>0</v>
      </c>
      <c r="K133" s="185" t="s">
        <v>5</v>
      </c>
      <c r="L133" s="190"/>
      <c r="M133" s="191" t="s">
        <v>5</v>
      </c>
      <c r="N133" s="192" t="s">
        <v>43</v>
      </c>
      <c r="O133" s="41"/>
      <c r="P133" s="176">
        <f t="shared" si="1"/>
        <v>0</v>
      </c>
      <c r="Q133" s="176">
        <v>0</v>
      </c>
      <c r="R133" s="176">
        <f t="shared" si="2"/>
        <v>0</v>
      </c>
      <c r="S133" s="176">
        <v>0</v>
      </c>
      <c r="T133" s="177">
        <f t="shared" si="3"/>
        <v>0</v>
      </c>
      <c r="AR133" s="23" t="s">
        <v>139</v>
      </c>
      <c r="AT133" s="23" t="s">
        <v>129</v>
      </c>
      <c r="AU133" s="23" t="s">
        <v>81</v>
      </c>
      <c r="AY133" s="23" t="s">
        <v>116</v>
      </c>
      <c r="BE133" s="178">
        <f t="shared" si="4"/>
        <v>0</v>
      </c>
      <c r="BF133" s="178">
        <f t="shared" si="5"/>
        <v>0</v>
      </c>
      <c r="BG133" s="178">
        <f t="shared" si="6"/>
        <v>0</v>
      </c>
      <c r="BH133" s="178">
        <f t="shared" si="7"/>
        <v>0</v>
      </c>
      <c r="BI133" s="178">
        <f t="shared" si="8"/>
        <v>0</v>
      </c>
      <c r="BJ133" s="23" t="s">
        <v>77</v>
      </c>
      <c r="BK133" s="178">
        <f t="shared" si="9"/>
        <v>0</v>
      </c>
      <c r="BL133" s="23" t="s">
        <v>120</v>
      </c>
      <c r="BM133" s="23" t="s">
        <v>246</v>
      </c>
    </row>
    <row r="134" spans="2:65" s="1" customFormat="1" ht="22.5" customHeight="1">
      <c r="B134" s="166"/>
      <c r="C134" s="167" t="s">
        <v>247</v>
      </c>
      <c r="D134" s="167" t="s">
        <v>117</v>
      </c>
      <c r="E134" s="168" t="s">
        <v>248</v>
      </c>
      <c r="F134" s="169" t="s">
        <v>238</v>
      </c>
      <c r="G134" s="170" t="s">
        <v>126</v>
      </c>
      <c r="H134" s="171">
        <v>94</v>
      </c>
      <c r="I134" s="172"/>
      <c r="J134" s="173">
        <f t="shared" si="0"/>
        <v>0</v>
      </c>
      <c r="K134" s="169" t="s">
        <v>5</v>
      </c>
      <c r="L134" s="40"/>
      <c r="M134" s="174" t="s">
        <v>5</v>
      </c>
      <c r="N134" s="175" t="s">
        <v>43</v>
      </c>
      <c r="O134" s="41"/>
      <c r="P134" s="176">
        <f t="shared" si="1"/>
        <v>0</v>
      </c>
      <c r="Q134" s="176">
        <v>0</v>
      </c>
      <c r="R134" s="176">
        <f t="shared" si="2"/>
        <v>0</v>
      </c>
      <c r="S134" s="176">
        <v>0</v>
      </c>
      <c r="T134" s="177">
        <f t="shared" si="3"/>
        <v>0</v>
      </c>
      <c r="AR134" s="23" t="s">
        <v>120</v>
      </c>
      <c r="AT134" s="23" t="s">
        <v>117</v>
      </c>
      <c r="AU134" s="23" t="s">
        <v>81</v>
      </c>
      <c r="AY134" s="23" t="s">
        <v>116</v>
      </c>
      <c r="BE134" s="178">
        <f t="shared" si="4"/>
        <v>0</v>
      </c>
      <c r="BF134" s="178">
        <f t="shared" si="5"/>
        <v>0</v>
      </c>
      <c r="BG134" s="178">
        <f t="shared" si="6"/>
        <v>0</v>
      </c>
      <c r="BH134" s="178">
        <f t="shared" si="7"/>
        <v>0</v>
      </c>
      <c r="BI134" s="178">
        <f t="shared" si="8"/>
        <v>0</v>
      </c>
      <c r="BJ134" s="23" t="s">
        <v>77</v>
      </c>
      <c r="BK134" s="178">
        <f t="shared" si="9"/>
        <v>0</v>
      </c>
      <c r="BL134" s="23" t="s">
        <v>120</v>
      </c>
      <c r="BM134" s="23" t="s">
        <v>249</v>
      </c>
    </row>
    <row r="135" spans="2:65" s="1" customFormat="1" ht="22.5" customHeight="1">
      <c r="B135" s="166"/>
      <c r="C135" s="167" t="s">
        <v>250</v>
      </c>
      <c r="D135" s="167" t="s">
        <v>117</v>
      </c>
      <c r="E135" s="168" t="s">
        <v>251</v>
      </c>
      <c r="F135" s="169" t="s">
        <v>252</v>
      </c>
      <c r="G135" s="170" t="s">
        <v>126</v>
      </c>
      <c r="H135" s="171">
        <v>20</v>
      </c>
      <c r="I135" s="172"/>
      <c r="J135" s="173">
        <f t="shared" si="0"/>
        <v>0</v>
      </c>
      <c r="K135" s="169" t="s">
        <v>5</v>
      </c>
      <c r="L135" s="40"/>
      <c r="M135" s="174" t="s">
        <v>5</v>
      </c>
      <c r="N135" s="175" t="s">
        <v>43</v>
      </c>
      <c r="O135" s="41"/>
      <c r="P135" s="176">
        <f t="shared" si="1"/>
        <v>0</v>
      </c>
      <c r="Q135" s="176">
        <v>0</v>
      </c>
      <c r="R135" s="176">
        <f t="shared" si="2"/>
        <v>0</v>
      </c>
      <c r="S135" s="176">
        <v>0</v>
      </c>
      <c r="T135" s="177">
        <f t="shared" si="3"/>
        <v>0</v>
      </c>
      <c r="AR135" s="23" t="s">
        <v>120</v>
      </c>
      <c r="AT135" s="23" t="s">
        <v>117</v>
      </c>
      <c r="AU135" s="23" t="s">
        <v>81</v>
      </c>
      <c r="AY135" s="23" t="s">
        <v>116</v>
      </c>
      <c r="BE135" s="178">
        <f t="shared" si="4"/>
        <v>0</v>
      </c>
      <c r="BF135" s="178">
        <f t="shared" si="5"/>
        <v>0</v>
      </c>
      <c r="BG135" s="178">
        <f t="shared" si="6"/>
        <v>0</v>
      </c>
      <c r="BH135" s="178">
        <f t="shared" si="7"/>
        <v>0</v>
      </c>
      <c r="BI135" s="178">
        <f t="shared" si="8"/>
        <v>0</v>
      </c>
      <c r="BJ135" s="23" t="s">
        <v>77</v>
      </c>
      <c r="BK135" s="178">
        <f t="shared" si="9"/>
        <v>0</v>
      </c>
      <c r="BL135" s="23" t="s">
        <v>120</v>
      </c>
      <c r="BM135" s="23" t="s">
        <v>253</v>
      </c>
    </row>
    <row r="136" spans="2:65" s="1" customFormat="1" ht="22.5" customHeight="1">
      <c r="B136" s="166"/>
      <c r="C136" s="167" t="s">
        <v>188</v>
      </c>
      <c r="D136" s="167" t="s">
        <v>117</v>
      </c>
      <c r="E136" s="168" t="s">
        <v>254</v>
      </c>
      <c r="F136" s="169" t="s">
        <v>255</v>
      </c>
      <c r="G136" s="170" t="s">
        <v>126</v>
      </c>
      <c r="H136" s="171">
        <v>26</v>
      </c>
      <c r="I136" s="172"/>
      <c r="J136" s="173">
        <f t="shared" si="0"/>
        <v>0</v>
      </c>
      <c r="K136" s="169" t="s">
        <v>5</v>
      </c>
      <c r="L136" s="40"/>
      <c r="M136" s="174" t="s">
        <v>5</v>
      </c>
      <c r="N136" s="175" t="s">
        <v>43</v>
      </c>
      <c r="O136" s="41"/>
      <c r="P136" s="176">
        <f t="shared" si="1"/>
        <v>0</v>
      </c>
      <c r="Q136" s="176">
        <v>0</v>
      </c>
      <c r="R136" s="176">
        <f t="shared" si="2"/>
        <v>0</v>
      </c>
      <c r="S136" s="176">
        <v>0</v>
      </c>
      <c r="T136" s="177">
        <f t="shared" si="3"/>
        <v>0</v>
      </c>
      <c r="AR136" s="23" t="s">
        <v>120</v>
      </c>
      <c r="AT136" s="23" t="s">
        <v>117</v>
      </c>
      <c r="AU136" s="23" t="s">
        <v>81</v>
      </c>
      <c r="AY136" s="23" t="s">
        <v>116</v>
      </c>
      <c r="BE136" s="178">
        <f t="shared" si="4"/>
        <v>0</v>
      </c>
      <c r="BF136" s="178">
        <f t="shared" si="5"/>
        <v>0</v>
      </c>
      <c r="BG136" s="178">
        <f t="shared" si="6"/>
        <v>0</v>
      </c>
      <c r="BH136" s="178">
        <f t="shared" si="7"/>
        <v>0</v>
      </c>
      <c r="BI136" s="178">
        <f t="shared" si="8"/>
        <v>0</v>
      </c>
      <c r="BJ136" s="23" t="s">
        <v>77</v>
      </c>
      <c r="BK136" s="178">
        <f t="shared" si="9"/>
        <v>0</v>
      </c>
      <c r="BL136" s="23" t="s">
        <v>120</v>
      </c>
      <c r="BM136" s="23" t="s">
        <v>256</v>
      </c>
    </row>
    <row r="137" spans="2:65" s="1" customFormat="1" ht="22.5" customHeight="1">
      <c r="B137" s="166"/>
      <c r="C137" s="183" t="s">
        <v>257</v>
      </c>
      <c r="D137" s="183" t="s">
        <v>129</v>
      </c>
      <c r="E137" s="184" t="s">
        <v>258</v>
      </c>
      <c r="F137" s="364" t="s">
        <v>799</v>
      </c>
      <c r="G137" s="186" t="s">
        <v>242</v>
      </c>
      <c r="H137" s="187">
        <v>26</v>
      </c>
      <c r="I137" s="188"/>
      <c r="J137" s="189">
        <f t="shared" si="0"/>
        <v>0</v>
      </c>
      <c r="K137" s="185" t="s">
        <v>5</v>
      </c>
      <c r="L137" s="190"/>
      <c r="M137" s="191" t="s">
        <v>5</v>
      </c>
      <c r="N137" s="192" t="s">
        <v>43</v>
      </c>
      <c r="O137" s="41"/>
      <c r="P137" s="176">
        <f t="shared" si="1"/>
        <v>0</v>
      </c>
      <c r="Q137" s="176">
        <v>0</v>
      </c>
      <c r="R137" s="176">
        <f t="shared" si="2"/>
        <v>0</v>
      </c>
      <c r="S137" s="176">
        <v>0</v>
      </c>
      <c r="T137" s="177">
        <f t="shared" si="3"/>
        <v>0</v>
      </c>
      <c r="AR137" s="23" t="s">
        <v>139</v>
      </c>
      <c r="AT137" s="23" t="s">
        <v>129</v>
      </c>
      <c r="AU137" s="23" t="s">
        <v>81</v>
      </c>
      <c r="AY137" s="23" t="s">
        <v>116</v>
      </c>
      <c r="BE137" s="178">
        <f t="shared" si="4"/>
        <v>0</v>
      </c>
      <c r="BF137" s="178">
        <f t="shared" si="5"/>
        <v>0</v>
      </c>
      <c r="BG137" s="178">
        <f t="shared" si="6"/>
        <v>0</v>
      </c>
      <c r="BH137" s="178">
        <f t="shared" si="7"/>
        <v>0</v>
      </c>
      <c r="BI137" s="178">
        <f t="shared" si="8"/>
        <v>0</v>
      </c>
      <c r="BJ137" s="23" t="s">
        <v>77</v>
      </c>
      <c r="BK137" s="178">
        <f t="shared" si="9"/>
        <v>0</v>
      </c>
      <c r="BL137" s="23" t="s">
        <v>120</v>
      </c>
      <c r="BM137" s="23" t="s">
        <v>259</v>
      </c>
    </row>
    <row r="138" spans="2:65" s="1" customFormat="1" ht="22.5" customHeight="1">
      <c r="B138" s="166"/>
      <c r="C138" s="167" t="s">
        <v>260</v>
      </c>
      <c r="D138" s="167" t="s">
        <v>117</v>
      </c>
      <c r="E138" s="168" t="s">
        <v>261</v>
      </c>
      <c r="F138" s="169" t="s">
        <v>262</v>
      </c>
      <c r="G138" s="170" t="s">
        <v>126</v>
      </c>
      <c r="H138" s="171">
        <v>20</v>
      </c>
      <c r="I138" s="172"/>
      <c r="J138" s="173">
        <f t="shared" si="0"/>
        <v>0</v>
      </c>
      <c r="K138" s="169" t="s">
        <v>153</v>
      </c>
      <c r="L138" s="40"/>
      <c r="M138" s="174" t="s">
        <v>5</v>
      </c>
      <c r="N138" s="175" t="s">
        <v>43</v>
      </c>
      <c r="O138" s="41"/>
      <c r="P138" s="176">
        <f t="shared" si="1"/>
        <v>0</v>
      </c>
      <c r="Q138" s="176">
        <v>0</v>
      </c>
      <c r="R138" s="176">
        <f t="shared" si="2"/>
        <v>0</v>
      </c>
      <c r="S138" s="176">
        <v>0</v>
      </c>
      <c r="T138" s="177">
        <f t="shared" si="3"/>
        <v>0</v>
      </c>
      <c r="AR138" s="23" t="s">
        <v>120</v>
      </c>
      <c r="AT138" s="23" t="s">
        <v>117</v>
      </c>
      <c r="AU138" s="23" t="s">
        <v>81</v>
      </c>
      <c r="AY138" s="23" t="s">
        <v>116</v>
      </c>
      <c r="BE138" s="178">
        <f t="shared" si="4"/>
        <v>0</v>
      </c>
      <c r="BF138" s="178">
        <f t="shared" si="5"/>
        <v>0</v>
      </c>
      <c r="BG138" s="178">
        <f t="shared" si="6"/>
        <v>0</v>
      </c>
      <c r="BH138" s="178">
        <f t="shared" si="7"/>
        <v>0</v>
      </c>
      <c r="BI138" s="178">
        <f t="shared" si="8"/>
        <v>0</v>
      </c>
      <c r="BJ138" s="23" t="s">
        <v>77</v>
      </c>
      <c r="BK138" s="178">
        <f t="shared" si="9"/>
        <v>0</v>
      </c>
      <c r="BL138" s="23" t="s">
        <v>120</v>
      </c>
      <c r="BM138" s="23" t="s">
        <v>263</v>
      </c>
    </row>
    <row r="139" spans="2:65" s="1" customFormat="1" ht="22.5" customHeight="1">
      <c r="B139" s="166"/>
      <c r="C139" s="167" t="s">
        <v>264</v>
      </c>
      <c r="D139" s="167" t="s">
        <v>117</v>
      </c>
      <c r="E139" s="168" t="s">
        <v>265</v>
      </c>
      <c r="F139" s="169" t="s">
        <v>266</v>
      </c>
      <c r="G139" s="170" t="s">
        <v>126</v>
      </c>
      <c r="H139" s="171">
        <v>20</v>
      </c>
      <c r="I139" s="172"/>
      <c r="J139" s="173">
        <f t="shared" si="0"/>
        <v>0</v>
      </c>
      <c r="K139" s="169" t="s">
        <v>5</v>
      </c>
      <c r="L139" s="40"/>
      <c r="M139" s="174" t="s">
        <v>5</v>
      </c>
      <c r="N139" s="175" t="s">
        <v>43</v>
      </c>
      <c r="O139" s="41"/>
      <c r="P139" s="176">
        <f t="shared" si="1"/>
        <v>0</v>
      </c>
      <c r="Q139" s="176">
        <v>0</v>
      </c>
      <c r="R139" s="176">
        <f t="shared" si="2"/>
        <v>0</v>
      </c>
      <c r="S139" s="176">
        <v>0</v>
      </c>
      <c r="T139" s="177">
        <f t="shared" si="3"/>
        <v>0</v>
      </c>
      <c r="AR139" s="23" t="s">
        <v>120</v>
      </c>
      <c r="AT139" s="23" t="s">
        <v>117</v>
      </c>
      <c r="AU139" s="23" t="s">
        <v>81</v>
      </c>
      <c r="AY139" s="23" t="s">
        <v>116</v>
      </c>
      <c r="BE139" s="178">
        <f t="shared" si="4"/>
        <v>0</v>
      </c>
      <c r="BF139" s="178">
        <f t="shared" si="5"/>
        <v>0</v>
      </c>
      <c r="BG139" s="178">
        <f t="shared" si="6"/>
        <v>0</v>
      </c>
      <c r="BH139" s="178">
        <f t="shared" si="7"/>
        <v>0</v>
      </c>
      <c r="BI139" s="178">
        <f t="shared" si="8"/>
        <v>0</v>
      </c>
      <c r="BJ139" s="23" t="s">
        <v>77</v>
      </c>
      <c r="BK139" s="178">
        <f t="shared" si="9"/>
        <v>0</v>
      </c>
      <c r="BL139" s="23" t="s">
        <v>120</v>
      </c>
      <c r="BM139" s="23" t="s">
        <v>267</v>
      </c>
    </row>
    <row r="140" spans="2:65" s="1" customFormat="1" ht="22.5" customHeight="1">
      <c r="B140" s="166"/>
      <c r="C140" s="183" t="s">
        <v>268</v>
      </c>
      <c r="D140" s="183" t="s">
        <v>129</v>
      </c>
      <c r="E140" s="184" t="s">
        <v>269</v>
      </c>
      <c r="F140" s="364" t="s">
        <v>800</v>
      </c>
      <c r="G140" s="186" t="s">
        <v>242</v>
      </c>
      <c r="H140" s="187">
        <v>20</v>
      </c>
      <c r="I140" s="188"/>
      <c r="J140" s="189">
        <f t="shared" si="0"/>
        <v>0</v>
      </c>
      <c r="K140" s="185" t="s">
        <v>5</v>
      </c>
      <c r="L140" s="190"/>
      <c r="M140" s="191" t="s">
        <v>5</v>
      </c>
      <c r="N140" s="192" t="s">
        <v>43</v>
      </c>
      <c r="O140" s="41"/>
      <c r="P140" s="176">
        <f t="shared" si="1"/>
        <v>0</v>
      </c>
      <c r="Q140" s="176">
        <v>0</v>
      </c>
      <c r="R140" s="176">
        <f t="shared" si="2"/>
        <v>0</v>
      </c>
      <c r="S140" s="176">
        <v>0</v>
      </c>
      <c r="T140" s="177">
        <f t="shared" si="3"/>
        <v>0</v>
      </c>
      <c r="AR140" s="23" t="s">
        <v>205</v>
      </c>
      <c r="AT140" s="23" t="s">
        <v>129</v>
      </c>
      <c r="AU140" s="23" t="s">
        <v>81</v>
      </c>
      <c r="AY140" s="23" t="s">
        <v>116</v>
      </c>
      <c r="BE140" s="178">
        <f t="shared" si="4"/>
        <v>0</v>
      </c>
      <c r="BF140" s="178">
        <f t="shared" si="5"/>
        <v>0</v>
      </c>
      <c r="BG140" s="178">
        <f t="shared" si="6"/>
        <v>0</v>
      </c>
      <c r="BH140" s="178">
        <f t="shared" si="7"/>
        <v>0</v>
      </c>
      <c r="BI140" s="178">
        <f t="shared" si="8"/>
        <v>0</v>
      </c>
      <c r="BJ140" s="23" t="s">
        <v>77</v>
      </c>
      <c r="BK140" s="178">
        <f t="shared" si="9"/>
        <v>0</v>
      </c>
      <c r="BL140" s="23" t="s">
        <v>205</v>
      </c>
      <c r="BM140" s="23" t="s">
        <v>270</v>
      </c>
    </row>
    <row r="141" spans="2:65" s="1" customFormat="1" ht="22.5" customHeight="1">
      <c r="B141" s="166"/>
      <c r="C141" s="167" t="s">
        <v>271</v>
      </c>
      <c r="D141" s="167" t="s">
        <v>117</v>
      </c>
      <c r="E141" s="168" t="s">
        <v>272</v>
      </c>
      <c r="F141" s="169" t="s">
        <v>273</v>
      </c>
      <c r="G141" s="170" t="s">
        <v>126</v>
      </c>
      <c r="H141" s="171">
        <v>6</v>
      </c>
      <c r="I141" s="172"/>
      <c r="J141" s="173">
        <f t="shared" si="0"/>
        <v>0</v>
      </c>
      <c r="K141" s="169" t="s">
        <v>153</v>
      </c>
      <c r="L141" s="40"/>
      <c r="M141" s="174" t="s">
        <v>5</v>
      </c>
      <c r="N141" s="175" t="s">
        <v>43</v>
      </c>
      <c r="O141" s="41"/>
      <c r="P141" s="176">
        <f t="shared" si="1"/>
        <v>0</v>
      </c>
      <c r="Q141" s="176">
        <v>0</v>
      </c>
      <c r="R141" s="176">
        <f t="shared" si="2"/>
        <v>0</v>
      </c>
      <c r="S141" s="176">
        <v>0</v>
      </c>
      <c r="T141" s="177">
        <f t="shared" si="3"/>
        <v>0</v>
      </c>
      <c r="AR141" s="23" t="s">
        <v>120</v>
      </c>
      <c r="AT141" s="23" t="s">
        <v>117</v>
      </c>
      <c r="AU141" s="23" t="s">
        <v>81</v>
      </c>
      <c r="AY141" s="23" t="s">
        <v>116</v>
      </c>
      <c r="BE141" s="178">
        <f t="shared" si="4"/>
        <v>0</v>
      </c>
      <c r="BF141" s="178">
        <f t="shared" si="5"/>
        <v>0</v>
      </c>
      <c r="BG141" s="178">
        <f t="shared" si="6"/>
        <v>0</v>
      </c>
      <c r="BH141" s="178">
        <f t="shared" si="7"/>
        <v>0</v>
      </c>
      <c r="BI141" s="178">
        <f t="shared" si="8"/>
        <v>0</v>
      </c>
      <c r="BJ141" s="23" t="s">
        <v>77</v>
      </c>
      <c r="BK141" s="178">
        <f t="shared" si="9"/>
        <v>0</v>
      </c>
      <c r="BL141" s="23" t="s">
        <v>120</v>
      </c>
      <c r="BM141" s="23" t="s">
        <v>274</v>
      </c>
    </row>
    <row r="142" spans="2:65" s="1" customFormat="1" ht="22.5" customHeight="1">
      <c r="B142" s="166"/>
      <c r="C142" s="183" t="s">
        <v>275</v>
      </c>
      <c r="D142" s="183" t="s">
        <v>129</v>
      </c>
      <c r="E142" s="184" t="s">
        <v>276</v>
      </c>
      <c r="F142" s="364" t="s">
        <v>801</v>
      </c>
      <c r="G142" s="186" t="s">
        <v>242</v>
      </c>
      <c r="H142" s="187">
        <v>6</v>
      </c>
      <c r="I142" s="188"/>
      <c r="J142" s="189">
        <f t="shared" si="0"/>
        <v>0</v>
      </c>
      <c r="K142" s="185" t="s">
        <v>5</v>
      </c>
      <c r="L142" s="190"/>
      <c r="M142" s="191" t="s">
        <v>5</v>
      </c>
      <c r="N142" s="192" t="s">
        <v>43</v>
      </c>
      <c r="O142" s="41"/>
      <c r="P142" s="176">
        <f t="shared" si="1"/>
        <v>0</v>
      </c>
      <c r="Q142" s="176">
        <v>0</v>
      </c>
      <c r="R142" s="176">
        <f t="shared" si="2"/>
        <v>0</v>
      </c>
      <c r="S142" s="176">
        <v>0</v>
      </c>
      <c r="T142" s="177">
        <f t="shared" si="3"/>
        <v>0</v>
      </c>
      <c r="AR142" s="23" t="s">
        <v>205</v>
      </c>
      <c r="AT142" s="23" t="s">
        <v>129</v>
      </c>
      <c r="AU142" s="23" t="s">
        <v>81</v>
      </c>
      <c r="AY142" s="23" t="s">
        <v>116</v>
      </c>
      <c r="BE142" s="178">
        <f t="shared" si="4"/>
        <v>0</v>
      </c>
      <c r="BF142" s="178">
        <f t="shared" si="5"/>
        <v>0</v>
      </c>
      <c r="BG142" s="178">
        <f t="shared" si="6"/>
        <v>0</v>
      </c>
      <c r="BH142" s="178">
        <f t="shared" si="7"/>
        <v>0</v>
      </c>
      <c r="BI142" s="178">
        <f t="shared" si="8"/>
        <v>0</v>
      </c>
      <c r="BJ142" s="23" t="s">
        <v>77</v>
      </c>
      <c r="BK142" s="178">
        <f t="shared" si="9"/>
        <v>0</v>
      </c>
      <c r="BL142" s="23" t="s">
        <v>205</v>
      </c>
      <c r="BM142" s="23" t="s">
        <v>277</v>
      </c>
    </row>
    <row r="143" spans="2:65" s="1" customFormat="1" ht="22.5" customHeight="1">
      <c r="B143" s="166"/>
      <c r="C143" s="167" t="s">
        <v>278</v>
      </c>
      <c r="D143" s="167" t="s">
        <v>117</v>
      </c>
      <c r="E143" s="168" t="s">
        <v>279</v>
      </c>
      <c r="F143" s="169" t="s">
        <v>280</v>
      </c>
      <c r="G143" s="170" t="s">
        <v>126</v>
      </c>
      <c r="H143" s="171">
        <v>86</v>
      </c>
      <c r="I143" s="172"/>
      <c r="J143" s="173">
        <f t="shared" si="0"/>
        <v>0</v>
      </c>
      <c r="K143" s="169" t="s">
        <v>153</v>
      </c>
      <c r="L143" s="40"/>
      <c r="M143" s="174" t="s">
        <v>5</v>
      </c>
      <c r="N143" s="175" t="s">
        <v>43</v>
      </c>
      <c r="O143" s="41"/>
      <c r="P143" s="176">
        <f t="shared" si="1"/>
        <v>0</v>
      </c>
      <c r="Q143" s="176">
        <v>0</v>
      </c>
      <c r="R143" s="176">
        <f t="shared" si="2"/>
        <v>0</v>
      </c>
      <c r="S143" s="176">
        <v>0</v>
      </c>
      <c r="T143" s="177">
        <f t="shared" si="3"/>
        <v>0</v>
      </c>
      <c r="AR143" s="23" t="s">
        <v>120</v>
      </c>
      <c r="AT143" s="23" t="s">
        <v>117</v>
      </c>
      <c r="AU143" s="23" t="s">
        <v>81</v>
      </c>
      <c r="AY143" s="23" t="s">
        <v>116</v>
      </c>
      <c r="BE143" s="178">
        <f t="shared" si="4"/>
        <v>0</v>
      </c>
      <c r="BF143" s="178">
        <f t="shared" si="5"/>
        <v>0</v>
      </c>
      <c r="BG143" s="178">
        <f t="shared" si="6"/>
        <v>0</v>
      </c>
      <c r="BH143" s="178">
        <f t="shared" si="7"/>
        <v>0</v>
      </c>
      <c r="BI143" s="178">
        <f t="shared" si="8"/>
        <v>0</v>
      </c>
      <c r="BJ143" s="23" t="s">
        <v>77</v>
      </c>
      <c r="BK143" s="178">
        <f t="shared" si="9"/>
        <v>0</v>
      </c>
      <c r="BL143" s="23" t="s">
        <v>120</v>
      </c>
      <c r="BM143" s="23" t="s">
        <v>281</v>
      </c>
    </row>
    <row r="144" spans="2:65" s="1" customFormat="1" ht="22.5" customHeight="1">
      <c r="B144" s="166"/>
      <c r="C144" s="183" t="s">
        <v>282</v>
      </c>
      <c r="D144" s="183" t="s">
        <v>129</v>
      </c>
      <c r="E144" s="184" t="s">
        <v>283</v>
      </c>
      <c r="F144" s="185" t="s">
        <v>284</v>
      </c>
      <c r="G144" s="186" t="s">
        <v>242</v>
      </c>
      <c r="H144" s="187">
        <v>60</v>
      </c>
      <c r="I144" s="188"/>
      <c r="J144" s="189">
        <f t="shared" si="0"/>
        <v>0</v>
      </c>
      <c r="K144" s="185" t="s">
        <v>5</v>
      </c>
      <c r="L144" s="190"/>
      <c r="M144" s="191" t="s">
        <v>5</v>
      </c>
      <c r="N144" s="192" t="s">
        <v>43</v>
      </c>
      <c r="O144" s="41"/>
      <c r="P144" s="176">
        <f t="shared" si="1"/>
        <v>0</v>
      </c>
      <c r="Q144" s="176">
        <v>0</v>
      </c>
      <c r="R144" s="176">
        <f t="shared" si="2"/>
        <v>0</v>
      </c>
      <c r="S144" s="176">
        <v>0</v>
      </c>
      <c r="T144" s="177">
        <f t="shared" si="3"/>
        <v>0</v>
      </c>
      <c r="AR144" s="23" t="s">
        <v>139</v>
      </c>
      <c r="AT144" s="23" t="s">
        <v>129</v>
      </c>
      <c r="AU144" s="23" t="s">
        <v>81</v>
      </c>
      <c r="AY144" s="23" t="s">
        <v>116</v>
      </c>
      <c r="BE144" s="178">
        <f t="shared" si="4"/>
        <v>0</v>
      </c>
      <c r="BF144" s="178">
        <f t="shared" si="5"/>
        <v>0</v>
      </c>
      <c r="BG144" s="178">
        <f t="shared" si="6"/>
        <v>0</v>
      </c>
      <c r="BH144" s="178">
        <f t="shared" si="7"/>
        <v>0</v>
      </c>
      <c r="BI144" s="178">
        <f t="shared" si="8"/>
        <v>0</v>
      </c>
      <c r="BJ144" s="23" t="s">
        <v>77</v>
      </c>
      <c r="BK144" s="178">
        <f t="shared" si="9"/>
        <v>0</v>
      </c>
      <c r="BL144" s="23" t="s">
        <v>120</v>
      </c>
      <c r="BM144" s="23" t="s">
        <v>285</v>
      </c>
    </row>
    <row r="145" spans="2:65" s="1" customFormat="1" ht="22.5" customHeight="1">
      <c r="B145" s="166"/>
      <c r="C145" s="183" t="s">
        <v>286</v>
      </c>
      <c r="D145" s="183" t="s">
        <v>129</v>
      </c>
      <c r="E145" s="184" t="s">
        <v>287</v>
      </c>
      <c r="F145" s="185" t="s">
        <v>288</v>
      </c>
      <c r="G145" s="186" t="s">
        <v>119</v>
      </c>
      <c r="H145" s="187">
        <v>549</v>
      </c>
      <c r="I145" s="188"/>
      <c r="J145" s="189">
        <f t="shared" si="0"/>
        <v>0</v>
      </c>
      <c r="K145" s="185" t="s">
        <v>5</v>
      </c>
      <c r="L145" s="190"/>
      <c r="M145" s="191" t="s">
        <v>5</v>
      </c>
      <c r="N145" s="192" t="s">
        <v>43</v>
      </c>
      <c r="O145" s="41"/>
      <c r="P145" s="176">
        <f t="shared" si="1"/>
        <v>0</v>
      </c>
      <c r="Q145" s="176">
        <v>1.2E-4</v>
      </c>
      <c r="R145" s="176">
        <f t="shared" si="2"/>
        <v>6.5880000000000008E-2</v>
      </c>
      <c r="S145" s="176">
        <v>0</v>
      </c>
      <c r="T145" s="177">
        <f t="shared" si="3"/>
        <v>0</v>
      </c>
      <c r="AR145" s="23" t="s">
        <v>139</v>
      </c>
      <c r="AT145" s="23" t="s">
        <v>129</v>
      </c>
      <c r="AU145" s="23" t="s">
        <v>81</v>
      </c>
      <c r="AY145" s="23" t="s">
        <v>116</v>
      </c>
      <c r="BE145" s="178">
        <f t="shared" si="4"/>
        <v>0</v>
      </c>
      <c r="BF145" s="178">
        <f t="shared" si="5"/>
        <v>0</v>
      </c>
      <c r="BG145" s="178">
        <f t="shared" si="6"/>
        <v>0</v>
      </c>
      <c r="BH145" s="178">
        <f t="shared" si="7"/>
        <v>0</v>
      </c>
      <c r="BI145" s="178">
        <f t="shared" si="8"/>
        <v>0</v>
      </c>
      <c r="BJ145" s="23" t="s">
        <v>77</v>
      </c>
      <c r="BK145" s="178">
        <f t="shared" si="9"/>
        <v>0</v>
      </c>
      <c r="BL145" s="23" t="s">
        <v>120</v>
      </c>
      <c r="BM145" s="23" t="s">
        <v>289</v>
      </c>
    </row>
    <row r="146" spans="2:65" s="11" customFormat="1">
      <c r="B146" s="197"/>
      <c r="D146" s="206" t="s">
        <v>143</v>
      </c>
      <c r="E146" s="215" t="s">
        <v>5</v>
      </c>
      <c r="F146" s="216" t="s">
        <v>290</v>
      </c>
      <c r="H146" s="217">
        <v>549</v>
      </c>
      <c r="I146" s="201"/>
      <c r="L146" s="197"/>
      <c r="M146" s="202"/>
      <c r="N146" s="203"/>
      <c r="O146" s="203"/>
      <c r="P146" s="203"/>
      <c r="Q146" s="203"/>
      <c r="R146" s="203"/>
      <c r="S146" s="203"/>
      <c r="T146" s="204"/>
      <c r="AT146" s="198" t="s">
        <v>143</v>
      </c>
      <c r="AU146" s="198" t="s">
        <v>81</v>
      </c>
      <c r="AV146" s="11" t="s">
        <v>81</v>
      </c>
      <c r="AW146" s="11" t="s">
        <v>36</v>
      </c>
      <c r="AX146" s="11" t="s">
        <v>77</v>
      </c>
      <c r="AY146" s="198" t="s">
        <v>116</v>
      </c>
    </row>
    <row r="147" spans="2:65" s="1" customFormat="1" ht="22.5" customHeight="1">
      <c r="B147" s="166"/>
      <c r="C147" s="167" t="s">
        <v>291</v>
      </c>
      <c r="D147" s="167" t="s">
        <v>117</v>
      </c>
      <c r="E147" s="168" t="s">
        <v>292</v>
      </c>
      <c r="F147" s="169" t="s">
        <v>293</v>
      </c>
      <c r="G147" s="170" t="s">
        <v>126</v>
      </c>
      <c r="H147" s="171">
        <v>6</v>
      </c>
      <c r="I147" s="172"/>
      <c r="J147" s="173">
        <f>ROUND(I147*H147,2)</f>
        <v>0</v>
      </c>
      <c r="K147" s="169" t="s">
        <v>153</v>
      </c>
      <c r="L147" s="40"/>
      <c r="M147" s="174" t="s">
        <v>5</v>
      </c>
      <c r="N147" s="175" t="s">
        <v>43</v>
      </c>
      <c r="O147" s="41"/>
      <c r="P147" s="176">
        <f>O147*H147</f>
        <v>0</v>
      </c>
      <c r="Q147" s="176">
        <v>0</v>
      </c>
      <c r="R147" s="176">
        <f>Q147*H147</f>
        <v>0</v>
      </c>
      <c r="S147" s="176">
        <v>0</v>
      </c>
      <c r="T147" s="177">
        <f>S147*H147</f>
        <v>0</v>
      </c>
      <c r="AR147" s="23" t="s">
        <v>120</v>
      </c>
      <c r="AT147" s="23" t="s">
        <v>117</v>
      </c>
      <c r="AU147" s="23" t="s">
        <v>81</v>
      </c>
      <c r="AY147" s="23" t="s">
        <v>116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23" t="s">
        <v>77</v>
      </c>
      <c r="BK147" s="178">
        <f>ROUND(I147*H147,2)</f>
        <v>0</v>
      </c>
      <c r="BL147" s="23" t="s">
        <v>120</v>
      </c>
      <c r="BM147" s="23" t="s">
        <v>294</v>
      </c>
    </row>
    <row r="148" spans="2:65" s="1" customFormat="1" ht="22.5" customHeight="1">
      <c r="B148" s="166"/>
      <c r="C148" s="183" t="s">
        <v>295</v>
      </c>
      <c r="D148" s="183" t="s">
        <v>129</v>
      </c>
      <c r="E148" s="184" t="s">
        <v>296</v>
      </c>
      <c r="F148" s="364" t="s">
        <v>802</v>
      </c>
      <c r="G148" s="186" t="s">
        <v>242</v>
      </c>
      <c r="H148" s="187">
        <v>6</v>
      </c>
      <c r="I148" s="188"/>
      <c r="J148" s="189">
        <f>ROUND(I148*H148,2)</f>
        <v>0</v>
      </c>
      <c r="K148" s="185" t="s">
        <v>5</v>
      </c>
      <c r="L148" s="190"/>
      <c r="M148" s="191" t="s">
        <v>5</v>
      </c>
      <c r="N148" s="192" t="s">
        <v>43</v>
      </c>
      <c r="O148" s="41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AR148" s="23" t="s">
        <v>139</v>
      </c>
      <c r="AT148" s="23" t="s">
        <v>129</v>
      </c>
      <c r="AU148" s="23" t="s">
        <v>81</v>
      </c>
      <c r="AY148" s="23" t="s">
        <v>116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23" t="s">
        <v>77</v>
      </c>
      <c r="BK148" s="178">
        <f>ROUND(I148*H148,2)</f>
        <v>0</v>
      </c>
      <c r="BL148" s="23" t="s">
        <v>120</v>
      </c>
      <c r="BM148" s="23" t="s">
        <v>297</v>
      </c>
    </row>
    <row r="149" spans="2:65" s="1" customFormat="1" ht="22.5" customHeight="1">
      <c r="B149" s="166"/>
      <c r="C149" s="183" t="s">
        <v>298</v>
      </c>
      <c r="D149" s="183" t="s">
        <v>129</v>
      </c>
      <c r="E149" s="184" t="s">
        <v>287</v>
      </c>
      <c r="F149" s="185" t="s">
        <v>288</v>
      </c>
      <c r="G149" s="186" t="s">
        <v>119</v>
      </c>
      <c r="H149" s="187">
        <v>114</v>
      </c>
      <c r="I149" s="188"/>
      <c r="J149" s="189">
        <f>ROUND(I149*H149,2)</f>
        <v>0</v>
      </c>
      <c r="K149" s="185" t="s">
        <v>5</v>
      </c>
      <c r="L149" s="190"/>
      <c r="M149" s="191" t="s">
        <v>5</v>
      </c>
      <c r="N149" s="192" t="s">
        <v>43</v>
      </c>
      <c r="O149" s="41"/>
      <c r="P149" s="176">
        <f>O149*H149</f>
        <v>0</v>
      </c>
      <c r="Q149" s="176">
        <v>1.2E-4</v>
      </c>
      <c r="R149" s="176">
        <f>Q149*H149</f>
        <v>1.3680000000000001E-2</v>
      </c>
      <c r="S149" s="176">
        <v>0</v>
      </c>
      <c r="T149" s="177">
        <f>S149*H149</f>
        <v>0</v>
      </c>
      <c r="AR149" s="23" t="s">
        <v>139</v>
      </c>
      <c r="AT149" s="23" t="s">
        <v>129</v>
      </c>
      <c r="AU149" s="23" t="s">
        <v>81</v>
      </c>
      <c r="AY149" s="23" t="s">
        <v>116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23" t="s">
        <v>77</v>
      </c>
      <c r="BK149" s="178">
        <f>ROUND(I149*H149,2)</f>
        <v>0</v>
      </c>
      <c r="BL149" s="23" t="s">
        <v>120</v>
      </c>
      <c r="BM149" s="23" t="s">
        <v>299</v>
      </c>
    </row>
    <row r="150" spans="2:65" s="11" customFormat="1">
      <c r="B150" s="197"/>
      <c r="D150" s="206" t="s">
        <v>143</v>
      </c>
      <c r="E150" s="215" t="s">
        <v>5</v>
      </c>
      <c r="F150" s="216" t="s">
        <v>300</v>
      </c>
      <c r="H150" s="217">
        <v>114</v>
      </c>
      <c r="I150" s="201"/>
      <c r="L150" s="197"/>
      <c r="M150" s="202"/>
      <c r="N150" s="203"/>
      <c r="O150" s="203"/>
      <c r="P150" s="203"/>
      <c r="Q150" s="203"/>
      <c r="R150" s="203"/>
      <c r="S150" s="203"/>
      <c r="T150" s="204"/>
      <c r="AT150" s="198" t="s">
        <v>143</v>
      </c>
      <c r="AU150" s="198" t="s">
        <v>81</v>
      </c>
      <c r="AV150" s="11" t="s">
        <v>81</v>
      </c>
      <c r="AW150" s="11" t="s">
        <v>36</v>
      </c>
      <c r="AX150" s="11" t="s">
        <v>77</v>
      </c>
      <c r="AY150" s="198" t="s">
        <v>116</v>
      </c>
    </row>
    <row r="151" spans="2:65" s="1" customFormat="1" ht="44.25" customHeight="1">
      <c r="B151" s="166"/>
      <c r="C151" s="167" t="s">
        <v>301</v>
      </c>
      <c r="D151" s="167" t="s">
        <v>117</v>
      </c>
      <c r="E151" s="168" t="s">
        <v>302</v>
      </c>
      <c r="F151" s="169" t="s">
        <v>303</v>
      </c>
      <c r="G151" s="170" t="s">
        <v>119</v>
      </c>
      <c r="H151" s="171">
        <v>6490</v>
      </c>
      <c r="I151" s="172"/>
      <c r="J151" s="173">
        <f>ROUND(I151*H151,2)</f>
        <v>0</v>
      </c>
      <c r="K151" s="169" t="s">
        <v>153</v>
      </c>
      <c r="L151" s="40"/>
      <c r="M151" s="174" t="s">
        <v>5</v>
      </c>
      <c r="N151" s="175" t="s">
        <v>43</v>
      </c>
      <c r="O151" s="41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AR151" s="23" t="s">
        <v>120</v>
      </c>
      <c r="AT151" s="23" t="s">
        <v>117</v>
      </c>
      <c r="AU151" s="23" t="s">
        <v>81</v>
      </c>
      <c r="AY151" s="23" t="s">
        <v>116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23" t="s">
        <v>77</v>
      </c>
      <c r="BK151" s="178">
        <f>ROUND(I151*H151,2)</f>
        <v>0</v>
      </c>
      <c r="BL151" s="23" t="s">
        <v>120</v>
      </c>
      <c r="BM151" s="23" t="s">
        <v>304</v>
      </c>
    </row>
    <row r="152" spans="2:65" s="1" customFormat="1" ht="22.5" customHeight="1">
      <c r="B152" s="166"/>
      <c r="C152" s="183" t="s">
        <v>305</v>
      </c>
      <c r="D152" s="183" t="s">
        <v>129</v>
      </c>
      <c r="E152" s="184" t="s">
        <v>306</v>
      </c>
      <c r="F152" s="185" t="s">
        <v>307</v>
      </c>
      <c r="G152" s="186" t="s">
        <v>308</v>
      </c>
      <c r="H152" s="187">
        <v>4088.7</v>
      </c>
      <c r="I152" s="188"/>
      <c r="J152" s="189">
        <f>ROUND(I152*H152,2)</f>
        <v>0</v>
      </c>
      <c r="K152" s="185" t="s">
        <v>5</v>
      </c>
      <c r="L152" s="190"/>
      <c r="M152" s="191" t="s">
        <v>5</v>
      </c>
      <c r="N152" s="192" t="s">
        <v>43</v>
      </c>
      <c r="O152" s="41"/>
      <c r="P152" s="176">
        <f>O152*H152</f>
        <v>0</v>
      </c>
      <c r="Q152" s="176">
        <v>1E-3</v>
      </c>
      <c r="R152" s="176">
        <f>Q152*H152</f>
        <v>4.0887000000000002</v>
      </c>
      <c r="S152" s="176">
        <v>0</v>
      </c>
      <c r="T152" s="177">
        <f>S152*H152</f>
        <v>0</v>
      </c>
      <c r="AR152" s="23" t="s">
        <v>139</v>
      </c>
      <c r="AT152" s="23" t="s">
        <v>129</v>
      </c>
      <c r="AU152" s="23" t="s">
        <v>81</v>
      </c>
      <c r="AY152" s="23" t="s">
        <v>116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23" t="s">
        <v>77</v>
      </c>
      <c r="BK152" s="178">
        <f>ROUND(I152*H152,2)</f>
        <v>0</v>
      </c>
      <c r="BL152" s="23" t="s">
        <v>120</v>
      </c>
      <c r="BM152" s="23" t="s">
        <v>309</v>
      </c>
    </row>
    <row r="153" spans="2:65" s="1" customFormat="1" ht="27">
      <c r="B153" s="40"/>
      <c r="D153" s="193" t="s">
        <v>141</v>
      </c>
      <c r="F153" s="194" t="s">
        <v>310</v>
      </c>
      <c r="I153" s="195"/>
      <c r="L153" s="40"/>
      <c r="M153" s="196"/>
      <c r="N153" s="41"/>
      <c r="O153" s="41"/>
      <c r="P153" s="41"/>
      <c r="Q153" s="41"/>
      <c r="R153" s="41"/>
      <c r="S153" s="41"/>
      <c r="T153" s="69"/>
      <c r="AT153" s="23" t="s">
        <v>141</v>
      </c>
      <c r="AU153" s="23" t="s">
        <v>81</v>
      </c>
    </row>
    <row r="154" spans="2:65" s="11" customFormat="1">
      <c r="B154" s="197"/>
      <c r="D154" s="206" t="s">
        <v>143</v>
      </c>
      <c r="F154" s="216" t="s">
        <v>311</v>
      </c>
      <c r="H154" s="217">
        <v>4088.7</v>
      </c>
      <c r="I154" s="201"/>
      <c r="L154" s="197"/>
      <c r="M154" s="202"/>
      <c r="N154" s="203"/>
      <c r="O154" s="203"/>
      <c r="P154" s="203"/>
      <c r="Q154" s="203"/>
      <c r="R154" s="203"/>
      <c r="S154" s="203"/>
      <c r="T154" s="204"/>
      <c r="AT154" s="198" t="s">
        <v>143</v>
      </c>
      <c r="AU154" s="198" t="s">
        <v>81</v>
      </c>
      <c r="AV154" s="11" t="s">
        <v>81</v>
      </c>
      <c r="AW154" s="11" t="s">
        <v>6</v>
      </c>
      <c r="AX154" s="11" t="s">
        <v>77</v>
      </c>
      <c r="AY154" s="198" t="s">
        <v>116</v>
      </c>
    </row>
    <row r="155" spans="2:65" s="1" customFormat="1" ht="22.5" customHeight="1">
      <c r="B155" s="166"/>
      <c r="C155" s="167" t="s">
        <v>312</v>
      </c>
      <c r="D155" s="167" t="s">
        <v>117</v>
      </c>
      <c r="E155" s="168" t="s">
        <v>313</v>
      </c>
      <c r="F155" s="169" t="s">
        <v>314</v>
      </c>
      <c r="G155" s="170" t="s">
        <v>126</v>
      </c>
      <c r="H155" s="171">
        <v>243</v>
      </c>
      <c r="I155" s="172"/>
      <c r="J155" s="173">
        <f t="shared" ref="J155:J161" si="10">ROUND(I155*H155,2)</f>
        <v>0</v>
      </c>
      <c r="K155" s="169" t="s">
        <v>5</v>
      </c>
      <c r="L155" s="40"/>
      <c r="M155" s="174" t="s">
        <v>5</v>
      </c>
      <c r="N155" s="175" t="s">
        <v>43</v>
      </c>
      <c r="O155" s="41"/>
      <c r="P155" s="176">
        <f t="shared" ref="P155:P161" si="11">O155*H155</f>
        <v>0</v>
      </c>
      <c r="Q155" s="176">
        <v>0</v>
      </c>
      <c r="R155" s="176">
        <f t="shared" ref="R155:R161" si="12">Q155*H155</f>
        <v>0</v>
      </c>
      <c r="S155" s="176">
        <v>0</v>
      </c>
      <c r="T155" s="177">
        <f t="shared" ref="T155:T161" si="13">S155*H155</f>
        <v>0</v>
      </c>
      <c r="AR155" s="23" t="s">
        <v>120</v>
      </c>
      <c r="AT155" s="23" t="s">
        <v>117</v>
      </c>
      <c r="AU155" s="23" t="s">
        <v>81</v>
      </c>
      <c r="AY155" s="23" t="s">
        <v>116</v>
      </c>
      <c r="BE155" s="178">
        <f t="shared" ref="BE155:BE161" si="14">IF(N155="základní",J155,0)</f>
        <v>0</v>
      </c>
      <c r="BF155" s="178">
        <f t="shared" ref="BF155:BF161" si="15">IF(N155="snížená",J155,0)</f>
        <v>0</v>
      </c>
      <c r="BG155" s="178">
        <f t="shared" ref="BG155:BG161" si="16">IF(N155="zákl. přenesená",J155,0)</f>
        <v>0</v>
      </c>
      <c r="BH155" s="178">
        <f t="shared" ref="BH155:BH161" si="17">IF(N155="sníž. přenesená",J155,0)</f>
        <v>0</v>
      </c>
      <c r="BI155" s="178">
        <f t="shared" ref="BI155:BI161" si="18">IF(N155="nulová",J155,0)</f>
        <v>0</v>
      </c>
      <c r="BJ155" s="23" t="s">
        <v>77</v>
      </c>
      <c r="BK155" s="178">
        <f t="shared" ref="BK155:BK161" si="19">ROUND(I155*H155,2)</f>
        <v>0</v>
      </c>
      <c r="BL155" s="23" t="s">
        <v>120</v>
      </c>
      <c r="BM155" s="23" t="s">
        <v>315</v>
      </c>
    </row>
    <row r="156" spans="2:65" s="1" customFormat="1" ht="22.5" customHeight="1">
      <c r="B156" s="166"/>
      <c r="C156" s="183" t="s">
        <v>316</v>
      </c>
      <c r="D156" s="183" t="s">
        <v>129</v>
      </c>
      <c r="E156" s="184" t="s">
        <v>317</v>
      </c>
      <c r="F156" s="185" t="s">
        <v>318</v>
      </c>
      <c r="G156" s="186" t="s">
        <v>126</v>
      </c>
      <c r="H156" s="187">
        <v>225</v>
      </c>
      <c r="I156" s="188"/>
      <c r="J156" s="189">
        <f t="shared" si="10"/>
        <v>0</v>
      </c>
      <c r="K156" s="185" t="s">
        <v>5</v>
      </c>
      <c r="L156" s="190"/>
      <c r="M156" s="191" t="s">
        <v>5</v>
      </c>
      <c r="N156" s="192" t="s">
        <v>43</v>
      </c>
      <c r="O156" s="41"/>
      <c r="P156" s="176">
        <f t="shared" si="11"/>
        <v>0</v>
      </c>
      <c r="Q156" s="176">
        <v>2.3000000000000001E-4</v>
      </c>
      <c r="R156" s="176">
        <f t="shared" si="12"/>
        <v>5.1750000000000004E-2</v>
      </c>
      <c r="S156" s="176">
        <v>0</v>
      </c>
      <c r="T156" s="177">
        <f t="shared" si="13"/>
        <v>0</v>
      </c>
      <c r="AR156" s="23" t="s">
        <v>139</v>
      </c>
      <c r="AT156" s="23" t="s">
        <v>129</v>
      </c>
      <c r="AU156" s="23" t="s">
        <v>81</v>
      </c>
      <c r="AY156" s="23" t="s">
        <v>116</v>
      </c>
      <c r="BE156" s="178">
        <f t="shared" si="14"/>
        <v>0</v>
      </c>
      <c r="BF156" s="178">
        <f t="shared" si="15"/>
        <v>0</v>
      </c>
      <c r="BG156" s="178">
        <f t="shared" si="16"/>
        <v>0</v>
      </c>
      <c r="BH156" s="178">
        <f t="shared" si="17"/>
        <v>0</v>
      </c>
      <c r="BI156" s="178">
        <f t="shared" si="18"/>
        <v>0</v>
      </c>
      <c r="BJ156" s="23" t="s">
        <v>77</v>
      </c>
      <c r="BK156" s="178">
        <f t="shared" si="19"/>
        <v>0</v>
      </c>
      <c r="BL156" s="23" t="s">
        <v>120</v>
      </c>
      <c r="BM156" s="23" t="s">
        <v>319</v>
      </c>
    </row>
    <row r="157" spans="2:65" s="1" customFormat="1" ht="22.5" customHeight="1">
      <c r="B157" s="166"/>
      <c r="C157" s="183" t="s">
        <v>320</v>
      </c>
      <c r="D157" s="183" t="s">
        <v>129</v>
      </c>
      <c r="E157" s="184" t="s">
        <v>321</v>
      </c>
      <c r="F157" s="185" t="s">
        <v>322</v>
      </c>
      <c r="G157" s="186" t="s">
        <v>126</v>
      </c>
      <c r="H157" s="187">
        <v>18</v>
      </c>
      <c r="I157" s="188"/>
      <c r="J157" s="189">
        <f t="shared" si="10"/>
        <v>0</v>
      </c>
      <c r="K157" s="185" t="s">
        <v>153</v>
      </c>
      <c r="L157" s="190"/>
      <c r="M157" s="191" t="s">
        <v>5</v>
      </c>
      <c r="N157" s="192" t="s">
        <v>43</v>
      </c>
      <c r="O157" s="41"/>
      <c r="P157" s="176">
        <f t="shared" si="11"/>
        <v>0</v>
      </c>
      <c r="Q157" s="176">
        <v>4.4999999999999999E-4</v>
      </c>
      <c r="R157" s="176">
        <f t="shared" si="12"/>
        <v>8.0999999999999996E-3</v>
      </c>
      <c r="S157" s="176">
        <v>0</v>
      </c>
      <c r="T157" s="177">
        <f t="shared" si="13"/>
        <v>0</v>
      </c>
      <c r="AR157" s="23" t="s">
        <v>139</v>
      </c>
      <c r="AT157" s="23" t="s">
        <v>129</v>
      </c>
      <c r="AU157" s="23" t="s">
        <v>81</v>
      </c>
      <c r="AY157" s="23" t="s">
        <v>116</v>
      </c>
      <c r="BE157" s="178">
        <f t="shared" si="14"/>
        <v>0</v>
      </c>
      <c r="BF157" s="178">
        <f t="shared" si="15"/>
        <v>0</v>
      </c>
      <c r="BG157" s="178">
        <f t="shared" si="16"/>
        <v>0</v>
      </c>
      <c r="BH157" s="178">
        <f t="shared" si="17"/>
        <v>0</v>
      </c>
      <c r="BI157" s="178">
        <f t="shared" si="18"/>
        <v>0</v>
      </c>
      <c r="BJ157" s="23" t="s">
        <v>77</v>
      </c>
      <c r="BK157" s="178">
        <f t="shared" si="19"/>
        <v>0</v>
      </c>
      <c r="BL157" s="23" t="s">
        <v>120</v>
      </c>
      <c r="BM157" s="23" t="s">
        <v>323</v>
      </c>
    </row>
    <row r="158" spans="2:65" s="1" customFormat="1" ht="31.5" customHeight="1">
      <c r="B158" s="166"/>
      <c r="C158" s="167" t="s">
        <v>324</v>
      </c>
      <c r="D158" s="167" t="s">
        <v>117</v>
      </c>
      <c r="E158" s="168" t="s">
        <v>325</v>
      </c>
      <c r="F158" s="169" t="s">
        <v>326</v>
      </c>
      <c r="G158" s="170" t="s">
        <v>126</v>
      </c>
      <c r="H158" s="171">
        <v>18</v>
      </c>
      <c r="I158" s="172"/>
      <c r="J158" s="173">
        <f t="shared" si="10"/>
        <v>0</v>
      </c>
      <c r="K158" s="169" t="s">
        <v>153</v>
      </c>
      <c r="L158" s="40"/>
      <c r="M158" s="174" t="s">
        <v>5</v>
      </c>
      <c r="N158" s="175" t="s">
        <v>43</v>
      </c>
      <c r="O158" s="41"/>
      <c r="P158" s="176">
        <f t="shared" si="11"/>
        <v>0</v>
      </c>
      <c r="Q158" s="176">
        <v>0</v>
      </c>
      <c r="R158" s="176">
        <f t="shared" si="12"/>
        <v>0</v>
      </c>
      <c r="S158" s="176">
        <v>0</v>
      </c>
      <c r="T158" s="177">
        <f t="shared" si="13"/>
        <v>0</v>
      </c>
      <c r="AR158" s="23" t="s">
        <v>120</v>
      </c>
      <c r="AT158" s="23" t="s">
        <v>117</v>
      </c>
      <c r="AU158" s="23" t="s">
        <v>81</v>
      </c>
      <c r="AY158" s="23" t="s">
        <v>116</v>
      </c>
      <c r="BE158" s="178">
        <f t="shared" si="14"/>
        <v>0</v>
      </c>
      <c r="BF158" s="178">
        <f t="shared" si="15"/>
        <v>0</v>
      </c>
      <c r="BG158" s="178">
        <f t="shared" si="16"/>
        <v>0</v>
      </c>
      <c r="BH158" s="178">
        <f t="shared" si="17"/>
        <v>0</v>
      </c>
      <c r="BI158" s="178">
        <f t="shared" si="18"/>
        <v>0</v>
      </c>
      <c r="BJ158" s="23" t="s">
        <v>77</v>
      </c>
      <c r="BK158" s="178">
        <f t="shared" si="19"/>
        <v>0</v>
      </c>
      <c r="BL158" s="23" t="s">
        <v>120</v>
      </c>
      <c r="BM158" s="23" t="s">
        <v>327</v>
      </c>
    </row>
    <row r="159" spans="2:65" s="1" customFormat="1" ht="22.5" customHeight="1">
      <c r="B159" s="166"/>
      <c r="C159" s="183" t="s">
        <v>328</v>
      </c>
      <c r="D159" s="183" t="s">
        <v>129</v>
      </c>
      <c r="E159" s="184" t="s">
        <v>329</v>
      </c>
      <c r="F159" s="185" t="s">
        <v>330</v>
      </c>
      <c r="G159" s="186" t="s">
        <v>126</v>
      </c>
      <c r="H159" s="187">
        <v>18</v>
      </c>
      <c r="I159" s="188"/>
      <c r="J159" s="189">
        <f t="shared" si="10"/>
        <v>0</v>
      </c>
      <c r="K159" s="185" t="s">
        <v>153</v>
      </c>
      <c r="L159" s="190"/>
      <c r="M159" s="191" t="s">
        <v>5</v>
      </c>
      <c r="N159" s="192" t="s">
        <v>43</v>
      </c>
      <c r="O159" s="41"/>
      <c r="P159" s="176">
        <f t="shared" si="11"/>
        <v>0</v>
      </c>
      <c r="Q159" s="176">
        <v>9.58E-3</v>
      </c>
      <c r="R159" s="176">
        <f t="shared" si="12"/>
        <v>0.17244000000000001</v>
      </c>
      <c r="S159" s="176">
        <v>0</v>
      </c>
      <c r="T159" s="177">
        <f t="shared" si="13"/>
        <v>0</v>
      </c>
      <c r="AR159" s="23" t="s">
        <v>205</v>
      </c>
      <c r="AT159" s="23" t="s">
        <v>129</v>
      </c>
      <c r="AU159" s="23" t="s">
        <v>81</v>
      </c>
      <c r="AY159" s="23" t="s">
        <v>116</v>
      </c>
      <c r="BE159" s="178">
        <f t="shared" si="14"/>
        <v>0</v>
      </c>
      <c r="BF159" s="178">
        <f t="shared" si="15"/>
        <v>0</v>
      </c>
      <c r="BG159" s="178">
        <f t="shared" si="16"/>
        <v>0</v>
      </c>
      <c r="BH159" s="178">
        <f t="shared" si="17"/>
        <v>0</v>
      </c>
      <c r="BI159" s="178">
        <f t="shared" si="18"/>
        <v>0</v>
      </c>
      <c r="BJ159" s="23" t="s">
        <v>77</v>
      </c>
      <c r="BK159" s="178">
        <f t="shared" si="19"/>
        <v>0</v>
      </c>
      <c r="BL159" s="23" t="s">
        <v>205</v>
      </c>
      <c r="BM159" s="23" t="s">
        <v>331</v>
      </c>
    </row>
    <row r="160" spans="2:65" s="1" customFormat="1" ht="44.25" customHeight="1">
      <c r="B160" s="166"/>
      <c r="C160" s="167" t="s">
        <v>332</v>
      </c>
      <c r="D160" s="167" t="s">
        <v>117</v>
      </c>
      <c r="E160" s="168" t="s">
        <v>333</v>
      </c>
      <c r="F160" s="169" t="s">
        <v>334</v>
      </c>
      <c r="G160" s="170" t="s">
        <v>126</v>
      </c>
      <c r="H160" s="171">
        <v>1</v>
      </c>
      <c r="I160" s="172"/>
      <c r="J160" s="173">
        <f t="shared" si="10"/>
        <v>0</v>
      </c>
      <c r="K160" s="169" t="s">
        <v>153</v>
      </c>
      <c r="L160" s="40"/>
      <c r="M160" s="174" t="s">
        <v>5</v>
      </c>
      <c r="N160" s="175" t="s">
        <v>43</v>
      </c>
      <c r="O160" s="41"/>
      <c r="P160" s="176">
        <f t="shared" si="11"/>
        <v>0</v>
      </c>
      <c r="Q160" s="176">
        <v>0</v>
      </c>
      <c r="R160" s="176">
        <f t="shared" si="12"/>
        <v>0</v>
      </c>
      <c r="S160" s="176">
        <v>0</v>
      </c>
      <c r="T160" s="177">
        <f t="shared" si="13"/>
        <v>0</v>
      </c>
      <c r="AR160" s="23" t="s">
        <v>120</v>
      </c>
      <c r="AT160" s="23" t="s">
        <v>117</v>
      </c>
      <c r="AU160" s="23" t="s">
        <v>81</v>
      </c>
      <c r="AY160" s="23" t="s">
        <v>116</v>
      </c>
      <c r="BE160" s="178">
        <f t="shared" si="14"/>
        <v>0</v>
      </c>
      <c r="BF160" s="178">
        <f t="shared" si="15"/>
        <v>0</v>
      </c>
      <c r="BG160" s="178">
        <f t="shared" si="16"/>
        <v>0</v>
      </c>
      <c r="BH160" s="178">
        <f t="shared" si="17"/>
        <v>0</v>
      </c>
      <c r="BI160" s="178">
        <f t="shared" si="18"/>
        <v>0</v>
      </c>
      <c r="BJ160" s="23" t="s">
        <v>77</v>
      </c>
      <c r="BK160" s="178">
        <f t="shared" si="19"/>
        <v>0</v>
      </c>
      <c r="BL160" s="23" t="s">
        <v>120</v>
      </c>
      <c r="BM160" s="23" t="s">
        <v>335</v>
      </c>
    </row>
    <row r="161" spans="2:65" s="1" customFormat="1" ht="44.25" customHeight="1">
      <c r="B161" s="166"/>
      <c r="C161" s="167" t="s">
        <v>336</v>
      </c>
      <c r="D161" s="167" t="s">
        <v>117</v>
      </c>
      <c r="E161" s="168" t="s">
        <v>337</v>
      </c>
      <c r="F161" s="169" t="s">
        <v>338</v>
      </c>
      <c r="G161" s="170" t="s">
        <v>126</v>
      </c>
      <c r="H161" s="171">
        <v>2</v>
      </c>
      <c r="I161" s="172"/>
      <c r="J161" s="173">
        <f t="shared" si="10"/>
        <v>0</v>
      </c>
      <c r="K161" s="169" t="s">
        <v>153</v>
      </c>
      <c r="L161" s="40"/>
      <c r="M161" s="174" t="s">
        <v>5</v>
      </c>
      <c r="N161" s="175" t="s">
        <v>43</v>
      </c>
      <c r="O161" s="41"/>
      <c r="P161" s="176">
        <f t="shared" si="11"/>
        <v>0</v>
      </c>
      <c r="Q161" s="176">
        <v>0</v>
      </c>
      <c r="R161" s="176">
        <f t="shared" si="12"/>
        <v>0</v>
      </c>
      <c r="S161" s="176">
        <v>0</v>
      </c>
      <c r="T161" s="177">
        <f t="shared" si="13"/>
        <v>0</v>
      </c>
      <c r="AR161" s="23" t="s">
        <v>120</v>
      </c>
      <c r="AT161" s="23" t="s">
        <v>117</v>
      </c>
      <c r="AU161" s="23" t="s">
        <v>81</v>
      </c>
      <c r="AY161" s="23" t="s">
        <v>116</v>
      </c>
      <c r="BE161" s="178">
        <f t="shared" si="14"/>
        <v>0</v>
      </c>
      <c r="BF161" s="178">
        <f t="shared" si="15"/>
        <v>0</v>
      </c>
      <c r="BG161" s="178">
        <f t="shared" si="16"/>
        <v>0</v>
      </c>
      <c r="BH161" s="178">
        <f t="shared" si="17"/>
        <v>0</v>
      </c>
      <c r="BI161" s="178">
        <f t="shared" si="18"/>
        <v>0</v>
      </c>
      <c r="BJ161" s="23" t="s">
        <v>77</v>
      </c>
      <c r="BK161" s="178">
        <f t="shared" si="19"/>
        <v>0</v>
      </c>
      <c r="BL161" s="23" t="s">
        <v>120</v>
      </c>
      <c r="BM161" s="23" t="s">
        <v>339</v>
      </c>
    </row>
    <row r="162" spans="2:65" s="1" customFormat="1" ht="40.5">
      <c r="B162" s="40"/>
      <c r="D162" s="206" t="s">
        <v>340</v>
      </c>
      <c r="F162" s="218" t="s">
        <v>341</v>
      </c>
      <c r="I162" s="195"/>
      <c r="L162" s="40"/>
      <c r="M162" s="196"/>
      <c r="N162" s="41"/>
      <c r="O162" s="41"/>
      <c r="P162" s="41"/>
      <c r="Q162" s="41"/>
      <c r="R162" s="41"/>
      <c r="S162" s="41"/>
      <c r="T162" s="69"/>
      <c r="AT162" s="23" t="s">
        <v>340</v>
      </c>
      <c r="AU162" s="23" t="s">
        <v>81</v>
      </c>
    </row>
    <row r="163" spans="2:65" s="1" customFormat="1" ht="22.5" customHeight="1">
      <c r="B163" s="166"/>
      <c r="C163" s="167" t="s">
        <v>342</v>
      </c>
      <c r="D163" s="167" t="s">
        <v>117</v>
      </c>
      <c r="E163" s="168" t="s">
        <v>343</v>
      </c>
      <c r="F163" s="169" t="s">
        <v>344</v>
      </c>
      <c r="G163" s="170" t="s">
        <v>126</v>
      </c>
      <c r="H163" s="171">
        <v>11</v>
      </c>
      <c r="I163" s="172"/>
      <c r="J163" s="173">
        <f>ROUND(I163*H163,2)</f>
        <v>0</v>
      </c>
      <c r="K163" s="169" t="s">
        <v>5</v>
      </c>
      <c r="L163" s="40"/>
      <c r="M163" s="174" t="s">
        <v>5</v>
      </c>
      <c r="N163" s="175" t="s">
        <v>43</v>
      </c>
      <c r="O163" s="41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AR163" s="23" t="s">
        <v>120</v>
      </c>
      <c r="AT163" s="23" t="s">
        <v>117</v>
      </c>
      <c r="AU163" s="23" t="s">
        <v>81</v>
      </c>
      <c r="AY163" s="23" t="s">
        <v>116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23" t="s">
        <v>77</v>
      </c>
      <c r="BK163" s="178">
        <f>ROUND(I163*H163,2)</f>
        <v>0</v>
      </c>
      <c r="BL163" s="23" t="s">
        <v>120</v>
      </c>
      <c r="BM163" s="23" t="s">
        <v>345</v>
      </c>
    </row>
    <row r="164" spans="2:65" s="1" customFormat="1" ht="22.5" customHeight="1">
      <c r="B164" s="166"/>
      <c r="C164" s="167" t="s">
        <v>346</v>
      </c>
      <c r="D164" s="167" t="s">
        <v>117</v>
      </c>
      <c r="E164" s="168" t="s">
        <v>347</v>
      </c>
      <c r="F164" s="169" t="s">
        <v>348</v>
      </c>
      <c r="G164" s="170" t="s">
        <v>126</v>
      </c>
      <c r="H164" s="171">
        <v>24</v>
      </c>
      <c r="I164" s="172"/>
      <c r="J164" s="173">
        <f>ROUND(I164*H164,2)</f>
        <v>0</v>
      </c>
      <c r="K164" s="169" t="s">
        <v>5</v>
      </c>
      <c r="L164" s="40"/>
      <c r="M164" s="174" t="s">
        <v>5</v>
      </c>
      <c r="N164" s="175" t="s">
        <v>43</v>
      </c>
      <c r="O164" s="41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AR164" s="23" t="s">
        <v>120</v>
      </c>
      <c r="AT164" s="23" t="s">
        <v>117</v>
      </c>
      <c r="AU164" s="23" t="s">
        <v>81</v>
      </c>
      <c r="AY164" s="23" t="s">
        <v>116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23" t="s">
        <v>77</v>
      </c>
      <c r="BK164" s="178">
        <f>ROUND(I164*H164,2)</f>
        <v>0</v>
      </c>
      <c r="BL164" s="23" t="s">
        <v>120</v>
      </c>
      <c r="BM164" s="23" t="s">
        <v>349</v>
      </c>
    </row>
    <row r="165" spans="2:65" s="1" customFormat="1" ht="22.5" customHeight="1">
      <c r="B165" s="166"/>
      <c r="C165" s="167" t="s">
        <v>350</v>
      </c>
      <c r="D165" s="167" t="s">
        <v>117</v>
      </c>
      <c r="E165" s="168" t="s">
        <v>351</v>
      </c>
      <c r="F165" s="169" t="s">
        <v>352</v>
      </c>
      <c r="G165" s="170" t="s">
        <v>126</v>
      </c>
      <c r="H165" s="171">
        <v>24</v>
      </c>
      <c r="I165" s="172"/>
      <c r="J165" s="173">
        <f>ROUND(I165*H165,2)</f>
        <v>0</v>
      </c>
      <c r="K165" s="169" t="s">
        <v>5</v>
      </c>
      <c r="L165" s="40"/>
      <c r="M165" s="174" t="s">
        <v>5</v>
      </c>
      <c r="N165" s="175" t="s">
        <v>43</v>
      </c>
      <c r="O165" s="41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AR165" s="23" t="s">
        <v>120</v>
      </c>
      <c r="AT165" s="23" t="s">
        <v>117</v>
      </c>
      <c r="AU165" s="23" t="s">
        <v>81</v>
      </c>
      <c r="AY165" s="23" t="s">
        <v>116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23" t="s">
        <v>77</v>
      </c>
      <c r="BK165" s="178">
        <f>ROUND(I165*H165,2)</f>
        <v>0</v>
      </c>
      <c r="BL165" s="23" t="s">
        <v>120</v>
      </c>
      <c r="BM165" s="23" t="s">
        <v>353</v>
      </c>
    </row>
    <row r="166" spans="2:65" s="1" customFormat="1" ht="22.5" customHeight="1">
      <c r="B166" s="166"/>
      <c r="C166" s="167" t="s">
        <v>354</v>
      </c>
      <c r="D166" s="167" t="s">
        <v>117</v>
      </c>
      <c r="E166" s="168" t="s">
        <v>355</v>
      </c>
      <c r="F166" s="169" t="s">
        <v>356</v>
      </c>
      <c r="G166" s="170" t="s">
        <v>357</v>
      </c>
      <c r="H166" s="171">
        <v>4</v>
      </c>
      <c r="I166" s="172"/>
      <c r="J166" s="173">
        <f>ROUND(I166*H166,2)</f>
        <v>0</v>
      </c>
      <c r="K166" s="169" t="s">
        <v>5</v>
      </c>
      <c r="L166" s="40"/>
      <c r="M166" s="174" t="s">
        <v>5</v>
      </c>
      <c r="N166" s="175" t="s">
        <v>43</v>
      </c>
      <c r="O166" s="41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AR166" s="23" t="s">
        <v>120</v>
      </c>
      <c r="AT166" s="23" t="s">
        <v>117</v>
      </c>
      <c r="AU166" s="23" t="s">
        <v>81</v>
      </c>
      <c r="AY166" s="23" t="s">
        <v>116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23" t="s">
        <v>77</v>
      </c>
      <c r="BK166" s="178">
        <f>ROUND(I166*H166,2)</f>
        <v>0</v>
      </c>
      <c r="BL166" s="23" t="s">
        <v>120</v>
      </c>
      <c r="BM166" s="23" t="s">
        <v>358</v>
      </c>
    </row>
    <row r="167" spans="2:65" s="1" customFormat="1" ht="31.5" customHeight="1">
      <c r="B167" s="166"/>
      <c r="C167" s="167" t="s">
        <v>359</v>
      </c>
      <c r="D167" s="167" t="s">
        <v>117</v>
      </c>
      <c r="E167" s="168" t="s">
        <v>360</v>
      </c>
      <c r="F167" s="169" t="s">
        <v>361</v>
      </c>
      <c r="G167" s="170" t="s">
        <v>119</v>
      </c>
      <c r="H167" s="171">
        <v>3882</v>
      </c>
      <c r="I167" s="172"/>
      <c r="J167" s="173">
        <f>ROUND(I167*H167,2)</f>
        <v>0</v>
      </c>
      <c r="K167" s="169" t="s">
        <v>5</v>
      </c>
      <c r="L167" s="40"/>
      <c r="M167" s="174" t="s">
        <v>5</v>
      </c>
      <c r="N167" s="175" t="s">
        <v>43</v>
      </c>
      <c r="O167" s="41"/>
      <c r="P167" s="176">
        <f>O167*H167</f>
        <v>0</v>
      </c>
      <c r="Q167" s="176">
        <v>0</v>
      </c>
      <c r="R167" s="176">
        <f>Q167*H167</f>
        <v>0</v>
      </c>
      <c r="S167" s="176">
        <v>0</v>
      </c>
      <c r="T167" s="177">
        <f>S167*H167</f>
        <v>0</v>
      </c>
      <c r="AR167" s="23" t="s">
        <v>120</v>
      </c>
      <c r="AT167" s="23" t="s">
        <v>117</v>
      </c>
      <c r="AU167" s="23" t="s">
        <v>81</v>
      </c>
      <c r="AY167" s="23" t="s">
        <v>116</v>
      </c>
      <c r="BE167" s="178">
        <f>IF(N167="základní",J167,0)</f>
        <v>0</v>
      </c>
      <c r="BF167" s="178">
        <f>IF(N167="snížená",J167,0)</f>
        <v>0</v>
      </c>
      <c r="BG167" s="178">
        <f>IF(N167="zákl. přenesená",J167,0)</f>
        <v>0</v>
      </c>
      <c r="BH167" s="178">
        <f>IF(N167="sníž. přenesená",J167,0)</f>
        <v>0</v>
      </c>
      <c r="BI167" s="178">
        <f>IF(N167="nulová",J167,0)</f>
        <v>0</v>
      </c>
      <c r="BJ167" s="23" t="s">
        <v>77</v>
      </c>
      <c r="BK167" s="178">
        <f>ROUND(I167*H167,2)</f>
        <v>0</v>
      </c>
      <c r="BL167" s="23" t="s">
        <v>120</v>
      </c>
      <c r="BM167" s="23" t="s">
        <v>362</v>
      </c>
    </row>
    <row r="168" spans="2:65" s="11" customFormat="1">
      <c r="B168" s="197"/>
      <c r="D168" s="193" t="s">
        <v>143</v>
      </c>
      <c r="E168" s="198" t="s">
        <v>5</v>
      </c>
      <c r="F168" s="199" t="s">
        <v>144</v>
      </c>
      <c r="H168" s="200">
        <v>1164</v>
      </c>
      <c r="I168" s="201"/>
      <c r="L168" s="197"/>
      <c r="M168" s="202"/>
      <c r="N168" s="203"/>
      <c r="O168" s="203"/>
      <c r="P168" s="203"/>
      <c r="Q168" s="203"/>
      <c r="R168" s="203"/>
      <c r="S168" s="203"/>
      <c r="T168" s="204"/>
      <c r="AT168" s="198" t="s">
        <v>143</v>
      </c>
      <c r="AU168" s="198" t="s">
        <v>81</v>
      </c>
      <c r="AV168" s="11" t="s">
        <v>81</v>
      </c>
      <c r="AW168" s="11" t="s">
        <v>36</v>
      </c>
      <c r="AX168" s="11" t="s">
        <v>72</v>
      </c>
      <c r="AY168" s="198" t="s">
        <v>116</v>
      </c>
    </row>
    <row r="169" spans="2:65" s="11" customFormat="1">
      <c r="B169" s="197"/>
      <c r="D169" s="193" t="s">
        <v>143</v>
      </c>
      <c r="E169" s="198" t="s">
        <v>5</v>
      </c>
      <c r="F169" s="199" t="s">
        <v>145</v>
      </c>
      <c r="H169" s="200">
        <v>1229</v>
      </c>
      <c r="I169" s="201"/>
      <c r="L169" s="197"/>
      <c r="M169" s="202"/>
      <c r="N169" s="203"/>
      <c r="O169" s="203"/>
      <c r="P169" s="203"/>
      <c r="Q169" s="203"/>
      <c r="R169" s="203"/>
      <c r="S169" s="203"/>
      <c r="T169" s="204"/>
      <c r="AT169" s="198" t="s">
        <v>143</v>
      </c>
      <c r="AU169" s="198" t="s">
        <v>81</v>
      </c>
      <c r="AV169" s="11" t="s">
        <v>81</v>
      </c>
      <c r="AW169" s="11" t="s">
        <v>36</v>
      </c>
      <c r="AX169" s="11" t="s">
        <v>72</v>
      </c>
      <c r="AY169" s="198" t="s">
        <v>116</v>
      </c>
    </row>
    <row r="170" spans="2:65" s="11" customFormat="1">
      <c r="B170" s="197"/>
      <c r="D170" s="193" t="s">
        <v>143</v>
      </c>
      <c r="E170" s="198" t="s">
        <v>5</v>
      </c>
      <c r="F170" s="199" t="s">
        <v>146</v>
      </c>
      <c r="H170" s="200">
        <v>959</v>
      </c>
      <c r="I170" s="201"/>
      <c r="L170" s="197"/>
      <c r="M170" s="202"/>
      <c r="N170" s="203"/>
      <c r="O170" s="203"/>
      <c r="P170" s="203"/>
      <c r="Q170" s="203"/>
      <c r="R170" s="203"/>
      <c r="S170" s="203"/>
      <c r="T170" s="204"/>
      <c r="AT170" s="198" t="s">
        <v>143</v>
      </c>
      <c r="AU170" s="198" t="s">
        <v>81</v>
      </c>
      <c r="AV170" s="11" t="s">
        <v>81</v>
      </c>
      <c r="AW170" s="11" t="s">
        <v>36</v>
      </c>
      <c r="AX170" s="11" t="s">
        <v>72</v>
      </c>
      <c r="AY170" s="198" t="s">
        <v>116</v>
      </c>
    </row>
    <row r="171" spans="2:65" s="11" customFormat="1">
      <c r="B171" s="197"/>
      <c r="D171" s="193" t="s">
        <v>143</v>
      </c>
      <c r="E171" s="198" t="s">
        <v>5</v>
      </c>
      <c r="F171" s="199" t="s">
        <v>363</v>
      </c>
      <c r="H171" s="200">
        <v>460</v>
      </c>
      <c r="I171" s="201"/>
      <c r="L171" s="197"/>
      <c r="M171" s="202"/>
      <c r="N171" s="203"/>
      <c r="O171" s="203"/>
      <c r="P171" s="203"/>
      <c r="Q171" s="203"/>
      <c r="R171" s="203"/>
      <c r="S171" s="203"/>
      <c r="T171" s="204"/>
      <c r="AT171" s="198" t="s">
        <v>143</v>
      </c>
      <c r="AU171" s="198" t="s">
        <v>81</v>
      </c>
      <c r="AV171" s="11" t="s">
        <v>81</v>
      </c>
      <c r="AW171" s="11" t="s">
        <v>36</v>
      </c>
      <c r="AX171" s="11" t="s">
        <v>72</v>
      </c>
      <c r="AY171" s="198" t="s">
        <v>116</v>
      </c>
    </row>
    <row r="172" spans="2:65" s="11" customFormat="1">
      <c r="B172" s="197"/>
      <c r="D172" s="206" t="s">
        <v>143</v>
      </c>
      <c r="E172" s="215" t="s">
        <v>5</v>
      </c>
      <c r="F172" s="216" t="s">
        <v>364</v>
      </c>
      <c r="H172" s="217">
        <v>70</v>
      </c>
      <c r="I172" s="201"/>
      <c r="L172" s="197"/>
      <c r="M172" s="202"/>
      <c r="N172" s="203"/>
      <c r="O172" s="203"/>
      <c r="P172" s="203"/>
      <c r="Q172" s="203"/>
      <c r="R172" s="203"/>
      <c r="S172" s="203"/>
      <c r="T172" s="204"/>
      <c r="AT172" s="198" t="s">
        <v>143</v>
      </c>
      <c r="AU172" s="198" t="s">
        <v>81</v>
      </c>
      <c r="AV172" s="11" t="s">
        <v>81</v>
      </c>
      <c r="AW172" s="11" t="s">
        <v>36</v>
      </c>
      <c r="AX172" s="11" t="s">
        <v>72</v>
      </c>
      <c r="AY172" s="198" t="s">
        <v>116</v>
      </c>
    </row>
    <row r="173" spans="2:65" s="1" customFormat="1" ht="22.5" customHeight="1">
      <c r="B173" s="166"/>
      <c r="C173" s="183" t="s">
        <v>365</v>
      </c>
      <c r="D173" s="183" t="s">
        <v>129</v>
      </c>
      <c r="E173" s="184" t="s">
        <v>366</v>
      </c>
      <c r="F173" s="185" t="s">
        <v>367</v>
      </c>
      <c r="G173" s="186" t="s">
        <v>119</v>
      </c>
      <c r="H173" s="187">
        <v>3882</v>
      </c>
      <c r="I173" s="188"/>
      <c r="J173" s="189">
        <f>ROUND(I173*H173,2)</f>
        <v>0</v>
      </c>
      <c r="K173" s="185" t="s">
        <v>5</v>
      </c>
      <c r="L173" s="190"/>
      <c r="M173" s="191" t="s">
        <v>5</v>
      </c>
      <c r="N173" s="192" t="s">
        <v>43</v>
      </c>
      <c r="O173" s="41"/>
      <c r="P173" s="176">
        <f>O173*H173</f>
        <v>0</v>
      </c>
      <c r="Q173" s="176">
        <v>9.1E-4</v>
      </c>
      <c r="R173" s="176">
        <f>Q173*H173</f>
        <v>3.5326200000000001</v>
      </c>
      <c r="S173" s="176">
        <v>0</v>
      </c>
      <c r="T173" s="177">
        <f>S173*H173</f>
        <v>0</v>
      </c>
      <c r="AR173" s="23" t="s">
        <v>139</v>
      </c>
      <c r="AT173" s="23" t="s">
        <v>129</v>
      </c>
      <c r="AU173" s="23" t="s">
        <v>81</v>
      </c>
      <c r="AY173" s="23" t="s">
        <v>116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23" t="s">
        <v>77</v>
      </c>
      <c r="BK173" s="178">
        <f>ROUND(I173*H173,2)</f>
        <v>0</v>
      </c>
      <c r="BL173" s="23" t="s">
        <v>120</v>
      </c>
      <c r="BM173" s="23" t="s">
        <v>368</v>
      </c>
    </row>
    <row r="174" spans="2:65" s="1" customFormat="1" ht="22.5" customHeight="1">
      <c r="B174" s="166"/>
      <c r="C174" s="167" t="s">
        <v>369</v>
      </c>
      <c r="D174" s="167" t="s">
        <v>117</v>
      </c>
      <c r="E174" s="168" t="s">
        <v>370</v>
      </c>
      <c r="F174" s="169" t="s">
        <v>371</v>
      </c>
      <c r="G174" s="170" t="s">
        <v>126</v>
      </c>
      <c r="H174" s="171">
        <v>92</v>
      </c>
      <c r="I174" s="172"/>
      <c r="J174" s="173">
        <f>ROUND(I174*H174,2)</f>
        <v>0</v>
      </c>
      <c r="K174" s="169" t="s">
        <v>5</v>
      </c>
      <c r="L174" s="40"/>
      <c r="M174" s="174" t="s">
        <v>5</v>
      </c>
      <c r="N174" s="175" t="s">
        <v>43</v>
      </c>
      <c r="O174" s="41"/>
      <c r="P174" s="176">
        <f>O174*H174</f>
        <v>0</v>
      </c>
      <c r="Q174" s="176">
        <v>0</v>
      </c>
      <c r="R174" s="176">
        <f>Q174*H174</f>
        <v>0</v>
      </c>
      <c r="S174" s="176">
        <v>0</v>
      </c>
      <c r="T174" s="177">
        <f>S174*H174</f>
        <v>0</v>
      </c>
      <c r="AR174" s="23" t="s">
        <v>120</v>
      </c>
      <c r="AT174" s="23" t="s">
        <v>117</v>
      </c>
      <c r="AU174" s="23" t="s">
        <v>81</v>
      </c>
      <c r="AY174" s="23" t="s">
        <v>116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23" t="s">
        <v>77</v>
      </c>
      <c r="BK174" s="178">
        <f>ROUND(I174*H174,2)</f>
        <v>0</v>
      </c>
      <c r="BL174" s="23" t="s">
        <v>120</v>
      </c>
      <c r="BM174" s="23" t="s">
        <v>372</v>
      </c>
    </row>
    <row r="175" spans="2:65" s="10" customFormat="1" ht="29.85" customHeight="1">
      <c r="B175" s="155"/>
      <c r="D175" s="156" t="s">
        <v>71</v>
      </c>
      <c r="E175" s="181" t="s">
        <v>373</v>
      </c>
      <c r="F175" s="181" t="s">
        <v>374</v>
      </c>
      <c r="I175" s="157"/>
      <c r="J175" s="182">
        <f>BK175</f>
        <v>0</v>
      </c>
      <c r="L175" s="155"/>
      <c r="M175" s="159"/>
      <c r="N175" s="160"/>
      <c r="O175" s="160"/>
      <c r="P175" s="161">
        <f>SUM(P176:P281)</f>
        <v>0</v>
      </c>
      <c r="Q175" s="160"/>
      <c r="R175" s="161">
        <f>SUM(R176:R281)</f>
        <v>498.6800738</v>
      </c>
      <c r="S175" s="160"/>
      <c r="T175" s="162">
        <f>SUM(T176:T281)</f>
        <v>0</v>
      </c>
      <c r="AR175" s="163" t="s">
        <v>131</v>
      </c>
      <c r="AT175" s="164" t="s">
        <v>71</v>
      </c>
      <c r="AU175" s="164" t="s">
        <v>77</v>
      </c>
      <c r="AY175" s="163" t="s">
        <v>116</v>
      </c>
      <c r="BK175" s="165">
        <f>SUM(BK176:BK281)</f>
        <v>0</v>
      </c>
    </row>
    <row r="176" spans="2:65" s="1" customFormat="1" ht="22.5" customHeight="1">
      <c r="B176" s="166"/>
      <c r="C176" s="167" t="s">
        <v>375</v>
      </c>
      <c r="D176" s="167" t="s">
        <v>117</v>
      </c>
      <c r="E176" s="168" t="s">
        <v>376</v>
      </c>
      <c r="F176" s="169" t="s">
        <v>377</v>
      </c>
      <c r="G176" s="170" t="s">
        <v>378</v>
      </c>
      <c r="H176" s="171">
        <v>2.915</v>
      </c>
      <c r="I176" s="172"/>
      <c r="J176" s="173">
        <f>ROUND(I176*H176,2)</f>
        <v>0</v>
      </c>
      <c r="K176" s="169" t="s">
        <v>5</v>
      </c>
      <c r="L176" s="40"/>
      <c r="M176" s="174" t="s">
        <v>5</v>
      </c>
      <c r="N176" s="175" t="s">
        <v>43</v>
      </c>
      <c r="O176" s="41"/>
      <c r="P176" s="176">
        <f>O176*H176</f>
        <v>0</v>
      </c>
      <c r="Q176" s="176">
        <v>8.8000000000000005E-3</v>
      </c>
      <c r="R176" s="176">
        <f>Q176*H176</f>
        <v>2.5652000000000001E-2</v>
      </c>
      <c r="S176" s="176">
        <v>0</v>
      </c>
      <c r="T176" s="177">
        <f>S176*H176</f>
        <v>0</v>
      </c>
      <c r="AR176" s="23" t="s">
        <v>120</v>
      </c>
      <c r="AT176" s="23" t="s">
        <v>117</v>
      </c>
      <c r="AU176" s="23" t="s">
        <v>81</v>
      </c>
      <c r="AY176" s="23" t="s">
        <v>116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23" t="s">
        <v>77</v>
      </c>
      <c r="BK176" s="178">
        <f>ROUND(I176*H176,2)</f>
        <v>0</v>
      </c>
      <c r="BL176" s="23" t="s">
        <v>120</v>
      </c>
      <c r="BM176" s="23" t="s">
        <v>379</v>
      </c>
    </row>
    <row r="177" spans="2:65" s="11" customFormat="1">
      <c r="B177" s="197"/>
      <c r="D177" s="193" t="s">
        <v>143</v>
      </c>
      <c r="E177" s="198" t="s">
        <v>5</v>
      </c>
      <c r="F177" s="199" t="s">
        <v>380</v>
      </c>
      <c r="H177" s="200">
        <v>2.2810000000000001</v>
      </c>
      <c r="I177" s="201"/>
      <c r="L177" s="197"/>
      <c r="M177" s="202"/>
      <c r="N177" s="203"/>
      <c r="O177" s="203"/>
      <c r="P177" s="203"/>
      <c r="Q177" s="203"/>
      <c r="R177" s="203"/>
      <c r="S177" s="203"/>
      <c r="T177" s="204"/>
      <c r="AT177" s="198" t="s">
        <v>143</v>
      </c>
      <c r="AU177" s="198" t="s">
        <v>81</v>
      </c>
      <c r="AV177" s="11" t="s">
        <v>81</v>
      </c>
      <c r="AW177" s="11" t="s">
        <v>36</v>
      </c>
      <c r="AX177" s="11" t="s">
        <v>72</v>
      </c>
      <c r="AY177" s="198" t="s">
        <v>116</v>
      </c>
    </row>
    <row r="178" spans="2:65" s="11" customFormat="1">
      <c r="B178" s="197"/>
      <c r="D178" s="193" t="s">
        <v>143</v>
      </c>
      <c r="E178" s="198" t="s">
        <v>5</v>
      </c>
      <c r="F178" s="199" t="s">
        <v>381</v>
      </c>
      <c r="H178" s="200">
        <v>0.254</v>
      </c>
      <c r="I178" s="201"/>
      <c r="L178" s="197"/>
      <c r="M178" s="202"/>
      <c r="N178" s="203"/>
      <c r="O178" s="203"/>
      <c r="P178" s="203"/>
      <c r="Q178" s="203"/>
      <c r="R178" s="203"/>
      <c r="S178" s="203"/>
      <c r="T178" s="204"/>
      <c r="AT178" s="198" t="s">
        <v>143</v>
      </c>
      <c r="AU178" s="198" t="s">
        <v>81</v>
      </c>
      <c r="AV178" s="11" t="s">
        <v>81</v>
      </c>
      <c r="AW178" s="11" t="s">
        <v>36</v>
      </c>
      <c r="AX178" s="11" t="s">
        <v>72</v>
      </c>
      <c r="AY178" s="198" t="s">
        <v>116</v>
      </c>
    </row>
    <row r="179" spans="2:65" s="11" customFormat="1">
      <c r="B179" s="197"/>
      <c r="D179" s="193" t="s">
        <v>143</v>
      </c>
      <c r="E179" s="198" t="s">
        <v>5</v>
      </c>
      <c r="F179" s="199" t="s">
        <v>382</v>
      </c>
      <c r="H179" s="200">
        <v>0.125</v>
      </c>
      <c r="I179" s="201"/>
      <c r="L179" s="197"/>
      <c r="M179" s="202"/>
      <c r="N179" s="203"/>
      <c r="O179" s="203"/>
      <c r="P179" s="203"/>
      <c r="Q179" s="203"/>
      <c r="R179" s="203"/>
      <c r="S179" s="203"/>
      <c r="T179" s="204"/>
      <c r="AT179" s="198" t="s">
        <v>143</v>
      </c>
      <c r="AU179" s="198" t="s">
        <v>81</v>
      </c>
      <c r="AV179" s="11" t="s">
        <v>81</v>
      </c>
      <c r="AW179" s="11" t="s">
        <v>36</v>
      </c>
      <c r="AX179" s="11" t="s">
        <v>72</v>
      </c>
      <c r="AY179" s="198" t="s">
        <v>116</v>
      </c>
    </row>
    <row r="180" spans="2:65" s="11" customFormat="1">
      <c r="B180" s="197"/>
      <c r="D180" s="193" t="s">
        <v>143</v>
      </c>
      <c r="E180" s="198" t="s">
        <v>5</v>
      </c>
      <c r="F180" s="199" t="s">
        <v>383</v>
      </c>
      <c r="H180" s="200">
        <v>2.5999999999999999E-2</v>
      </c>
      <c r="I180" s="201"/>
      <c r="L180" s="197"/>
      <c r="M180" s="202"/>
      <c r="N180" s="203"/>
      <c r="O180" s="203"/>
      <c r="P180" s="203"/>
      <c r="Q180" s="203"/>
      <c r="R180" s="203"/>
      <c r="S180" s="203"/>
      <c r="T180" s="204"/>
      <c r="AT180" s="198" t="s">
        <v>143</v>
      </c>
      <c r="AU180" s="198" t="s">
        <v>81</v>
      </c>
      <c r="AV180" s="11" t="s">
        <v>81</v>
      </c>
      <c r="AW180" s="11" t="s">
        <v>36</v>
      </c>
      <c r="AX180" s="11" t="s">
        <v>72</v>
      </c>
      <c r="AY180" s="198" t="s">
        <v>116</v>
      </c>
    </row>
    <row r="181" spans="2:65" s="11" customFormat="1" ht="27">
      <c r="B181" s="197"/>
      <c r="D181" s="206" t="s">
        <v>143</v>
      </c>
      <c r="E181" s="215" t="s">
        <v>5</v>
      </c>
      <c r="F181" s="216" t="s">
        <v>384</v>
      </c>
      <c r="H181" s="217">
        <v>0.22900000000000001</v>
      </c>
      <c r="I181" s="201"/>
      <c r="L181" s="197"/>
      <c r="M181" s="202"/>
      <c r="N181" s="203"/>
      <c r="O181" s="203"/>
      <c r="P181" s="203"/>
      <c r="Q181" s="203"/>
      <c r="R181" s="203"/>
      <c r="S181" s="203"/>
      <c r="T181" s="204"/>
      <c r="AT181" s="198" t="s">
        <v>143</v>
      </c>
      <c r="AU181" s="198" t="s">
        <v>81</v>
      </c>
      <c r="AV181" s="11" t="s">
        <v>81</v>
      </c>
      <c r="AW181" s="11" t="s">
        <v>36</v>
      </c>
      <c r="AX181" s="11" t="s">
        <v>72</v>
      </c>
      <c r="AY181" s="198" t="s">
        <v>116</v>
      </c>
    </row>
    <row r="182" spans="2:65" s="1" customFormat="1" ht="22.5" customHeight="1">
      <c r="B182" s="166"/>
      <c r="C182" s="167" t="s">
        <v>385</v>
      </c>
      <c r="D182" s="167" t="s">
        <v>117</v>
      </c>
      <c r="E182" s="168" t="s">
        <v>386</v>
      </c>
      <c r="F182" s="169" t="s">
        <v>387</v>
      </c>
      <c r="G182" s="170" t="s">
        <v>378</v>
      </c>
      <c r="H182" s="171">
        <v>2.915</v>
      </c>
      <c r="I182" s="172"/>
      <c r="J182" s="173">
        <f>ROUND(I182*H182,2)</f>
        <v>0</v>
      </c>
      <c r="K182" s="169" t="s">
        <v>5</v>
      </c>
      <c r="L182" s="40"/>
      <c r="M182" s="174" t="s">
        <v>5</v>
      </c>
      <c r="N182" s="175" t="s">
        <v>43</v>
      </c>
      <c r="O182" s="41"/>
      <c r="P182" s="176">
        <f>O182*H182</f>
        <v>0</v>
      </c>
      <c r="Q182" s="176">
        <v>9.9000000000000008E-3</v>
      </c>
      <c r="R182" s="176">
        <f>Q182*H182</f>
        <v>2.8858500000000002E-2</v>
      </c>
      <c r="S182" s="176">
        <v>0</v>
      </c>
      <c r="T182" s="177">
        <f>S182*H182</f>
        <v>0</v>
      </c>
      <c r="AR182" s="23" t="s">
        <v>120</v>
      </c>
      <c r="AT182" s="23" t="s">
        <v>117</v>
      </c>
      <c r="AU182" s="23" t="s">
        <v>81</v>
      </c>
      <c r="AY182" s="23" t="s">
        <v>116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23" t="s">
        <v>77</v>
      </c>
      <c r="BK182" s="178">
        <f>ROUND(I182*H182,2)</f>
        <v>0</v>
      </c>
      <c r="BL182" s="23" t="s">
        <v>120</v>
      </c>
      <c r="BM182" s="23" t="s">
        <v>388</v>
      </c>
    </row>
    <row r="183" spans="2:65" s="1" customFormat="1" ht="22.5" customHeight="1">
      <c r="B183" s="166"/>
      <c r="C183" s="167" t="s">
        <v>120</v>
      </c>
      <c r="D183" s="167" t="s">
        <v>117</v>
      </c>
      <c r="E183" s="168" t="s">
        <v>389</v>
      </c>
      <c r="F183" s="169" t="s">
        <v>390</v>
      </c>
      <c r="G183" s="170" t="s">
        <v>391</v>
      </c>
      <c r="H183" s="171">
        <v>155.24</v>
      </c>
      <c r="I183" s="172"/>
      <c r="J183" s="173">
        <f>ROUND(I183*H183,2)</f>
        <v>0</v>
      </c>
      <c r="K183" s="169" t="s">
        <v>5</v>
      </c>
      <c r="L183" s="40"/>
      <c r="M183" s="174" t="s">
        <v>5</v>
      </c>
      <c r="N183" s="175" t="s">
        <v>43</v>
      </c>
      <c r="O183" s="41"/>
      <c r="P183" s="176">
        <f>O183*H183</f>
        <v>0</v>
      </c>
      <c r="Q183" s="176">
        <v>0</v>
      </c>
      <c r="R183" s="176">
        <f>Q183*H183</f>
        <v>0</v>
      </c>
      <c r="S183" s="176">
        <v>0</v>
      </c>
      <c r="T183" s="177">
        <f>S183*H183</f>
        <v>0</v>
      </c>
      <c r="AR183" s="23" t="s">
        <v>120</v>
      </c>
      <c r="AT183" s="23" t="s">
        <v>117</v>
      </c>
      <c r="AU183" s="23" t="s">
        <v>81</v>
      </c>
      <c r="AY183" s="23" t="s">
        <v>116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23" t="s">
        <v>77</v>
      </c>
      <c r="BK183" s="178">
        <f>ROUND(I183*H183,2)</f>
        <v>0</v>
      </c>
      <c r="BL183" s="23" t="s">
        <v>120</v>
      </c>
      <c r="BM183" s="23" t="s">
        <v>392</v>
      </c>
    </row>
    <row r="184" spans="2:65" s="11" customFormat="1">
      <c r="B184" s="197"/>
      <c r="D184" s="193" t="s">
        <v>143</v>
      </c>
      <c r="E184" s="198" t="s">
        <v>5</v>
      </c>
      <c r="F184" s="199" t="s">
        <v>393</v>
      </c>
      <c r="H184" s="200">
        <v>143</v>
      </c>
      <c r="I184" s="201"/>
      <c r="L184" s="197"/>
      <c r="M184" s="202"/>
      <c r="N184" s="203"/>
      <c r="O184" s="203"/>
      <c r="P184" s="203"/>
      <c r="Q184" s="203"/>
      <c r="R184" s="203"/>
      <c r="S184" s="203"/>
      <c r="T184" s="204"/>
      <c r="AT184" s="198" t="s">
        <v>143</v>
      </c>
      <c r="AU184" s="198" t="s">
        <v>81</v>
      </c>
      <c r="AV184" s="11" t="s">
        <v>81</v>
      </c>
      <c r="AW184" s="11" t="s">
        <v>36</v>
      </c>
      <c r="AX184" s="11" t="s">
        <v>72</v>
      </c>
      <c r="AY184" s="198" t="s">
        <v>116</v>
      </c>
    </row>
    <row r="185" spans="2:65" s="11" customFormat="1">
      <c r="B185" s="197"/>
      <c r="D185" s="193" t="s">
        <v>143</v>
      </c>
      <c r="E185" s="198" t="s">
        <v>5</v>
      </c>
      <c r="F185" s="199" t="s">
        <v>394</v>
      </c>
      <c r="H185" s="200">
        <v>12.24</v>
      </c>
      <c r="I185" s="201"/>
      <c r="L185" s="197"/>
      <c r="M185" s="202"/>
      <c r="N185" s="203"/>
      <c r="O185" s="203"/>
      <c r="P185" s="203"/>
      <c r="Q185" s="203"/>
      <c r="R185" s="203"/>
      <c r="S185" s="203"/>
      <c r="T185" s="204"/>
      <c r="AT185" s="198" t="s">
        <v>143</v>
      </c>
      <c r="AU185" s="198" t="s">
        <v>81</v>
      </c>
      <c r="AV185" s="11" t="s">
        <v>81</v>
      </c>
      <c r="AW185" s="11" t="s">
        <v>36</v>
      </c>
      <c r="AX185" s="11" t="s">
        <v>72</v>
      </c>
      <c r="AY185" s="198" t="s">
        <v>116</v>
      </c>
    </row>
    <row r="186" spans="2:65" s="12" customFormat="1">
      <c r="B186" s="205"/>
      <c r="D186" s="206" t="s">
        <v>143</v>
      </c>
      <c r="E186" s="207" t="s">
        <v>5</v>
      </c>
      <c r="F186" s="208" t="s">
        <v>149</v>
      </c>
      <c r="H186" s="209">
        <v>155.24</v>
      </c>
      <c r="I186" s="210"/>
      <c r="L186" s="205"/>
      <c r="M186" s="211"/>
      <c r="N186" s="212"/>
      <c r="O186" s="212"/>
      <c r="P186" s="212"/>
      <c r="Q186" s="212"/>
      <c r="R186" s="212"/>
      <c r="S186" s="212"/>
      <c r="T186" s="213"/>
      <c r="AT186" s="214" t="s">
        <v>143</v>
      </c>
      <c r="AU186" s="214" t="s">
        <v>81</v>
      </c>
      <c r="AV186" s="12" t="s">
        <v>150</v>
      </c>
      <c r="AW186" s="12" t="s">
        <v>36</v>
      </c>
      <c r="AX186" s="12" t="s">
        <v>77</v>
      </c>
      <c r="AY186" s="214" t="s">
        <v>116</v>
      </c>
    </row>
    <row r="187" spans="2:65" s="1" customFormat="1" ht="31.5" customHeight="1">
      <c r="B187" s="166"/>
      <c r="C187" s="167" t="s">
        <v>395</v>
      </c>
      <c r="D187" s="167" t="s">
        <v>117</v>
      </c>
      <c r="E187" s="168" t="s">
        <v>396</v>
      </c>
      <c r="F187" s="309" t="s">
        <v>803</v>
      </c>
      <c r="G187" s="170" t="s">
        <v>119</v>
      </c>
      <c r="H187" s="171">
        <v>66</v>
      </c>
      <c r="I187" s="172"/>
      <c r="J187" s="173">
        <f>ROUND(I187*H187,2)</f>
        <v>0</v>
      </c>
      <c r="K187" s="169" t="s">
        <v>5</v>
      </c>
      <c r="L187" s="40"/>
      <c r="M187" s="174" t="s">
        <v>5</v>
      </c>
      <c r="N187" s="175" t="s">
        <v>43</v>
      </c>
      <c r="O187" s="41"/>
      <c r="P187" s="176">
        <f>O187*H187</f>
        <v>0</v>
      </c>
      <c r="Q187" s="176">
        <v>0</v>
      </c>
      <c r="R187" s="176">
        <f>Q187*H187</f>
        <v>0</v>
      </c>
      <c r="S187" s="176">
        <v>0</v>
      </c>
      <c r="T187" s="177">
        <f>S187*H187</f>
        <v>0</v>
      </c>
      <c r="AR187" s="23" t="s">
        <v>120</v>
      </c>
      <c r="AT187" s="23" t="s">
        <v>117</v>
      </c>
      <c r="AU187" s="23" t="s">
        <v>81</v>
      </c>
      <c r="AY187" s="23" t="s">
        <v>116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23" t="s">
        <v>77</v>
      </c>
      <c r="BK187" s="178">
        <f>ROUND(I187*H187,2)</f>
        <v>0</v>
      </c>
      <c r="BL187" s="23" t="s">
        <v>120</v>
      </c>
      <c r="BM187" s="23" t="s">
        <v>397</v>
      </c>
    </row>
    <row r="188" spans="2:65" s="1" customFormat="1" ht="31.5" customHeight="1">
      <c r="B188" s="166"/>
      <c r="C188" s="167" t="s">
        <v>398</v>
      </c>
      <c r="D188" s="167" t="s">
        <v>117</v>
      </c>
      <c r="E188" s="168" t="s">
        <v>399</v>
      </c>
      <c r="F188" s="309" t="s">
        <v>804</v>
      </c>
      <c r="G188" s="170" t="s">
        <v>119</v>
      </c>
      <c r="H188" s="171">
        <v>33</v>
      </c>
      <c r="I188" s="172"/>
      <c r="J188" s="173">
        <f>ROUND(I188*H188,2)</f>
        <v>0</v>
      </c>
      <c r="K188" s="169" t="s">
        <v>5</v>
      </c>
      <c r="L188" s="40"/>
      <c r="M188" s="174" t="s">
        <v>5</v>
      </c>
      <c r="N188" s="175" t="s">
        <v>43</v>
      </c>
      <c r="O188" s="41"/>
      <c r="P188" s="176">
        <f>O188*H188</f>
        <v>0</v>
      </c>
      <c r="Q188" s="176">
        <v>0</v>
      </c>
      <c r="R188" s="176">
        <f>Q188*H188</f>
        <v>0</v>
      </c>
      <c r="S188" s="176">
        <v>0</v>
      </c>
      <c r="T188" s="177">
        <f>S188*H188</f>
        <v>0</v>
      </c>
      <c r="AR188" s="23" t="s">
        <v>120</v>
      </c>
      <c r="AT188" s="23" t="s">
        <v>117</v>
      </c>
      <c r="AU188" s="23" t="s">
        <v>81</v>
      </c>
      <c r="AY188" s="23" t="s">
        <v>116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23" t="s">
        <v>77</v>
      </c>
      <c r="BK188" s="178">
        <f>ROUND(I188*H188,2)</f>
        <v>0</v>
      </c>
      <c r="BL188" s="23" t="s">
        <v>120</v>
      </c>
      <c r="BM188" s="23" t="s">
        <v>400</v>
      </c>
    </row>
    <row r="189" spans="2:65" s="1" customFormat="1" ht="44.25" customHeight="1">
      <c r="B189" s="166"/>
      <c r="C189" s="167" t="s">
        <v>401</v>
      </c>
      <c r="D189" s="167" t="s">
        <v>117</v>
      </c>
      <c r="E189" s="168" t="s">
        <v>402</v>
      </c>
      <c r="F189" s="169" t="s">
        <v>403</v>
      </c>
      <c r="G189" s="170" t="s">
        <v>126</v>
      </c>
      <c r="H189" s="171">
        <v>4</v>
      </c>
      <c r="I189" s="172"/>
      <c r="J189" s="173">
        <f>ROUND(I189*H189,2)</f>
        <v>0</v>
      </c>
      <c r="K189" s="169" t="s">
        <v>153</v>
      </c>
      <c r="L189" s="40"/>
      <c r="M189" s="174" t="s">
        <v>5</v>
      </c>
      <c r="N189" s="175" t="s">
        <v>43</v>
      </c>
      <c r="O189" s="41"/>
      <c r="P189" s="176">
        <f>O189*H189</f>
        <v>0</v>
      </c>
      <c r="Q189" s="176">
        <v>5.0000000000000002E-5</v>
      </c>
      <c r="R189" s="176">
        <f>Q189*H189</f>
        <v>2.0000000000000001E-4</v>
      </c>
      <c r="S189" s="176">
        <v>0</v>
      </c>
      <c r="T189" s="177">
        <f>S189*H189</f>
        <v>0</v>
      </c>
      <c r="AR189" s="23" t="s">
        <v>120</v>
      </c>
      <c r="AT189" s="23" t="s">
        <v>117</v>
      </c>
      <c r="AU189" s="23" t="s">
        <v>81</v>
      </c>
      <c r="AY189" s="23" t="s">
        <v>116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23" t="s">
        <v>77</v>
      </c>
      <c r="BK189" s="178">
        <f>ROUND(I189*H189,2)</f>
        <v>0</v>
      </c>
      <c r="BL189" s="23" t="s">
        <v>120</v>
      </c>
      <c r="BM189" s="23" t="s">
        <v>404</v>
      </c>
    </row>
    <row r="190" spans="2:65" s="1" customFormat="1">
      <c r="B190" s="40"/>
      <c r="D190" s="206"/>
      <c r="F190" s="218"/>
      <c r="I190" s="195"/>
      <c r="L190" s="40"/>
      <c r="M190" s="196"/>
      <c r="N190" s="41"/>
      <c r="O190" s="41"/>
      <c r="P190" s="41"/>
      <c r="Q190" s="41"/>
      <c r="R190" s="41"/>
      <c r="S190" s="41"/>
      <c r="T190" s="69"/>
      <c r="AT190" s="23" t="s">
        <v>340</v>
      </c>
      <c r="AU190" s="23" t="s">
        <v>81</v>
      </c>
    </row>
    <row r="191" spans="2:65" s="1" customFormat="1" ht="31.5" customHeight="1">
      <c r="B191" s="166"/>
      <c r="C191" s="167" t="s">
        <v>405</v>
      </c>
      <c r="D191" s="167" t="s">
        <v>117</v>
      </c>
      <c r="E191" s="168" t="s">
        <v>406</v>
      </c>
      <c r="F191" s="309" t="s">
        <v>805</v>
      </c>
      <c r="G191" s="170" t="s">
        <v>391</v>
      </c>
      <c r="H191" s="171">
        <v>175.54</v>
      </c>
      <c r="I191" s="172"/>
      <c r="J191" s="173">
        <f>ROUND(I191*H191,2)</f>
        <v>0</v>
      </c>
      <c r="K191" s="169" t="s">
        <v>153</v>
      </c>
      <c r="L191" s="40"/>
      <c r="M191" s="174" t="s">
        <v>5</v>
      </c>
      <c r="N191" s="175" t="s">
        <v>43</v>
      </c>
      <c r="O191" s="41"/>
      <c r="P191" s="176">
        <f>O191*H191</f>
        <v>0</v>
      </c>
      <c r="Q191" s="176">
        <v>0</v>
      </c>
      <c r="R191" s="176">
        <f>Q191*H191</f>
        <v>0</v>
      </c>
      <c r="S191" s="176">
        <v>0</v>
      </c>
      <c r="T191" s="177">
        <f>S191*H191</f>
        <v>0</v>
      </c>
      <c r="AR191" s="23" t="s">
        <v>120</v>
      </c>
      <c r="AT191" s="23" t="s">
        <v>117</v>
      </c>
      <c r="AU191" s="23" t="s">
        <v>81</v>
      </c>
      <c r="AY191" s="23" t="s">
        <v>116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23" t="s">
        <v>77</v>
      </c>
      <c r="BK191" s="178">
        <f>ROUND(I191*H191,2)</f>
        <v>0</v>
      </c>
      <c r="BL191" s="23" t="s">
        <v>120</v>
      </c>
      <c r="BM191" s="23" t="s">
        <v>407</v>
      </c>
    </row>
    <row r="192" spans="2:65" s="1" customFormat="1">
      <c r="B192" s="40"/>
      <c r="D192" s="193"/>
      <c r="F192" s="194"/>
      <c r="I192" s="195"/>
      <c r="L192" s="40"/>
      <c r="M192" s="196"/>
      <c r="N192" s="41"/>
      <c r="O192" s="41"/>
      <c r="P192" s="41"/>
      <c r="Q192" s="41"/>
      <c r="R192" s="41"/>
      <c r="S192" s="41"/>
      <c r="T192" s="69"/>
      <c r="AT192" s="23" t="s">
        <v>340</v>
      </c>
      <c r="AU192" s="23" t="s">
        <v>81</v>
      </c>
    </row>
    <row r="193" spans="2:65" s="11" customFormat="1">
      <c r="B193" s="197"/>
      <c r="D193" s="193" t="s">
        <v>143</v>
      </c>
      <c r="E193" s="198" t="s">
        <v>5</v>
      </c>
      <c r="F193" s="199" t="s">
        <v>393</v>
      </c>
      <c r="H193" s="200">
        <v>143</v>
      </c>
      <c r="I193" s="201"/>
      <c r="L193" s="197"/>
      <c r="M193" s="202"/>
      <c r="N193" s="203"/>
      <c r="O193" s="203"/>
      <c r="P193" s="203"/>
      <c r="Q193" s="203"/>
      <c r="R193" s="203"/>
      <c r="S193" s="203"/>
      <c r="T193" s="204"/>
      <c r="AT193" s="198" t="s">
        <v>143</v>
      </c>
      <c r="AU193" s="198" t="s">
        <v>81</v>
      </c>
      <c r="AV193" s="11" t="s">
        <v>81</v>
      </c>
      <c r="AW193" s="11" t="s">
        <v>36</v>
      </c>
      <c r="AX193" s="11" t="s">
        <v>72</v>
      </c>
      <c r="AY193" s="198" t="s">
        <v>116</v>
      </c>
    </row>
    <row r="194" spans="2:65" s="11" customFormat="1">
      <c r="B194" s="197"/>
      <c r="D194" s="193" t="s">
        <v>143</v>
      </c>
      <c r="E194" s="198" t="s">
        <v>5</v>
      </c>
      <c r="F194" s="199" t="s">
        <v>408</v>
      </c>
      <c r="H194" s="200">
        <v>20.3</v>
      </c>
      <c r="I194" s="201"/>
      <c r="L194" s="197"/>
      <c r="M194" s="202"/>
      <c r="N194" s="203"/>
      <c r="O194" s="203"/>
      <c r="P194" s="203"/>
      <c r="Q194" s="203"/>
      <c r="R194" s="203"/>
      <c r="S194" s="203"/>
      <c r="T194" s="204"/>
      <c r="AT194" s="198" t="s">
        <v>143</v>
      </c>
      <c r="AU194" s="198" t="s">
        <v>81</v>
      </c>
      <c r="AV194" s="11" t="s">
        <v>81</v>
      </c>
      <c r="AW194" s="11" t="s">
        <v>36</v>
      </c>
      <c r="AX194" s="11" t="s">
        <v>72</v>
      </c>
      <c r="AY194" s="198" t="s">
        <v>116</v>
      </c>
    </row>
    <row r="195" spans="2:65" s="11" customFormat="1">
      <c r="B195" s="197"/>
      <c r="D195" s="193" t="s">
        <v>143</v>
      </c>
      <c r="E195" s="198" t="s">
        <v>5</v>
      </c>
      <c r="F195" s="199" t="s">
        <v>394</v>
      </c>
      <c r="H195" s="200">
        <v>12.24</v>
      </c>
      <c r="I195" s="201"/>
      <c r="L195" s="197"/>
      <c r="M195" s="202"/>
      <c r="N195" s="203"/>
      <c r="O195" s="203"/>
      <c r="P195" s="203"/>
      <c r="Q195" s="203"/>
      <c r="R195" s="203"/>
      <c r="S195" s="203"/>
      <c r="T195" s="204"/>
      <c r="AT195" s="198" t="s">
        <v>143</v>
      </c>
      <c r="AU195" s="198" t="s">
        <v>81</v>
      </c>
      <c r="AV195" s="11" t="s">
        <v>81</v>
      </c>
      <c r="AW195" s="11" t="s">
        <v>36</v>
      </c>
      <c r="AX195" s="11" t="s">
        <v>72</v>
      </c>
      <c r="AY195" s="198" t="s">
        <v>116</v>
      </c>
    </row>
    <row r="196" spans="2:65" s="12" customFormat="1">
      <c r="B196" s="205"/>
      <c r="D196" s="206" t="s">
        <v>143</v>
      </c>
      <c r="E196" s="207" t="s">
        <v>5</v>
      </c>
      <c r="F196" s="208" t="s">
        <v>149</v>
      </c>
      <c r="H196" s="209">
        <v>175.54</v>
      </c>
      <c r="I196" s="210"/>
      <c r="L196" s="205"/>
      <c r="M196" s="211"/>
      <c r="N196" s="212"/>
      <c r="O196" s="212"/>
      <c r="P196" s="212"/>
      <c r="Q196" s="212"/>
      <c r="R196" s="212"/>
      <c r="S196" s="212"/>
      <c r="T196" s="213"/>
      <c r="AT196" s="214" t="s">
        <v>143</v>
      </c>
      <c r="AU196" s="214" t="s">
        <v>81</v>
      </c>
      <c r="AV196" s="12" t="s">
        <v>150</v>
      </c>
      <c r="AW196" s="12" t="s">
        <v>36</v>
      </c>
      <c r="AX196" s="12" t="s">
        <v>77</v>
      </c>
      <c r="AY196" s="214" t="s">
        <v>116</v>
      </c>
    </row>
    <row r="197" spans="2:65" s="1" customFormat="1" ht="22.5" customHeight="1">
      <c r="B197" s="166"/>
      <c r="C197" s="167" t="s">
        <v>409</v>
      </c>
      <c r="D197" s="167" t="s">
        <v>117</v>
      </c>
      <c r="E197" s="168" t="s">
        <v>410</v>
      </c>
      <c r="F197" s="169" t="s">
        <v>411</v>
      </c>
      <c r="G197" s="170" t="s">
        <v>391</v>
      </c>
      <c r="H197" s="171">
        <v>14.5</v>
      </c>
      <c r="I197" s="172"/>
      <c r="J197" s="173">
        <f>ROUND(I197*H197,2)</f>
        <v>0</v>
      </c>
      <c r="K197" s="169" t="s">
        <v>5</v>
      </c>
      <c r="L197" s="40"/>
      <c r="M197" s="174" t="s">
        <v>5</v>
      </c>
      <c r="N197" s="175" t="s">
        <v>43</v>
      </c>
      <c r="O197" s="41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AR197" s="23" t="s">
        <v>120</v>
      </c>
      <c r="AT197" s="23" t="s">
        <v>117</v>
      </c>
      <c r="AU197" s="23" t="s">
        <v>81</v>
      </c>
      <c r="AY197" s="23" t="s">
        <v>116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23" t="s">
        <v>77</v>
      </c>
      <c r="BK197" s="178">
        <f>ROUND(I197*H197,2)</f>
        <v>0</v>
      </c>
      <c r="BL197" s="23" t="s">
        <v>120</v>
      </c>
      <c r="BM197" s="23" t="s">
        <v>412</v>
      </c>
    </row>
    <row r="198" spans="2:65" s="11" customFormat="1">
      <c r="B198" s="197"/>
      <c r="D198" s="206" t="s">
        <v>143</v>
      </c>
      <c r="E198" s="215" t="s">
        <v>5</v>
      </c>
      <c r="F198" s="216" t="s">
        <v>413</v>
      </c>
      <c r="H198" s="217">
        <v>14.5</v>
      </c>
      <c r="I198" s="201"/>
      <c r="L198" s="197"/>
      <c r="M198" s="202"/>
      <c r="N198" s="203"/>
      <c r="O198" s="203"/>
      <c r="P198" s="203"/>
      <c r="Q198" s="203"/>
      <c r="R198" s="203"/>
      <c r="S198" s="203"/>
      <c r="T198" s="204"/>
      <c r="AT198" s="198" t="s">
        <v>143</v>
      </c>
      <c r="AU198" s="198" t="s">
        <v>81</v>
      </c>
      <c r="AV198" s="11" t="s">
        <v>81</v>
      </c>
      <c r="AW198" s="11" t="s">
        <v>36</v>
      </c>
      <c r="AX198" s="11" t="s">
        <v>72</v>
      </c>
      <c r="AY198" s="198" t="s">
        <v>116</v>
      </c>
    </row>
    <row r="199" spans="2:65" s="1" customFormat="1" ht="31.5" customHeight="1">
      <c r="B199" s="166"/>
      <c r="C199" s="167" t="s">
        <v>414</v>
      </c>
      <c r="D199" s="167" t="s">
        <v>117</v>
      </c>
      <c r="E199" s="168" t="s">
        <v>415</v>
      </c>
      <c r="F199" s="169" t="s">
        <v>416</v>
      </c>
      <c r="G199" s="170" t="s">
        <v>391</v>
      </c>
      <c r="H199" s="171">
        <v>112.65</v>
      </c>
      <c r="I199" s="172"/>
      <c r="J199" s="173">
        <f>ROUND(I199*H199,2)</f>
        <v>0</v>
      </c>
      <c r="K199" s="169" t="s">
        <v>5</v>
      </c>
      <c r="L199" s="40"/>
      <c r="M199" s="174" t="s">
        <v>5</v>
      </c>
      <c r="N199" s="175" t="s">
        <v>43</v>
      </c>
      <c r="O199" s="41"/>
      <c r="P199" s="176">
        <f>O199*H199</f>
        <v>0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AR199" s="23" t="s">
        <v>120</v>
      </c>
      <c r="AT199" s="23" t="s">
        <v>117</v>
      </c>
      <c r="AU199" s="23" t="s">
        <v>81</v>
      </c>
      <c r="AY199" s="23" t="s">
        <v>116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23" t="s">
        <v>77</v>
      </c>
      <c r="BK199" s="178">
        <f>ROUND(I199*H199,2)</f>
        <v>0</v>
      </c>
      <c r="BL199" s="23" t="s">
        <v>120</v>
      </c>
      <c r="BM199" s="23" t="s">
        <v>417</v>
      </c>
    </row>
    <row r="200" spans="2:65" s="11" customFormat="1">
      <c r="B200" s="197"/>
      <c r="D200" s="193" t="s">
        <v>143</v>
      </c>
      <c r="E200" s="198" t="s">
        <v>5</v>
      </c>
      <c r="F200" s="199" t="s">
        <v>418</v>
      </c>
      <c r="H200" s="200">
        <v>89.25</v>
      </c>
      <c r="I200" s="201"/>
      <c r="L200" s="197"/>
      <c r="M200" s="202"/>
      <c r="N200" s="203"/>
      <c r="O200" s="203"/>
      <c r="P200" s="203"/>
      <c r="Q200" s="203"/>
      <c r="R200" s="203"/>
      <c r="S200" s="203"/>
      <c r="T200" s="204"/>
      <c r="AT200" s="198" t="s">
        <v>143</v>
      </c>
      <c r="AU200" s="198" t="s">
        <v>81</v>
      </c>
      <c r="AV200" s="11" t="s">
        <v>81</v>
      </c>
      <c r="AW200" s="11" t="s">
        <v>36</v>
      </c>
      <c r="AX200" s="11" t="s">
        <v>72</v>
      </c>
      <c r="AY200" s="198" t="s">
        <v>116</v>
      </c>
    </row>
    <row r="201" spans="2:65" s="11" customFormat="1">
      <c r="B201" s="197"/>
      <c r="D201" s="193" t="s">
        <v>143</v>
      </c>
      <c r="E201" s="198" t="s">
        <v>5</v>
      </c>
      <c r="F201" s="199" t="s">
        <v>419</v>
      </c>
      <c r="H201" s="200">
        <v>23.4</v>
      </c>
      <c r="I201" s="201"/>
      <c r="L201" s="197"/>
      <c r="M201" s="202"/>
      <c r="N201" s="203"/>
      <c r="O201" s="203"/>
      <c r="P201" s="203"/>
      <c r="Q201" s="203"/>
      <c r="R201" s="203"/>
      <c r="S201" s="203"/>
      <c r="T201" s="204"/>
      <c r="AT201" s="198" t="s">
        <v>143</v>
      </c>
      <c r="AU201" s="198" t="s">
        <v>81</v>
      </c>
      <c r="AV201" s="11" t="s">
        <v>81</v>
      </c>
      <c r="AW201" s="11" t="s">
        <v>36</v>
      </c>
      <c r="AX201" s="11" t="s">
        <v>72</v>
      </c>
      <c r="AY201" s="198" t="s">
        <v>116</v>
      </c>
    </row>
    <row r="202" spans="2:65" s="12" customFormat="1">
      <c r="B202" s="205"/>
      <c r="D202" s="206" t="s">
        <v>143</v>
      </c>
      <c r="E202" s="207" t="s">
        <v>5</v>
      </c>
      <c r="F202" s="208" t="s">
        <v>149</v>
      </c>
      <c r="H202" s="209">
        <v>112.65</v>
      </c>
      <c r="I202" s="210"/>
      <c r="L202" s="205"/>
      <c r="M202" s="211"/>
      <c r="N202" s="212"/>
      <c r="O202" s="212"/>
      <c r="P202" s="212"/>
      <c r="Q202" s="212"/>
      <c r="R202" s="212"/>
      <c r="S202" s="212"/>
      <c r="T202" s="213"/>
      <c r="AT202" s="214" t="s">
        <v>143</v>
      </c>
      <c r="AU202" s="214" t="s">
        <v>81</v>
      </c>
      <c r="AV202" s="12" t="s">
        <v>150</v>
      </c>
      <c r="AW202" s="12" t="s">
        <v>36</v>
      </c>
      <c r="AX202" s="12" t="s">
        <v>77</v>
      </c>
      <c r="AY202" s="214" t="s">
        <v>116</v>
      </c>
    </row>
    <row r="203" spans="2:65" s="1" customFormat="1" ht="31.5" customHeight="1">
      <c r="B203" s="166"/>
      <c r="C203" s="167" t="s">
        <v>420</v>
      </c>
      <c r="D203" s="167" t="s">
        <v>117</v>
      </c>
      <c r="E203" s="168" t="s">
        <v>421</v>
      </c>
      <c r="F203" s="309" t="s">
        <v>805</v>
      </c>
      <c r="G203" s="170" t="s">
        <v>119</v>
      </c>
      <c r="H203" s="171">
        <v>304</v>
      </c>
      <c r="I203" s="172"/>
      <c r="J203" s="173">
        <f>ROUND(I203*H203,2)</f>
        <v>0</v>
      </c>
      <c r="K203" s="169" t="s">
        <v>5</v>
      </c>
      <c r="L203" s="40"/>
      <c r="M203" s="174" t="s">
        <v>5</v>
      </c>
      <c r="N203" s="175" t="s">
        <v>43</v>
      </c>
      <c r="O203" s="41"/>
      <c r="P203" s="176">
        <f>O203*H203</f>
        <v>0</v>
      </c>
      <c r="Q203" s="176">
        <v>2.0000000000000002E-5</v>
      </c>
      <c r="R203" s="176">
        <f>Q203*H203</f>
        <v>6.0800000000000003E-3</v>
      </c>
      <c r="S203" s="176">
        <v>0</v>
      </c>
      <c r="T203" s="177">
        <f>S203*H203</f>
        <v>0</v>
      </c>
      <c r="AR203" s="23" t="s">
        <v>120</v>
      </c>
      <c r="AT203" s="23" t="s">
        <v>117</v>
      </c>
      <c r="AU203" s="23" t="s">
        <v>81</v>
      </c>
      <c r="AY203" s="23" t="s">
        <v>116</v>
      </c>
      <c r="BE203" s="178">
        <f>IF(N203="základní",J203,0)</f>
        <v>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23" t="s">
        <v>77</v>
      </c>
      <c r="BK203" s="178">
        <f>ROUND(I203*H203,2)</f>
        <v>0</v>
      </c>
      <c r="BL203" s="23" t="s">
        <v>120</v>
      </c>
      <c r="BM203" s="23" t="s">
        <v>422</v>
      </c>
    </row>
    <row r="204" spans="2:65" s="11" customFormat="1">
      <c r="B204" s="197"/>
      <c r="D204" s="193" t="s">
        <v>143</v>
      </c>
      <c r="E204" s="198" t="s">
        <v>5</v>
      </c>
      <c r="F204" s="199" t="s">
        <v>423</v>
      </c>
      <c r="H204" s="200">
        <v>290</v>
      </c>
      <c r="I204" s="201"/>
      <c r="L204" s="197"/>
      <c r="M204" s="202"/>
      <c r="N204" s="203"/>
      <c r="O204" s="203"/>
      <c r="P204" s="203"/>
      <c r="Q204" s="203"/>
      <c r="R204" s="203"/>
      <c r="S204" s="203"/>
      <c r="T204" s="204"/>
      <c r="AT204" s="198" t="s">
        <v>143</v>
      </c>
      <c r="AU204" s="198" t="s">
        <v>81</v>
      </c>
      <c r="AV204" s="11" t="s">
        <v>81</v>
      </c>
      <c r="AW204" s="11" t="s">
        <v>36</v>
      </c>
      <c r="AX204" s="11" t="s">
        <v>72</v>
      </c>
      <c r="AY204" s="198" t="s">
        <v>116</v>
      </c>
    </row>
    <row r="205" spans="2:65" s="11" customFormat="1">
      <c r="B205" s="197"/>
      <c r="D205" s="193" t="s">
        <v>143</v>
      </c>
      <c r="E205" s="198" t="s">
        <v>5</v>
      </c>
      <c r="F205" s="199" t="s">
        <v>424</v>
      </c>
      <c r="H205" s="200">
        <v>14</v>
      </c>
      <c r="I205" s="201"/>
      <c r="L205" s="197"/>
      <c r="M205" s="202"/>
      <c r="N205" s="203"/>
      <c r="O205" s="203"/>
      <c r="P205" s="203"/>
      <c r="Q205" s="203"/>
      <c r="R205" s="203"/>
      <c r="S205" s="203"/>
      <c r="T205" s="204"/>
      <c r="AT205" s="198" t="s">
        <v>143</v>
      </c>
      <c r="AU205" s="198" t="s">
        <v>81</v>
      </c>
      <c r="AV205" s="11" t="s">
        <v>81</v>
      </c>
      <c r="AW205" s="11" t="s">
        <v>36</v>
      </c>
      <c r="AX205" s="11" t="s">
        <v>72</v>
      </c>
      <c r="AY205" s="198" t="s">
        <v>116</v>
      </c>
    </row>
    <row r="206" spans="2:65" s="12" customFormat="1">
      <c r="B206" s="205"/>
      <c r="D206" s="206" t="s">
        <v>143</v>
      </c>
      <c r="E206" s="207" t="s">
        <v>5</v>
      </c>
      <c r="F206" s="208" t="s">
        <v>149</v>
      </c>
      <c r="H206" s="209">
        <v>304</v>
      </c>
      <c r="I206" s="210"/>
      <c r="L206" s="205"/>
      <c r="M206" s="211"/>
      <c r="N206" s="212"/>
      <c r="O206" s="212"/>
      <c r="P206" s="212"/>
      <c r="Q206" s="212"/>
      <c r="R206" s="212"/>
      <c r="S206" s="212"/>
      <c r="T206" s="213"/>
      <c r="AT206" s="214" t="s">
        <v>143</v>
      </c>
      <c r="AU206" s="214" t="s">
        <v>81</v>
      </c>
      <c r="AV206" s="12" t="s">
        <v>150</v>
      </c>
      <c r="AW206" s="12" t="s">
        <v>36</v>
      </c>
      <c r="AX206" s="12" t="s">
        <v>77</v>
      </c>
      <c r="AY206" s="214" t="s">
        <v>116</v>
      </c>
    </row>
    <row r="207" spans="2:65" s="1" customFormat="1" ht="22.5" customHeight="1">
      <c r="B207" s="166"/>
      <c r="C207" s="167" t="s">
        <v>425</v>
      </c>
      <c r="D207" s="167" t="s">
        <v>117</v>
      </c>
      <c r="E207" s="168" t="s">
        <v>426</v>
      </c>
      <c r="F207" s="169" t="s">
        <v>427</v>
      </c>
      <c r="G207" s="170" t="s">
        <v>126</v>
      </c>
      <c r="H207" s="171">
        <v>92</v>
      </c>
      <c r="I207" s="172"/>
      <c r="J207" s="173">
        <f>ROUND(I207*H207,2)</f>
        <v>0</v>
      </c>
      <c r="K207" s="169" t="s">
        <v>5</v>
      </c>
      <c r="L207" s="40"/>
      <c r="M207" s="174" t="s">
        <v>5</v>
      </c>
      <c r="N207" s="175" t="s">
        <v>43</v>
      </c>
      <c r="O207" s="41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AR207" s="23" t="s">
        <v>120</v>
      </c>
      <c r="AT207" s="23" t="s">
        <v>117</v>
      </c>
      <c r="AU207" s="23" t="s">
        <v>81</v>
      </c>
      <c r="AY207" s="23" t="s">
        <v>116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23" t="s">
        <v>77</v>
      </c>
      <c r="BK207" s="178">
        <f>ROUND(I207*H207,2)</f>
        <v>0</v>
      </c>
      <c r="BL207" s="23" t="s">
        <v>120</v>
      </c>
      <c r="BM207" s="23" t="s">
        <v>428</v>
      </c>
    </row>
    <row r="208" spans="2:65" s="1" customFormat="1" ht="31.5" customHeight="1">
      <c r="B208" s="166"/>
      <c r="C208" s="167" t="s">
        <v>429</v>
      </c>
      <c r="D208" s="167" t="s">
        <v>117</v>
      </c>
      <c r="E208" s="168" t="s">
        <v>430</v>
      </c>
      <c r="F208" s="169" t="s">
        <v>431</v>
      </c>
      <c r="G208" s="170" t="s">
        <v>432</v>
      </c>
      <c r="H208" s="171">
        <v>47.4</v>
      </c>
      <c r="I208" s="172"/>
      <c r="J208" s="173">
        <f>ROUND(I208*H208,2)</f>
        <v>0</v>
      </c>
      <c r="K208" s="169" t="s">
        <v>5</v>
      </c>
      <c r="L208" s="40"/>
      <c r="M208" s="174" t="s">
        <v>5</v>
      </c>
      <c r="N208" s="175" t="s">
        <v>43</v>
      </c>
      <c r="O208" s="41"/>
      <c r="P208" s="176">
        <f>O208*H208</f>
        <v>0</v>
      </c>
      <c r="Q208" s="176">
        <v>0</v>
      </c>
      <c r="R208" s="176">
        <f>Q208*H208</f>
        <v>0</v>
      </c>
      <c r="S208" s="176">
        <v>0</v>
      </c>
      <c r="T208" s="177">
        <f>S208*H208</f>
        <v>0</v>
      </c>
      <c r="AR208" s="23" t="s">
        <v>120</v>
      </c>
      <c r="AT208" s="23" t="s">
        <v>117</v>
      </c>
      <c r="AU208" s="23" t="s">
        <v>81</v>
      </c>
      <c r="AY208" s="23" t="s">
        <v>116</v>
      </c>
      <c r="BE208" s="178">
        <f>IF(N208="základní",J208,0)</f>
        <v>0</v>
      </c>
      <c r="BF208" s="178">
        <f>IF(N208="snížená",J208,0)</f>
        <v>0</v>
      </c>
      <c r="BG208" s="178">
        <f>IF(N208="zákl. přenesená",J208,0)</f>
        <v>0</v>
      </c>
      <c r="BH208" s="178">
        <f>IF(N208="sníž. přenesená",J208,0)</f>
        <v>0</v>
      </c>
      <c r="BI208" s="178">
        <f>IF(N208="nulová",J208,0)</f>
        <v>0</v>
      </c>
      <c r="BJ208" s="23" t="s">
        <v>77</v>
      </c>
      <c r="BK208" s="178">
        <f>ROUND(I208*H208,2)</f>
        <v>0</v>
      </c>
      <c r="BL208" s="23" t="s">
        <v>120</v>
      </c>
      <c r="BM208" s="23" t="s">
        <v>433</v>
      </c>
    </row>
    <row r="209" spans="2:65" s="11" customFormat="1">
      <c r="B209" s="197"/>
      <c r="D209" s="206" t="s">
        <v>143</v>
      </c>
      <c r="E209" s="215" t="s">
        <v>5</v>
      </c>
      <c r="F209" s="216" t="s">
        <v>434</v>
      </c>
      <c r="H209" s="217">
        <v>47.4</v>
      </c>
      <c r="I209" s="201"/>
      <c r="L209" s="197"/>
      <c r="M209" s="202"/>
      <c r="N209" s="203"/>
      <c r="O209" s="203"/>
      <c r="P209" s="203"/>
      <c r="Q209" s="203"/>
      <c r="R209" s="203"/>
      <c r="S209" s="203"/>
      <c r="T209" s="204"/>
      <c r="AT209" s="198" t="s">
        <v>143</v>
      </c>
      <c r="AU209" s="198" t="s">
        <v>81</v>
      </c>
      <c r="AV209" s="11" t="s">
        <v>81</v>
      </c>
      <c r="AW209" s="11" t="s">
        <v>36</v>
      </c>
      <c r="AX209" s="11" t="s">
        <v>77</v>
      </c>
      <c r="AY209" s="198" t="s">
        <v>116</v>
      </c>
    </row>
    <row r="210" spans="2:65" s="1" customFormat="1" ht="31.5" customHeight="1">
      <c r="B210" s="166"/>
      <c r="C210" s="167" t="s">
        <v>435</v>
      </c>
      <c r="D210" s="167" t="s">
        <v>117</v>
      </c>
      <c r="E210" s="168" t="s">
        <v>436</v>
      </c>
      <c r="F210" s="309" t="s">
        <v>812</v>
      </c>
      <c r="G210" s="170" t="s">
        <v>242</v>
      </c>
      <c r="H210" s="171">
        <v>66</v>
      </c>
      <c r="I210" s="172"/>
      <c r="J210" s="173">
        <f>ROUND(I210*H210,2)</f>
        <v>0</v>
      </c>
      <c r="K210" s="169" t="s">
        <v>5</v>
      </c>
      <c r="L210" s="40"/>
      <c r="M210" s="174" t="s">
        <v>5</v>
      </c>
      <c r="N210" s="175" t="s">
        <v>43</v>
      </c>
      <c r="O210" s="41"/>
      <c r="P210" s="176">
        <f>O210*H210</f>
        <v>0</v>
      </c>
      <c r="Q210" s="176">
        <v>2.2563399999999998</v>
      </c>
      <c r="R210" s="176">
        <f>Q210*H210</f>
        <v>148.91843999999998</v>
      </c>
      <c r="S210" s="176">
        <v>0</v>
      </c>
      <c r="T210" s="177">
        <f>S210*H210</f>
        <v>0</v>
      </c>
      <c r="AR210" s="23" t="s">
        <v>120</v>
      </c>
      <c r="AT210" s="23" t="s">
        <v>117</v>
      </c>
      <c r="AU210" s="23" t="s">
        <v>81</v>
      </c>
      <c r="AY210" s="23" t="s">
        <v>116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23" t="s">
        <v>77</v>
      </c>
      <c r="BK210" s="178">
        <f>ROUND(I210*H210,2)</f>
        <v>0</v>
      </c>
      <c r="BL210" s="23" t="s">
        <v>120</v>
      </c>
      <c r="BM210" s="23" t="s">
        <v>437</v>
      </c>
    </row>
    <row r="211" spans="2:65" s="1" customFormat="1" ht="31.5" customHeight="1">
      <c r="B211" s="166"/>
      <c r="C211" s="167" t="s">
        <v>438</v>
      </c>
      <c r="D211" s="167" t="s">
        <v>117</v>
      </c>
      <c r="E211" s="168" t="s">
        <v>439</v>
      </c>
      <c r="F211" s="309" t="s">
        <v>813</v>
      </c>
      <c r="G211" s="170" t="s">
        <v>242</v>
      </c>
      <c r="H211" s="171">
        <v>26</v>
      </c>
      <c r="I211" s="172"/>
      <c r="J211" s="173">
        <f>ROUND(I211*H211,2)</f>
        <v>0</v>
      </c>
      <c r="K211" s="169" t="s">
        <v>5</v>
      </c>
      <c r="L211" s="40"/>
      <c r="M211" s="174" t="s">
        <v>5</v>
      </c>
      <c r="N211" s="175" t="s">
        <v>43</v>
      </c>
      <c r="O211" s="41"/>
      <c r="P211" s="176">
        <f>O211*H211</f>
        <v>0</v>
      </c>
      <c r="Q211" s="176">
        <v>2.2563399999999998</v>
      </c>
      <c r="R211" s="176">
        <f>Q211*H211</f>
        <v>58.664839999999998</v>
      </c>
      <c r="S211" s="176">
        <v>0</v>
      </c>
      <c r="T211" s="177">
        <f>S211*H211</f>
        <v>0</v>
      </c>
      <c r="AR211" s="23" t="s">
        <v>120</v>
      </c>
      <c r="AT211" s="23" t="s">
        <v>117</v>
      </c>
      <c r="AU211" s="23" t="s">
        <v>81</v>
      </c>
      <c r="AY211" s="23" t="s">
        <v>116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23" t="s">
        <v>77</v>
      </c>
      <c r="BK211" s="178">
        <f>ROUND(I211*H211,2)</f>
        <v>0</v>
      </c>
      <c r="BL211" s="23" t="s">
        <v>120</v>
      </c>
      <c r="BM211" s="23" t="s">
        <v>440</v>
      </c>
    </row>
    <row r="212" spans="2:65" s="1" customFormat="1" ht="22.5" customHeight="1">
      <c r="B212" s="166"/>
      <c r="C212" s="167" t="s">
        <v>441</v>
      </c>
      <c r="D212" s="167" t="s">
        <v>117</v>
      </c>
      <c r="E212" s="168" t="s">
        <v>442</v>
      </c>
      <c r="F212" s="169" t="s">
        <v>443</v>
      </c>
      <c r="G212" s="170" t="s">
        <v>119</v>
      </c>
      <c r="H212" s="171">
        <v>373</v>
      </c>
      <c r="I212" s="172"/>
      <c r="J212" s="173">
        <f>ROUND(I212*H212,2)</f>
        <v>0</v>
      </c>
      <c r="K212" s="169" t="s">
        <v>5</v>
      </c>
      <c r="L212" s="40"/>
      <c r="M212" s="174" t="s">
        <v>5</v>
      </c>
      <c r="N212" s="175" t="s">
        <v>43</v>
      </c>
      <c r="O212" s="41"/>
      <c r="P212" s="176">
        <f>O212*H212</f>
        <v>0</v>
      </c>
      <c r="Q212" s="176">
        <v>0</v>
      </c>
      <c r="R212" s="176">
        <f>Q212*H212</f>
        <v>0</v>
      </c>
      <c r="S212" s="176">
        <v>0</v>
      </c>
      <c r="T212" s="177">
        <f>S212*H212</f>
        <v>0</v>
      </c>
      <c r="AR212" s="23" t="s">
        <v>120</v>
      </c>
      <c r="AT212" s="23" t="s">
        <v>117</v>
      </c>
      <c r="AU212" s="23" t="s">
        <v>81</v>
      </c>
      <c r="AY212" s="23" t="s">
        <v>116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23" t="s">
        <v>77</v>
      </c>
      <c r="BK212" s="178">
        <f>ROUND(I212*H212,2)</f>
        <v>0</v>
      </c>
      <c r="BL212" s="23" t="s">
        <v>120</v>
      </c>
      <c r="BM212" s="23" t="s">
        <v>444</v>
      </c>
    </row>
    <row r="213" spans="2:65" s="11" customFormat="1">
      <c r="B213" s="197"/>
      <c r="D213" s="193" t="s">
        <v>143</v>
      </c>
      <c r="E213" s="198" t="s">
        <v>5</v>
      </c>
      <c r="F213" s="199" t="s">
        <v>156</v>
      </c>
      <c r="H213" s="200">
        <v>254</v>
      </c>
      <c r="I213" s="201"/>
      <c r="L213" s="197"/>
      <c r="M213" s="202"/>
      <c r="N213" s="203"/>
      <c r="O213" s="203"/>
      <c r="P213" s="203"/>
      <c r="Q213" s="203"/>
      <c r="R213" s="203"/>
      <c r="S213" s="203"/>
      <c r="T213" s="204"/>
      <c r="AT213" s="198" t="s">
        <v>143</v>
      </c>
      <c r="AU213" s="198" t="s">
        <v>81</v>
      </c>
      <c r="AV213" s="11" t="s">
        <v>81</v>
      </c>
      <c r="AW213" s="11" t="s">
        <v>36</v>
      </c>
      <c r="AX213" s="11" t="s">
        <v>72</v>
      </c>
      <c r="AY213" s="198" t="s">
        <v>116</v>
      </c>
    </row>
    <row r="214" spans="2:65" s="11" customFormat="1">
      <c r="B214" s="197"/>
      <c r="D214" s="193" t="s">
        <v>143</v>
      </c>
      <c r="E214" s="198" t="s">
        <v>5</v>
      </c>
      <c r="F214" s="199" t="s">
        <v>445</v>
      </c>
      <c r="H214" s="200">
        <v>119</v>
      </c>
      <c r="I214" s="201"/>
      <c r="L214" s="197"/>
      <c r="M214" s="202"/>
      <c r="N214" s="203"/>
      <c r="O214" s="203"/>
      <c r="P214" s="203"/>
      <c r="Q214" s="203"/>
      <c r="R214" s="203"/>
      <c r="S214" s="203"/>
      <c r="T214" s="204"/>
      <c r="AT214" s="198" t="s">
        <v>143</v>
      </c>
      <c r="AU214" s="198" t="s">
        <v>81</v>
      </c>
      <c r="AV214" s="11" t="s">
        <v>81</v>
      </c>
      <c r="AW214" s="11" t="s">
        <v>36</v>
      </c>
      <c r="AX214" s="11" t="s">
        <v>72</v>
      </c>
      <c r="AY214" s="198" t="s">
        <v>116</v>
      </c>
    </row>
    <row r="215" spans="2:65" s="12" customFormat="1">
      <c r="B215" s="205"/>
      <c r="D215" s="206" t="s">
        <v>143</v>
      </c>
      <c r="E215" s="207" t="s">
        <v>5</v>
      </c>
      <c r="F215" s="208" t="s">
        <v>149</v>
      </c>
      <c r="H215" s="209">
        <v>373</v>
      </c>
      <c r="I215" s="210"/>
      <c r="L215" s="205"/>
      <c r="M215" s="211"/>
      <c r="N215" s="212"/>
      <c r="O215" s="212"/>
      <c r="P215" s="212"/>
      <c r="Q215" s="212"/>
      <c r="R215" s="212"/>
      <c r="S215" s="212"/>
      <c r="T215" s="213"/>
      <c r="AT215" s="214" t="s">
        <v>143</v>
      </c>
      <c r="AU215" s="214" t="s">
        <v>81</v>
      </c>
      <c r="AV215" s="12" t="s">
        <v>150</v>
      </c>
      <c r="AW215" s="12" t="s">
        <v>36</v>
      </c>
      <c r="AX215" s="12" t="s">
        <v>77</v>
      </c>
      <c r="AY215" s="214" t="s">
        <v>116</v>
      </c>
    </row>
    <row r="216" spans="2:65" s="1" customFormat="1" ht="22.5" customHeight="1">
      <c r="B216" s="166"/>
      <c r="C216" s="167" t="s">
        <v>446</v>
      </c>
      <c r="D216" s="167" t="s">
        <v>117</v>
      </c>
      <c r="E216" s="168" t="s">
        <v>447</v>
      </c>
      <c r="F216" s="169" t="s">
        <v>448</v>
      </c>
      <c r="G216" s="170" t="s">
        <v>119</v>
      </c>
      <c r="H216" s="171">
        <v>2287</v>
      </c>
      <c r="I216" s="172"/>
      <c r="J216" s="173">
        <f>ROUND(I216*H216,2)</f>
        <v>0</v>
      </c>
      <c r="K216" s="169" t="s">
        <v>5</v>
      </c>
      <c r="L216" s="40"/>
      <c r="M216" s="174" t="s">
        <v>5</v>
      </c>
      <c r="N216" s="175" t="s">
        <v>43</v>
      </c>
      <c r="O216" s="41"/>
      <c r="P216" s="176">
        <f>O216*H216</f>
        <v>0</v>
      </c>
      <c r="Q216" s="176">
        <v>0</v>
      </c>
      <c r="R216" s="176">
        <f>Q216*H216</f>
        <v>0</v>
      </c>
      <c r="S216" s="176">
        <v>0</v>
      </c>
      <c r="T216" s="177">
        <f>S216*H216</f>
        <v>0</v>
      </c>
      <c r="AR216" s="23" t="s">
        <v>120</v>
      </c>
      <c r="AT216" s="23" t="s">
        <v>117</v>
      </c>
      <c r="AU216" s="23" t="s">
        <v>81</v>
      </c>
      <c r="AY216" s="23" t="s">
        <v>116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23" t="s">
        <v>77</v>
      </c>
      <c r="BK216" s="178">
        <f>ROUND(I216*H216,2)</f>
        <v>0</v>
      </c>
      <c r="BL216" s="23" t="s">
        <v>120</v>
      </c>
      <c r="BM216" s="23" t="s">
        <v>449</v>
      </c>
    </row>
    <row r="217" spans="2:65" s="11" customFormat="1">
      <c r="B217" s="197"/>
      <c r="D217" s="206" t="s">
        <v>143</v>
      </c>
      <c r="E217" s="215" t="s">
        <v>5</v>
      </c>
      <c r="F217" s="216" t="s">
        <v>450</v>
      </c>
      <c r="H217" s="217">
        <v>2287</v>
      </c>
      <c r="I217" s="201"/>
      <c r="L217" s="197"/>
      <c r="M217" s="202"/>
      <c r="N217" s="203"/>
      <c r="O217" s="203"/>
      <c r="P217" s="203"/>
      <c r="Q217" s="203"/>
      <c r="R217" s="203"/>
      <c r="S217" s="203"/>
      <c r="T217" s="204"/>
      <c r="AT217" s="198" t="s">
        <v>143</v>
      </c>
      <c r="AU217" s="198" t="s">
        <v>81</v>
      </c>
      <c r="AV217" s="11" t="s">
        <v>81</v>
      </c>
      <c r="AW217" s="11" t="s">
        <v>36</v>
      </c>
      <c r="AX217" s="11" t="s">
        <v>77</v>
      </c>
      <c r="AY217" s="198" t="s">
        <v>116</v>
      </c>
    </row>
    <row r="218" spans="2:65" s="1" customFormat="1" ht="44.25" customHeight="1">
      <c r="B218" s="166"/>
      <c r="C218" s="167" t="s">
        <v>451</v>
      </c>
      <c r="D218" s="167" t="s">
        <v>117</v>
      </c>
      <c r="E218" s="168" t="s">
        <v>452</v>
      </c>
      <c r="F218" s="169" t="s">
        <v>453</v>
      </c>
      <c r="G218" s="170" t="s">
        <v>119</v>
      </c>
      <c r="H218" s="171">
        <v>26</v>
      </c>
      <c r="I218" s="172"/>
      <c r="J218" s="173">
        <f>ROUND(I218*H218,2)</f>
        <v>0</v>
      </c>
      <c r="K218" s="169" t="s">
        <v>5</v>
      </c>
      <c r="L218" s="40"/>
      <c r="M218" s="174" t="s">
        <v>5</v>
      </c>
      <c r="N218" s="175" t="s">
        <v>43</v>
      </c>
      <c r="O218" s="41"/>
      <c r="P218" s="176">
        <f>O218*H218</f>
        <v>0</v>
      </c>
      <c r="Q218" s="176">
        <v>0</v>
      </c>
      <c r="R218" s="176">
        <f>Q218*H218</f>
        <v>0</v>
      </c>
      <c r="S218" s="176">
        <v>0</v>
      </c>
      <c r="T218" s="177">
        <f>S218*H218</f>
        <v>0</v>
      </c>
      <c r="AR218" s="23" t="s">
        <v>120</v>
      </c>
      <c r="AT218" s="23" t="s">
        <v>117</v>
      </c>
      <c r="AU218" s="23" t="s">
        <v>81</v>
      </c>
      <c r="AY218" s="23" t="s">
        <v>116</v>
      </c>
      <c r="BE218" s="178">
        <f>IF(N218="základní",J218,0)</f>
        <v>0</v>
      </c>
      <c r="BF218" s="178">
        <f>IF(N218="snížená",J218,0)</f>
        <v>0</v>
      </c>
      <c r="BG218" s="178">
        <f>IF(N218="zákl. přenesená",J218,0)</f>
        <v>0</v>
      </c>
      <c r="BH218" s="178">
        <f>IF(N218="sníž. přenesená",J218,0)</f>
        <v>0</v>
      </c>
      <c r="BI218" s="178">
        <f>IF(N218="nulová",J218,0)</f>
        <v>0</v>
      </c>
      <c r="BJ218" s="23" t="s">
        <v>77</v>
      </c>
      <c r="BK218" s="178">
        <f>ROUND(I218*H218,2)</f>
        <v>0</v>
      </c>
      <c r="BL218" s="23" t="s">
        <v>120</v>
      </c>
      <c r="BM218" s="23" t="s">
        <v>454</v>
      </c>
    </row>
    <row r="219" spans="2:65" s="11" customFormat="1">
      <c r="B219" s="197"/>
      <c r="D219" s="206" t="s">
        <v>143</v>
      </c>
      <c r="E219" s="215" t="s">
        <v>5</v>
      </c>
      <c r="F219" s="216" t="s">
        <v>158</v>
      </c>
      <c r="H219" s="217">
        <v>26</v>
      </c>
      <c r="I219" s="201"/>
      <c r="L219" s="197"/>
      <c r="M219" s="202"/>
      <c r="N219" s="203"/>
      <c r="O219" s="203"/>
      <c r="P219" s="203"/>
      <c r="Q219" s="203"/>
      <c r="R219" s="203"/>
      <c r="S219" s="203"/>
      <c r="T219" s="204"/>
      <c r="AT219" s="198" t="s">
        <v>143</v>
      </c>
      <c r="AU219" s="198" t="s">
        <v>81</v>
      </c>
      <c r="AV219" s="11" t="s">
        <v>81</v>
      </c>
      <c r="AW219" s="11" t="s">
        <v>36</v>
      </c>
      <c r="AX219" s="11" t="s">
        <v>77</v>
      </c>
      <c r="AY219" s="198" t="s">
        <v>116</v>
      </c>
    </row>
    <row r="220" spans="2:65" s="1" customFormat="1" ht="22.5" customHeight="1">
      <c r="B220" s="166"/>
      <c r="C220" s="167" t="s">
        <v>455</v>
      </c>
      <c r="D220" s="167" t="s">
        <v>117</v>
      </c>
      <c r="E220" s="168" t="s">
        <v>456</v>
      </c>
      <c r="F220" s="169" t="s">
        <v>457</v>
      </c>
      <c r="G220" s="170" t="s">
        <v>432</v>
      </c>
      <c r="H220" s="171">
        <v>20</v>
      </c>
      <c r="I220" s="172"/>
      <c r="J220" s="173">
        <f>ROUND(I220*H220,2)</f>
        <v>0</v>
      </c>
      <c r="K220" s="169" t="s">
        <v>5</v>
      </c>
      <c r="L220" s="40"/>
      <c r="M220" s="174" t="s">
        <v>5</v>
      </c>
      <c r="N220" s="175" t="s">
        <v>43</v>
      </c>
      <c r="O220" s="41"/>
      <c r="P220" s="176">
        <f>O220*H220</f>
        <v>0</v>
      </c>
      <c r="Q220" s="176">
        <v>0</v>
      </c>
      <c r="R220" s="176">
        <f>Q220*H220</f>
        <v>0</v>
      </c>
      <c r="S220" s="176">
        <v>0</v>
      </c>
      <c r="T220" s="177">
        <f>S220*H220</f>
        <v>0</v>
      </c>
      <c r="AR220" s="23" t="s">
        <v>120</v>
      </c>
      <c r="AT220" s="23" t="s">
        <v>117</v>
      </c>
      <c r="AU220" s="23" t="s">
        <v>81</v>
      </c>
      <c r="AY220" s="23" t="s">
        <v>116</v>
      </c>
      <c r="BE220" s="178">
        <f>IF(N220="základní",J220,0)</f>
        <v>0</v>
      </c>
      <c r="BF220" s="178">
        <f>IF(N220="snížená",J220,0)</f>
        <v>0</v>
      </c>
      <c r="BG220" s="178">
        <f>IF(N220="zákl. přenesená",J220,0)</f>
        <v>0</v>
      </c>
      <c r="BH220" s="178">
        <f>IF(N220="sníž. přenesená",J220,0)</f>
        <v>0</v>
      </c>
      <c r="BI220" s="178">
        <f>IF(N220="nulová",J220,0)</f>
        <v>0</v>
      </c>
      <c r="BJ220" s="23" t="s">
        <v>77</v>
      </c>
      <c r="BK220" s="178">
        <f>ROUND(I220*H220,2)</f>
        <v>0</v>
      </c>
      <c r="BL220" s="23" t="s">
        <v>120</v>
      </c>
      <c r="BM220" s="23" t="s">
        <v>458</v>
      </c>
    </row>
    <row r="221" spans="2:65" s="1" customFormat="1" ht="22.5" customHeight="1">
      <c r="B221" s="166"/>
      <c r="C221" s="167" t="s">
        <v>459</v>
      </c>
      <c r="D221" s="167" t="s">
        <v>117</v>
      </c>
      <c r="E221" s="168" t="s">
        <v>460</v>
      </c>
      <c r="F221" s="309" t="s">
        <v>811</v>
      </c>
      <c r="G221" s="170" t="s">
        <v>432</v>
      </c>
      <c r="H221" s="171">
        <v>102.7</v>
      </c>
      <c r="I221" s="172"/>
      <c r="J221" s="173">
        <f>ROUND(I221*H221,2)</f>
        <v>0</v>
      </c>
      <c r="K221" s="169" t="s">
        <v>5</v>
      </c>
      <c r="L221" s="40"/>
      <c r="M221" s="174" t="s">
        <v>5</v>
      </c>
      <c r="N221" s="175" t="s">
        <v>43</v>
      </c>
      <c r="O221" s="41"/>
      <c r="P221" s="176">
        <f>O221*H221</f>
        <v>0</v>
      </c>
      <c r="Q221" s="176">
        <v>0</v>
      </c>
      <c r="R221" s="176">
        <f>Q221*H221</f>
        <v>0</v>
      </c>
      <c r="S221" s="176">
        <v>0</v>
      </c>
      <c r="T221" s="177">
        <f>S221*H221</f>
        <v>0</v>
      </c>
      <c r="AR221" s="23" t="s">
        <v>120</v>
      </c>
      <c r="AT221" s="23" t="s">
        <v>117</v>
      </c>
      <c r="AU221" s="23" t="s">
        <v>81</v>
      </c>
      <c r="AY221" s="23" t="s">
        <v>116</v>
      </c>
      <c r="BE221" s="178">
        <f>IF(N221="základní",J221,0)</f>
        <v>0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23" t="s">
        <v>77</v>
      </c>
      <c r="BK221" s="178">
        <f>ROUND(I221*H221,2)</f>
        <v>0</v>
      </c>
      <c r="BL221" s="23" t="s">
        <v>120</v>
      </c>
      <c r="BM221" s="23" t="s">
        <v>461</v>
      </c>
    </row>
    <row r="222" spans="2:65" s="11" customFormat="1">
      <c r="B222" s="197"/>
      <c r="D222" s="206" t="s">
        <v>143</v>
      </c>
      <c r="E222" s="215" t="s">
        <v>5</v>
      </c>
      <c r="F222" s="216" t="s">
        <v>462</v>
      </c>
      <c r="H222" s="217">
        <v>102.7</v>
      </c>
      <c r="I222" s="201"/>
      <c r="L222" s="197"/>
      <c r="M222" s="202"/>
      <c r="N222" s="203"/>
      <c r="O222" s="203"/>
      <c r="P222" s="203"/>
      <c r="Q222" s="203"/>
      <c r="R222" s="203"/>
      <c r="S222" s="203"/>
      <c r="T222" s="204"/>
      <c r="AT222" s="198" t="s">
        <v>143</v>
      </c>
      <c r="AU222" s="198" t="s">
        <v>81</v>
      </c>
      <c r="AV222" s="11" t="s">
        <v>81</v>
      </c>
      <c r="AW222" s="11" t="s">
        <v>36</v>
      </c>
      <c r="AX222" s="11" t="s">
        <v>77</v>
      </c>
      <c r="AY222" s="198" t="s">
        <v>116</v>
      </c>
    </row>
    <row r="223" spans="2:65" s="1" customFormat="1" ht="31.5" customHeight="1">
      <c r="B223" s="166"/>
      <c r="C223" s="167" t="s">
        <v>463</v>
      </c>
      <c r="D223" s="167" t="s">
        <v>117</v>
      </c>
      <c r="E223" s="168" t="s">
        <v>464</v>
      </c>
      <c r="F223" s="169" t="s">
        <v>465</v>
      </c>
      <c r="G223" s="170" t="s">
        <v>119</v>
      </c>
      <c r="H223" s="171">
        <v>2660</v>
      </c>
      <c r="I223" s="172"/>
      <c r="J223" s="173">
        <f>ROUND(I223*H223,2)</f>
        <v>0</v>
      </c>
      <c r="K223" s="169" t="s">
        <v>5</v>
      </c>
      <c r="L223" s="40"/>
      <c r="M223" s="174" t="s">
        <v>5</v>
      </c>
      <c r="N223" s="175" t="s">
        <v>43</v>
      </c>
      <c r="O223" s="41"/>
      <c r="P223" s="176">
        <f>O223*H223</f>
        <v>0</v>
      </c>
      <c r="Q223" s="176">
        <v>5.2639999999999999E-2</v>
      </c>
      <c r="R223" s="176">
        <f>Q223*H223</f>
        <v>140.0224</v>
      </c>
      <c r="S223" s="176">
        <v>0</v>
      </c>
      <c r="T223" s="177">
        <f>S223*H223</f>
        <v>0</v>
      </c>
      <c r="AR223" s="23" t="s">
        <v>120</v>
      </c>
      <c r="AT223" s="23" t="s">
        <v>117</v>
      </c>
      <c r="AU223" s="23" t="s">
        <v>81</v>
      </c>
      <c r="AY223" s="23" t="s">
        <v>116</v>
      </c>
      <c r="BE223" s="178">
        <f>IF(N223="základní",J223,0)</f>
        <v>0</v>
      </c>
      <c r="BF223" s="178">
        <f>IF(N223="snížená",J223,0)</f>
        <v>0</v>
      </c>
      <c r="BG223" s="178">
        <f>IF(N223="zákl. přenesená",J223,0)</f>
        <v>0</v>
      </c>
      <c r="BH223" s="178">
        <f>IF(N223="sníž. přenesená",J223,0)</f>
        <v>0</v>
      </c>
      <c r="BI223" s="178">
        <f>IF(N223="nulová",J223,0)</f>
        <v>0</v>
      </c>
      <c r="BJ223" s="23" t="s">
        <v>77</v>
      </c>
      <c r="BK223" s="178">
        <f>ROUND(I223*H223,2)</f>
        <v>0</v>
      </c>
      <c r="BL223" s="23" t="s">
        <v>120</v>
      </c>
      <c r="BM223" s="23" t="s">
        <v>466</v>
      </c>
    </row>
    <row r="224" spans="2:65" s="11" customFormat="1">
      <c r="B224" s="197"/>
      <c r="D224" s="193" t="s">
        <v>143</v>
      </c>
      <c r="E224" s="198" t="s">
        <v>5</v>
      </c>
      <c r="F224" s="199" t="s">
        <v>467</v>
      </c>
      <c r="H224" s="200">
        <v>2281</v>
      </c>
      <c r="I224" s="201"/>
      <c r="L224" s="197"/>
      <c r="M224" s="202"/>
      <c r="N224" s="203"/>
      <c r="O224" s="203"/>
      <c r="P224" s="203"/>
      <c r="Q224" s="203"/>
      <c r="R224" s="203"/>
      <c r="S224" s="203"/>
      <c r="T224" s="204"/>
      <c r="AT224" s="198" t="s">
        <v>143</v>
      </c>
      <c r="AU224" s="198" t="s">
        <v>81</v>
      </c>
      <c r="AV224" s="11" t="s">
        <v>81</v>
      </c>
      <c r="AW224" s="11" t="s">
        <v>36</v>
      </c>
      <c r="AX224" s="11" t="s">
        <v>72</v>
      </c>
      <c r="AY224" s="198" t="s">
        <v>116</v>
      </c>
    </row>
    <row r="225" spans="2:65" s="11" customFormat="1">
      <c r="B225" s="197"/>
      <c r="D225" s="193" t="s">
        <v>143</v>
      </c>
      <c r="E225" s="198" t="s">
        <v>5</v>
      </c>
      <c r="F225" s="199" t="s">
        <v>468</v>
      </c>
      <c r="H225" s="200">
        <v>254</v>
      </c>
      <c r="I225" s="201"/>
      <c r="L225" s="197"/>
      <c r="M225" s="202"/>
      <c r="N225" s="203"/>
      <c r="O225" s="203"/>
      <c r="P225" s="203"/>
      <c r="Q225" s="203"/>
      <c r="R225" s="203"/>
      <c r="S225" s="203"/>
      <c r="T225" s="204"/>
      <c r="AT225" s="198" t="s">
        <v>143</v>
      </c>
      <c r="AU225" s="198" t="s">
        <v>81</v>
      </c>
      <c r="AV225" s="11" t="s">
        <v>81</v>
      </c>
      <c r="AW225" s="11" t="s">
        <v>36</v>
      </c>
      <c r="AX225" s="11" t="s">
        <v>72</v>
      </c>
      <c r="AY225" s="198" t="s">
        <v>116</v>
      </c>
    </row>
    <row r="226" spans="2:65" s="11" customFormat="1">
      <c r="B226" s="197"/>
      <c r="D226" s="193" t="s">
        <v>143</v>
      </c>
      <c r="E226" s="198" t="s">
        <v>5</v>
      </c>
      <c r="F226" s="199" t="s">
        <v>469</v>
      </c>
      <c r="H226" s="200">
        <v>125</v>
      </c>
      <c r="I226" s="201"/>
      <c r="L226" s="197"/>
      <c r="M226" s="202"/>
      <c r="N226" s="203"/>
      <c r="O226" s="203"/>
      <c r="P226" s="203"/>
      <c r="Q226" s="203"/>
      <c r="R226" s="203"/>
      <c r="S226" s="203"/>
      <c r="T226" s="204"/>
      <c r="AT226" s="198" t="s">
        <v>143</v>
      </c>
      <c r="AU226" s="198" t="s">
        <v>81</v>
      </c>
      <c r="AV226" s="11" t="s">
        <v>81</v>
      </c>
      <c r="AW226" s="11" t="s">
        <v>36</v>
      </c>
      <c r="AX226" s="11" t="s">
        <v>72</v>
      </c>
      <c r="AY226" s="198" t="s">
        <v>116</v>
      </c>
    </row>
    <row r="227" spans="2:65" s="12" customFormat="1">
      <c r="B227" s="205"/>
      <c r="D227" s="206" t="s">
        <v>143</v>
      </c>
      <c r="E227" s="207" t="s">
        <v>5</v>
      </c>
      <c r="F227" s="208" t="s">
        <v>149</v>
      </c>
      <c r="H227" s="209">
        <v>2660</v>
      </c>
      <c r="I227" s="210"/>
      <c r="L227" s="205"/>
      <c r="M227" s="211"/>
      <c r="N227" s="212"/>
      <c r="O227" s="212"/>
      <c r="P227" s="212"/>
      <c r="Q227" s="212"/>
      <c r="R227" s="212"/>
      <c r="S227" s="212"/>
      <c r="T227" s="213"/>
      <c r="AT227" s="214" t="s">
        <v>143</v>
      </c>
      <c r="AU227" s="214" t="s">
        <v>81</v>
      </c>
      <c r="AV227" s="12" t="s">
        <v>150</v>
      </c>
      <c r="AW227" s="12" t="s">
        <v>36</v>
      </c>
      <c r="AX227" s="12" t="s">
        <v>77</v>
      </c>
      <c r="AY227" s="214" t="s">
        <v>116</v>
      </c>
    </row>
    <row r="228" spans="2:65" s="1" customFormat="1" ht="22.5" customHeight="1">
      <c r="B228" s="166"/>
      <c r="C228" s="167" t="s">
        <v>470</v>
      </c>
      <c r="D228" s="167" t="s">
        <v>117</v>
      </c>
      <c r="E228" s="168" t="s">
        <v>471</v>
      </c>
      <c r="F228" s="169" t="s">
        <v>472</v>
      </c>
      <c r="G228" s="170" t="s">
        <v>119</v>
      </c>
      <c r="H228" s="171">
        <v>26</v>
      </c>
      <c r="I228" s="172"/>
      <c r="J228" s="173">
        <f>ROUND(I228*H228,2)</f>
        <v>0</v>
      </c>
      <c r="K228" s="169" t="s">
        <v>5</v>
      </c>
      <c r="L228" s="40"/>
      <c r="M228" s="174" t="s">
        <v>5</v>
      </c>
      <c r="N228" s="175" t="s">
        <v>43</v>
      </c>
      <c r="O228" s="41"/>
      <c r="P228" s="176">
        <f>O228*H228</f>
        <v>0</v>
      </c>
      <c r="Q228" s="176">
        <v>5.2639999999999999E-2</v>
      </c>
      <c r="R228" s="176">
        <f>Q228*H228</f>
        <v>1.3686400000000001</v>
      </c>
      <c r="S228" s="176">
        <v>0</v>
      </c>
      <c r="T228" s="177">
        <f>S228*H228</f>
        <v>0</v>
      </c>
      <c r="AR228" s="23" t="s">
        <v>120</v>
      </c>
      <c r="AT228" s="23" t="s">
        <v>117</v>
      </c>
      <c r="AU228" s="23" t="s">
        <v>81</v>
      </c>
      <c r="AY228" s="23" t="s">
        <v>116</v>
      </c>
      <c r="BE228" s="178">
        <f>IF(N228="základní",J228,0)</f>
        <v>0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23" t="s">
        <v>77</v>
      </c>
      <c r="BK228" s="178">
        <f>ROUND(I228*H228,2)</f>
        <v>0</v>
      </c>
      <c r="BL228" s="23" t="s">
        <v>120</v>
      </c>
      <c r="BM228" s="23" t="s">
        <v>473</v>
      </c>
    </row>
    <row r="229" spans="2:65" s="1" customFormat="1" ht="31.5" customHeight="1">
      <c r="B229" s="166"/>
      <c r="C229" s="167" t="s">
        <v>474</v>
      </c>
      <c r="D229" s="167" t="s">
        <v>117</v>
      </c>
      <c r="E229" s="168" t="s">
        <v>475</v>
      </c>
      <c r="F229" s="169" t="s">
        <v>476</v>
      </c>
      <c r="G229" s="170" t="s">
        <v>119</v>
      </c>
      <c r="H229" s="171">
        <v>26</v>
      </c>
      <c r="I229" s="172"/>
      <c r="J229" s="173">
        <f>ROUND(I229*H229,2)</f>
        <v>0</v>
      </c>
      <c r="K229" s="169" t="s">
        <v>153</v>
      </c>
      <c r="L229" s="40"/>
      <c r="M229" s="174" t="s">
        <v>5</v>
      </c>
      <c r="N229" s="175" t="s">
        <v>43</v>
      </c>
      <c r="O229" s="41"/>
      <c r="P229" s="176">
        <f>O229*H229</f>
        <v>0</v>
      </c>
      <c r="Q229" s="176">
        <v>0.20300000000000001</v>
      </c>
      <c r="R229" s="176">
        <f>Q229*H229</f>
        <v>5.2780000000000005</v>
      </c>
      <c r="S229" s="176">
        <v>0</v>
      </c>
      <c r="T229" s="177">
        <f>S229*H229</f>
        <v>0</v>
      </c>
      <c r="AR229" s="23" t="s">
        <v>120</v>
      </c>
      <c r="AT229" s="23" t="s">
        <v>117</v>
      </c>
      <c r="AU229" s="23" t="s">
        <v>81</v>
      </c>
      <c r="AY229" s="23" t="s">
        <v>116</v>
      </c>
      <c r="BE229" s="178">
        <f>IF(N229="základní",J229,0)</f>
        <v>0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23" t="s">
        <v>77</v>
      </c>
      <c r="BK229" s="178">
        <f>ROUND(I229*H229,2)</f>
        <v>0</v>
      </c>
      <c r="BL229" s="23" t="s">
        <v>120</v>
      </c>
      <c r="BM229" s="23" t="s">
        <v>477</v>
      </c>
    </row>
    <row r="230" spans="2:65" s="1" customFormat="1" ht="40.5">
      <c r="B230" s="40"/>
      <c r="D230" s="193" t="s">
        <v>340</v>
      </c>
      <c r="F230" s="194" t="s">
        <v>478</v>
      </c>
      <c r="I230" s="195"/>
      <c r="L230" s="40"/>
      <c r="M230" s="196"/>
      <c r="N230" s="41"/>
      <c r="O230" s="41"/>
      <c r="P230" s="41"/>
      <c r="Q230" s="41"/>
      <c r="R230" s="41"/>
      <c r="S230" s="41"/>
      <c r="T230" s="69"/>
      <c r="AT230" s="23" t="s">
        <v>340</v>
      </c>
      <c r="AU230" s="23" t="s">
        <v>81</v>
      </c>
    </row>
    <row r="231" spans="2:65" s="11" customFormat="1">
      <c r="B231" s="197"/>
      <c r="D231" s="206" t="s">
        <v>143</v>
      </c>
      <c r="E231" s="215" t="s">
        <v>5</v>
      </c>
      <c r="F231" s="216" t="s">
        <v>479</v>
      </c>
      <c r="H231" s="217">
        <v>26</v>
      </c>
      <c r="I231" s="201"/>
      <c r="L231" s="197"/>
      <c r="M231" s="202"/>
      <c r="N231" s="203"/>
      <c r="O231" s="203"/>
      <c r="P231" s="203"/>
      <c r="Q231" s="203"/>
      <c r="R231" s="203"/>
      <c r="S231" s="203"/>
      <c r="T231" s="204"/>
      <c r="AT231" s="198" t="s">
        <v>143</v>
      </c>
      <c r="AU231" s="198" t="s">
        <v>81</v>
      </c>
      <c r="AV231" s="11" t="s">
        <v>81</v>
      </c>
      <c r="AW231" s="11" t="s">
        <v>36</v>
      </c>
      <c r="AX231" s="11" t="s">
        <v>77</v>
      </c>
      <c r="AY231" s="198" t="s">
        <v>116</v>
      </c>
    </row>
    <row r="232" spans="2:65" s="1" customFormat="1" ht="22.5" customHeight="1">
      <c r="B232" s="166"/>
      <c r="C232" s="167" t="s">
        <v>480</v>
      </c>
      <c r="D232" s="167" t="s">
        <v>117</v>
      </c>
      <c r="E232" s="168" t="s">
        <v>481</v>
      </c>
      <c r="F232" s="169" t="s">
        <v>482</v>
      </c>
      <c r="G232" s="170" t="s">
        <v>126</v>
      </c>
      <c r="H232" s="171">
        <v>44</v>
      </c>
      <c r="I232" s="172"/>
      <c r="J232" s="173">
        <f>ROUND(I232*H232,2)</f>
        <v>0</v>
      </c>
      <c r="K232" s="169" t="s">
        <v>5</v>
      </c>
      <c r="L232" s="40"/>
      <c r="M232" s="174" t="s">
        <v>5</v>
      </c>
      <c r="N232" s="175" t="s">
        <v>43</v>
      </c>
      <c r="O232" s="41"/>
      <c r="P232" s="176">
        <f>O232*H232</f>
        <v>0</v>
      </c>
      <c r="Q232" s="176">
        <v>3.8E-3</v>
      </c>
      <c r="R232" s="176">
        <f>Q232*H232</f>
        <v>0.16719999999999999</v>
      </c>
      <c r="S232" s="176">
        <v>0</v>
      </c>
      <c r="T232" s="177">
        <f>S232*H232</f>
        <v>0</v>
      </c>
      <c r="AR232" s="23" t="s">
        <v>120</v>
      </c>
      <c r="AT232" s="23" t="s">
        <v>117</v>
      </c>
      <c r="AU232" s="23" t="s">
        <v>81</v>
      </c>
      <c r="AY232" s="23" t="s">
        <v>116</v>
      </c>
      <c r="BE232" s="178">
        <f>IF(N232="základní",J232,0)</f>
        <v>0</v>
      </c>
      <c r="BF232" s="178">
        <f>IF(N232="snížená",J232,0)</f>
        <v>0</v>
      </c>
      <c r="BG232" s="178">
        <f>IF(N232="zákl. přenesená",J232,0)</f>
        <v>0</v>
      </c>
      <c r="BH232" s="178">
        <f>IF(N232="sníž. přenesená",J232,0)</f>
        <v>0</v>
      </c>
      <c r="BI232" s="178">
        <f>IF(N232="nulová",J232,0)</f>
        <v>0</v>
      </c>
      <c r="BJ232" s="23" t="s">
        <v>77</v>
      </c>
      <c r="BK232" s="178">
        <f>ROUND(I232*H232,2)</f>
        <v>0</v>
      </c>
      <c r="BL232" s="23" t="s">
        <v>120</v>
      </c>
      <c r="BM232" s="23" t="s">
        <v>483</v>
      </c>
    </row>
    <row r="233" spans="2:65" s="1" customFormat="1" ht="22.5" customHeight="1">
      <c r="B233" s="166"/>
      <c r="C233" s="167" t="s">
        <v>484</v>
      </c>
      <c r="D233" s="167" t="s">
        <v>117</v>
      </c>
      <c r="E233" s="168" t="s">
        <v>485</v>
      </c>
      <c r="F233" s="169" t="s">
        <v>486</v>
      </c>
      <c r="G233" s="170" t="s">
        <v>126</v>
      </c>
      <c r="H233" s="171">
        <v>60</v>
      </c>
      <c r="I233" s="172"/>
      <c r="J233" s="173">
        <f>ROUND(I233*H233,2)</f>
        <v>0</v>
      </c>
      <c r="K233" s="169" t="s">
        <v>5</v>
      </c>
      <c r="L233" s="40"/>
      <c r="M233" s="174" t="s">
        <v>5</v>
      </c>
      <c r="N233" s="175" t="s">
        <v>43</v>
      </c>
      <c r="O233" s="41"/>
      <c r="P233" s="176">
        <f>O233*H233</f>
        <v>0</v>
      </c>
      <c r="Q233" s="176">
        <v>7.6E-3</v>
      </c>
      <c r="R233" s="176">
        <f>Q233*H233</f>
        <v>0.45600000000000002</v>
      </c>
      <c r="S233" s="176">
        <v>0</v>
      </c>
      <c r="T233" s="177">
        <f>S233*H233</f>
        <v>0</v>
      </c>
      <c r="AR233" s="23" t="s">
        <v>120</v>
      </c>
      <c r="AT233" s="23" t="s">
        <v>117</v>
      </c>
      <c r="AU233" s="23" t="s">
        <v>81</v>
      </c>
      <c r="AY233" s="23" t="s">
        <v>116</v>
      </c>
      <c r="BE233" s="178">
        <f>IF(N233="základní",J233,0)</f>
        <v>0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23" t="s">
        <v>77</v>
      </c>
      <c r="BK233" s="178">
        <f>ROUND(I233*H233,2)</f>
        <v>0</v>
      </c>
      <c r="BL233" s="23" t="s">
        <v>120</v>
      </c>
      <c r="BM233" s="23" t="s">
        <v>487</v>
      </c>
    </row>
    <row r="234" spans="2:65" s="1" customFormat="1" ht="22.5" customHeight="1">
      <c r="B234" s="166"/>
      <c r="C234" s="167" t="s">
        <v>488</v>
      </c>
      <c r="D234" s="167" t="s">
        <v>117</v>
      </c>
      <c r="E234" s="168" t="s">
        <v>489</v>
      </c>
      <c r="F234" s="169" t="s">
        <v>490</v>
      </c>
      <c r="G234" s="170" t="s">
        <v>119</v>
      </c>
      <c r="H234" s="171">
        <v>36</v>
      </c>
      <c r="I234" s="172"/>
      <c r="J234" s="173">
        <f>ROUND(I234*H234,2)</f>
        <v>0</v>
      </c>
      <c r="K234" s="169" t="s">
        <v>5</v>
      </c>
      <c r="L234" s="40"/>
      <c r="M234" s="174" t="s">
        <v>5</v>
      </c>
      <c r="N234" s="175" t="s">
        <v>43</v>
      </c>
      <c r="O234" s="41"/>
      <c r="P234" s="176">
        <f>O234*H234</f>
        <v>0</v>
      </c>
      <c r="Q234" s="176">
        <v>0.18</v>
      </c>
      <c r="R234" s="176">
        <f>Q234*H234</f>
        <v>6.4799999999999995</v>
      </c>
      <c r="S234" s="176">
        <v>0</v>
      </c>
      <c r="T234" s="177">
        <f>S234*H234</f>
        <v>0</v>
      </c>
      <c r="AR234" s="23" t="s">
        <v>120</v>
      </c>
      <c r="AT234" s="23" t="s">
        <v>117</v>
      </c>
      <c r="AU234" s="23" t="s">
        <v>81</v>
      </c>
      <c r="AY234" s="23" t="s">
        <v>116</v>
      </c>
      <c r="BE234" s="178">
        <f>IF(N234="základní",J234,0)</f>
        <v>0</v>
      </c>
      <c r="BF234" s="178">
        <f>IF(N234="snížená",J234,0)</f>
        <v>0</v>
      </c>
      <c r="BG234" s="178">
        <f>IF(N234="zákl. přenesená",J234,0)</f>
        <v>0</v>
      </c>
      <c r="BH234" s="178">
        <f>IF(N234="sníž. přenesená",J234,0)</f>
        <v>0</v>
      </c>
      <c r="BI234" s="178">
        <f>IF(N234="nulová",J234,0)</f>
        <v>0</v>
      </c>
      <c r="BJ234" s="23" t="s">
        <v>77</v>
      </c>
      <c r="BK234" s="178">
        <f>ROUND(I234*H234,2)</f>
        <v>0</v>
      </c>
      <c r="BL234" s="23" t="s">
        <v>120</v>
      </c>
      <c r="BM234" s="23" t="s">
        <v>491</v>
      </c>
    </row>
    <row r="235" spans="2:65" s="1" customFormat="1" ht="22.5" customHeight="1">
      <c r="B235" s="166"/>
      <c r="C235" s="167" t="s">
        <v>492</v>
      </c>
      <c r="D235" s="167" t="s">
        <v>117</v>
      </c>
      <c r="E235" s="168" t="s">
        <v>493</v>
      </c>
      <c r="F235" s="169" t="s">
        <v>494</v>
      </c>
      <c r="G235" s="170" t="s">
        <v>119</v>
      </c>
      <c r="H235" s="171">
        <v>69</v>
      </c>
      <c r="I235" s="172"/>
      <c r="J235" s="173">
        <f>ROUND(I235*H235,2)</f>
        <v>0</v>
      </c>
      <c r="K235" s="169" t="s">
        <v>5</v>
      </c>
      <c r="L235" s="40"/>
      <c r="M235" s="174" t="s">
        <v>5</v>
      </c>
      <c r="N235" s="175" t="s">
        <v>43</v>
      </c>
      <c r="O235" s="41"/>
      <c r="P235" s="176">
        <f>O235*H235</f>
        <v>0</v>
      </c>
      <c r="Q235" s="176">
        <v>0.108</v>
      </c>
      <c r="R235" s="176">
        <f>Q235*H235</f>
        <v>7.452</v>
      </c>
      <c r="S235" s="176">
        <v>0</v>
      </c>
      <c r="T235" s="177">
        <f>S235*H235</f>
        <v>0</v>
      </c>
      <c r="AR235" s="23" t="s">
        <v>120</v>
      </c>
      <c r="AT235" s="23" t="s">
        <v>117</v>
      </c>
      <c r="AU235" s="23" t="s">
        <v>81</v>
      </c>
      <c r="AY235" s="23" t="s">
        <v>116</v>
      </c>
      <c r="BE235" s="178">
        <f>IF(N235="základní",J235,0)</f>
        <v>0</v>
      </c>
      <c r="BF235" s="178">
        <f>IF(N235="snížená",J235,0)</f>
        <v>0</v>
      </c>
      <c r="BG235" s="178">
        <f>IF(N235="zákl. přenesená",J235,0)</f>
        <v>0</v>
      </c>
      <c r="BH235" s="178">
        <f>IF(N235="sníž. přenesená",J235,0)</f>
        <v>0</v>
      </c>
      <c r="BI235" s="178">
        <f>IF(N235="nulová",J235,0)</f>
        <v>0</v>
      </c>
      <c r="BJ235" s="23" t="s">
        <v>77</v>
      </c>
      <c r="BK235" s="178">
        <f>ROUND(I235*H235,2)</f>
        <v>0</v>
      </c>
      <c r="BL235" s="23" t="s">
        <v>120</v>
      </c>
      <c r="BM235" s="23" t="s">
        <v>495</v>
      </c>
    </row>
    <row r="236" spans="2:65" s="11" customFormat="1">
      <c r="B236" s="197"/>
      <c r="D236" s="206" t="s">
        <v>143</v>
      </c>
      <c r="E236" s="215" t="s">
        <v>5</v>
      </c>
      <c r="F236" s="216" t="s">
        <v>496</v>
      </c>
      <c r="H236" s="217">
        <v>69</v>
      </c>
      <c r="I236" s="201"/>
      <c r="L236" s="197"/>
      <c r="M236" s="202"/>
      <c r="N236" s="203"/>
      <c r="O236" s="203"/>
      <c r="P236" s="203"/>
      <c r="Q236" s="203"/>
      <c r="R236" s="203"/>
      <c r="S236" s="203"/>
      <c r="T236" s="204"/>
      <c r="AT236" s="198" t="s">
        <v>143</v>
      </c>
      <c r="AU236" s="198" t="s">
        <v>81</v>
      </c>
      <c r="AV236" s="11" t="s">
        <v>81</v>
      </c>
      <c r="AW236" s="11" t="s">
        <v>36</v>
      </c>
      <c r="AX236" s="11" t="s">
        <v>77</v>
      </c>
      <c r="AY236" s="198" t="s">
        <v>116</v>
      </c>
    </row>
    <row r="237" spans="2:65" s="1" customFormat="1" ht="44.25" customHeight="1">
      <c r="B237" s="166"/>
      <c r="C237" s="167" t="s">
        <v>497</v>
      </c>
      <c r="D237" s="167" t="s">
        <v>117</v>
      </c>
      <c r="E237" s="168" t="s">
        <v>498</v>
      </c>
      <c r="F237" s="309" t="s">
        <v>810</v>
      </c>
      <c r="G237" s="170" t="s">
        <v>119</v>
      </c>
      <c r="H237" s="171">
        <v>447</v>
      </c>
      <c r="I237" s="172"/>
      <c r="J237" s="173">
        <f>ROUND(I237*H237,2)</f>
        <v>0</v>
      </c>
      <c r="K237" s="169" t="s">
        <v>5</v>
      </c>
      <c r="L237" s="40"/>
      <c r="M237" s="174" t="s">
        <v>5</v>
      </c>
      <c r="N237" s="175" t="s">
        <v>43</v>
      </c>
      <c r="O237" s="41"/>
      <c r="P237" s="176">
        <f>O237*H237</f>
        <v>0</v>
      </c>
      <c r="Q237" s="176">
        <v>0</v>
      </c>
      <c r="R237" s="176">
        <f>Q237*H237</f>
        <v>0</v>
      </c>
      <c r="S237" s="176">
        <v>0</v>
      </c>
      <c r="T237" s="177">
        <f>S237*H237</f>
        <v>0</v>
      </c>
      <c r="AR237" s="23" t="s">
        <v>120</v>
      </c>
      <c r="AT237" s="23" t="s">
        <v>117</v>
      </c>
      <c r="AU237" s="23" t="s">
        <v>81</v>
      </c>
      <c r="AY237" s="23" t="s">
        <v>116</v>
      </c>
      <c r="BE237" s="178">
        <f>IF(N237="základní",J237,0)</f>
        <v>0</v>
      </c>
      <c r="BF237" s="178">
        <f>IF(N237="snížená",J237,0)</f>
        <v>0</v>
      </c>
      <c r="BG237" s="178">
        <f>IF(N237="zákl. přenesená",J237,0)</f>
        <v>0</v>
      </c>
      <c r="BH237" s="178">
        <f>IF(N237="sníž. přenesená",J237,0)</f>
        <v>0</v>
      </c>
      <c r="BI237" s="178">
        <f>IF(N237="nulová",J237,0)</f>
        <v>0</v>
      </c>
      <c r="BJ237" s="23" t="s">
        <v>77</v>
      </c>
      <c r="BK237" s="178">
        <f>ROUND(I237*H237,2)</f>
        <v>0</v>
      </c>
      <c r="BL237" s="23" t="s">
        <v>120</v>
      </c>
      <c r="BM237" s="23" t="s">
        <v>499</v>
      </c>
    </row>
    <row r="238" spans="2:65" s="11" customFormat="1">
      <c r="B238" s="197"/>
      <c r="D238" s="193" t="s">
        <v>143</v>
      </c>
      <c r="E238" s="198" t="s">
        <v>5</v>
      </c>
      <c r="F238" s="199" t="s">
        <v>500</v>
      </c>
      <c r="H238" s="200">
        <v>244</v>
      </c>
      <c r="I238" s="201"/>
      <c r="L238" s="197"/>
      <c r="M238" s="202"/>
      <c r="N238" s="203"/>
      <c r="O238" s="203"/>
      <c r="P238" s="203"/>
      <c r="Q238" s="203"/>
      <c r="R238" s="203"/>
      <c r="S238" s="203"/>
      <c r="T238" s="204"/>
      <c r="AT238" s="198" t="s">
        <v>143</v>
      </c>
      <c r="AU238" s="198" t="s">
        <v>81</v>
      </c>
      <c r="AV238" s="11" t="s">
        <v>81</v>
      </c>
      <c r="AW238" s="11" t="s">
        <v>36</v>
      </c>
      <c r="AX238" s="11" t="s">
        <v>72</v>
      </c>
      <c r="AY238" s="198" t="s">
        <v>116</v>
      </c>
    </row>
    <row r="239" spans="2:65" s="11" customFormat="1">
      <c r="B239" s="197"/>
      <c r="D239" s="193" t="s">
        <v>143</v>
      </c>
      <c r="E239" s="198" t="s">
        <v>5</v>
      </c>
      <c r="F239" s="199" t="s">
        <v>501</v>
      </c>
      <c r="H239" s="200">
        <v>203</v>
      </c>
      <c r="I239" s="201"/>
      <c r="L239" s="197"/>
      <c r="M239" s="202"/>
      <c r="N239" s="203"/>
      <c r="O239" s="203"/>
      <c r="P239" s="203"/>
      <c r="Q239" s="203"/>
      <c r="R239" s="203"/>
      <c r="S239" s="203"/>
      <c r="T239" s="204"/>
      <c r="AT239" s="198" t="s">
        <v>143</v>
      </c>
      <c r="AU239" s="198" t="s">
        <v>81</v>
      </c>
      <c r="AV239" s="11" t="s">
        <v>81</v>
      </c>
      <c r="AW239" s="11" t="s">
        <v>36</v>
      </c>
      <c r="AX239" s="11" t="s">
        <v>72</v>
      </c>
      <c r="AY239" s="198" t="s">
        <v>116</v>
      </c>
    </row>
    <row r="240" spans="2:65" s="12" customFormat="1">
      <c r="B240" s="205"/>
      <c r="D240" s="206" t="s">
        <v>143</v>
      </c>
      <c r="E240" s="207" t="s">
        <v>5</v>
      </c>
      <c r="F240" s="208" t="s">
        <v>149</v>
      </c>
      <c r="H240" s="209">
        <v>447</v>
      </c>
      <c r="I240" s="210"/>
      <c r="L240" s="205"/>
      <c r="M240" s="211"/>
      <c r="N240" s="212"/>
      <c r="O240" s="212"/>
      <c r="P240" s="212"/>
      <c r="Q240" s="212"/>
      <c r="R240" s="212"/>
      <c r="S240" s="212"/>
      <c r="T240" s="213"/>
      <c r="AT240" s="214" t="s">
        <v>143</v>
      </c>
      <c r="AU240" s="214" t="s">
        <v>81</v>
      </c>
      <c r="AV240" s="12" t="s">
        <v>150</v>
      </c>
      <c r="AW240" s="12" t="s">
        <v>36</v>
      </c>
      <c r="AX240" s="12" t="s">
        <v>77</v>
      </c>
      <c r="AY240" s="214" t="s">
        <v>116</v>
      </c>
    </row>
    <row r="241" spans="2:65" s="1" customFormat="1" ht="22.5" customHeight="1">
      <c r="B241" s="166"/>
      <c r="C241" s="167" t="s">
        <v>502</v>
      </c>
      <c r="D241" s="167" t="s">
        <v>117</v>
      </c>
      <c r="E241" s="168" t="s">
        <v>503</v>
      </c>
      <c r="F241" s="309" t="s">
        <v>807</v>
      </c>
      <c r="G241" s="170" t="s">
        <v>119</v>
      </c>
      <c r="H241" s="171">
        <v>373</v>
      </c>
      <c r="I241" s="172"/>
      <c r="J241" s="173">
        <f t="shared" ref="J241:J246" si="20">ROUND(I241*H241,2)</f>
        <v>0</v>
      </c>
      <c r="K241" s="169" t="s">
        <v>5</v>
      </c>
      <c r="L241" s="40"/>
      <c r="M241" s="174" t="s">
        <v>5</v>
      </c>
      <c r="N241" s="175" t="s">
        <v>43</v>
      </c>
      <c r="O241" s="41"/>
      <c r="P241" s="176">
        <f t="shared" ref="P241:P246" si="21">O241*H241</f>
        <v>0</v>
      </c>
      <c r="Q241" s="176">
        <v>0</v>
      </c>
      <c r="R241" s="176">
        <f t="shared" ref="R241:R246" si="22">Q241*H241</f>
        <v>0</v>
      </c>
      <c r="S241" s="176">
        <v>0</v>
      </c>
      <c r="T241" s="177">
        <f t="shared" ref="T241:T246" si="23">S241*H241</f>
        <v>0</v>
      </c>
      <c r="AR241" s="23" t="s">
        <v>120</v>
      </c>
      <c r="AT241" s="23" t="s">
        <v>117</v>
      </c>
      <c r="AU241" s="23" t="s">
        <v>81</v>
      </c>
      <c r="AY241" s="23" t="s">
        <v>116</v>
      </c>
      <c r="BE241" s="178">
        <f t="shared" ref="BE241:BE246" si="24">IF(N241="základní",J241,0)</f>
        <v>0</v>
      </c>
      <c r="BF241" s="178">
        <f t="shared" ref="BF241:BF246" si="25">IF(N241="snížená",J241,0)</f>
        <v>0</v>
      </c>
      <c r="BG241" s="178">
        <f t="shared" ref="BG241:BG246" si="26">IF(N241="zákl. přenesená",J241,0)</f>
        <v>0</v>
      </c>
      <c r="BH241" s="178">
        <f t="shared" ref="BH241:BH246" si="27">IF(N241="sníž. přenesená",J241,0)</f>
        <v>0</v>
      </c>
      <c r="BI241" s="178">
        <f t="shared" ref="BI241:BI246" si="28">IF(N241="nulová",J241,0)</f>
        <v>0</v>
      </c>
      <c r="BJ241" s="23" t="s">
        <v>77</v>
      </c>
      <c r="BK241" s="178">
        <f t="shared" ref="BK241:BK246" si="29">ROUND(I241*H241,2)</f>
        <v>0</v>
      </c>
      <c r="BL241" s="23" t="s">
        <v>120</v>
      </c>
      <c r="BM241" s="23" t="s">
        <v>504</v>
      </c>
    </row>
    <row r="242" spans="2:65" s="1" customFormat="1" ht="22.5" customHeight="1">
      <c r="B242" s="166"/>
      <c r="C242" s="167" t="s">
        <v>505</v>
      </c>
      <c r="D242" s="167" t="s">
        <v>117</v>
      </c>
      <c r="E242" s="168" t="s">
        <v>506</v>
      </c>
      <c r="F242" s="309" t="s">
        <v>808</v>
      </c>
      <c r="G242" s="170" t="s">
        <v>119</v>
      </c>
      <c r="H242" s="171">
        <v>2287</v>
      </c>
      <c r="I242" s="172"/>
      <c r="J242" s="173">
        <f t="shared" si="20"/>
        <v>0</v>
      </c>
      <c r="K242" s="169" t="s">
        <v>5</v>
      </c>
      <c r="L242" s="40"/>
      <c r="M242" s="174" t="s">
        <v>5</v>
      </c>
      <c r="N242" s="175" t="s">
        <v>43</v>
      </c>
      <c r="O242" s="41"/>
      <c r="P242" s="176">
        <f t="shared" si="21"/>
        <v>0</v>
      </c>
      <c r="Q242" s="176">
        <v>0</v>
      </c>
      <c r="R242" s="176">
        <f t="shared" si="22"/>
        <v>0</v>
      </c>
      <c r="S242" s="176">
        <v>0</v>
      </c>
      <c r="T242" s="177">
        <f t="shared" si="23"/>
        <v>0</v>
      </c>
      <c r="AR242" s="23" t="s">
        <v>120</v>
      </c>
      <c r="AT242" s="23" t="s">
        <v>117</v>
      </c>
      <c r="AU242" s="23" t="s">
        <v>81</v>
      </c>
      <c r="AY242" s="23" t="s">
        <v>116</v>
      </c>
      <c r="BE242" s="178">
        <f t="shared" si="24"/>
        <v>0</v>
      </c>
      <c r="BF242" s="178">
        <f t="shared" si="25"/>
        <v>0</v>
      </c>
      <c r="BG242" s="178">
        <f t="shared" si="26"/>
        <v>0</v>
      </c>
      <c r="BH242" s="178">
        <f t="shared" si="27"/>
        <v>0</v>
      </c>
      <c r="BI242" s="178">
        <f t="shared" si="28"/>
        <v>0</v>
      </c>
      <c r="BJ242" s="23" t="s">
        <v>77</v>
      </c>
      <c r="BK242" s="178">
        <f t="shared" si="29"/>
        <v>0</v>
      </c>
      <c r="BL242" s="23" t="s">
        <v>120</v>
      </c>
      <c r="BM242" s="23" t="s">
        <v>507</v>
      </c>
    </row>
    <row r="243" spans="2:65" s="1" customFormat="1" ht="31.5" customHeight="1">
      <c r="B243" s="166"/>
      <c r="C243" s="167" t="s">
        <v>508</v>
      </c>
      <c r="D243" s="167" t="s">
        <v>117</v>
      </c>
      <c r="E243" s="168" t="s">
        <v>509</v>
      </c>
      <c r="F243" s="309" t="s">
        <v>809</v>
      </c>
      <c r="G243" s="170" t="s">
        <v>119</v>
      </c>
      <c r="H243" s="171">
        <v>26</v>
      </c>
      <c r="I243" s="172"/>
      <c r="J243" s="173">
        <f t="shared" si="20"/>
        <v>0</v>
      </c>
      <c r="K243" s="169" t="s">
        <v>5</v>
      </c>
      <c r="L243" s="40"/>
      <c r="M243" s="174" t="s">
        <v>5</v>
      </c>
      <c r="N243" s="175" t="s">
        <v>43</v>
      </c>
      <c r="O243" s="41"/>
      <c r="P243" s="176">
        <f t="shared" si="21"/>
        <v>0</v>
      </c>
      <c r="Q243" s="176">
        <v>0</v>
      </c>
      <c r="R243" s="176">
        <f t="shared" si="22"/>
        <v>0</v>
      </c>
      <c r="S243" s="176">
        <v>0</v>
      </c>
      <c r="T243" s="177">
        <f t="shared" si="23"/>
        <v>0</v>
      </c>
      <c r="AR243" s="23" t="s">
        <v>120</v>
      </c>
      <c r="AT243" s="23" t="s">
        <v>117</v>
      </c>
      <c r="AU243" s="23" t="s">
        <v>81</v>
      </c>
      <c r="AY243" s="23" t="s">
        <v>116</v>
      </c>
      <c r="BE243" s="178">
        <f t="shared" si="24"/>
        <v>0</v>
      </c>
      <c r="BF243" s="178">
        <f t="shared" si="25"/>
        <v>0</v>
      </c>
      <c r="BG243" s="178">
        <f t="shared" si="26"/>
        <v>0</v>
      </c>
      <c r="BH243" s="178">
        <f t="shared" si="27"/>
        <v>0</v>
      </c>
      <c r="BI243" s="178">
        <f t="shared" si="28"/>
        <v>0</v>
      </c>
      <c r="BJ243" s="23" t="s">
        <v>77</v>
      </c>
      <c r="BK243" s="178">
        <f t="shared" si="29"/>
        <v>0</v>
      </c>
      <c r="BL243" s="23" t="s">
        <v>120</v>
      </c>
      <c r="BM243" s="23" t="s">
        <v>510</v>
      </c>
    </row>
    <row r="244" spans="2:65" s="1" customFormat="1" ht="22.5" customHeight="1">
      <c r="B244" s="166"/>
      <c r="C244" s="167" t="s">
        <v>511</v>
      </c>
      <c r="D244" s="167" t="s">
        <v>117</v>
      </c>
      <c r="E244" s="168" t="s">
        <v>512</v>
      </c>
      <c r="F244" s="169" t="s">
        <v>513</v>
      </c>
      <c r="G244" s="170" t="s">
        <v>432</v>
      </c>
      <c r="H244" s="171">
        <v>20</v>
      </c>
      <c r="I244" s="172"/>
      <c r="J244" s="173">
        <f t="shared" si="20"/>
        <v>0</v>
      </c>
      <c r="K244" s="169" t="s">
        <v>5</v>
      </c>
      <c r="L244" s="40"/>
      <c r="M244" s="174" t="s">
        <v>5</v>
      </c>
      <c r="N244" s="175" t="s">
        <v>43</v>
      </c>
      <c r="O244" s="41"/>
      <c r="P244" s="176">
        <f t="shared" si="21"/>
        <v>0</v>
      </c>
      <c r="Q244" s="176">
        <v>0</v>
      </c>
      <c r="R244" s="176">
        <f t="shared" si="22"/>
        <v>0</v>
      </c>
      <c r="S244" s="176">
        <v>0</v>
      </c>
      <c r="T244" s="177">
        <f t="shared" si="23"/>
        <v>0</v>
      </c>
      <c r="AR244" s="23" t="s">
        <v>120</v>
      </c>
      <c r="AT244" s="23" t="s">
        <v>117</v>
      </c>
      <c r="AU244" s="23" t="s">
        <v>81</v>
      </c>
      <c r="AY244" s="23" t="s">
        <v>116</v>
      </c>
      <c r="BE244" s="178">
        <f t="shared" si="24"/>
        <v>0</v>
      </c>
      <c r="BF244" s="178">
        <f t="shared" si="25"/>
        <v>0</v>
      </c>
      <c r="BG244" s="178">
        <f t="shared" si="26"/>
        <v>0</v>
      </c>
      <c r="BH244" s="178">
        <f t="shared" si="27"/>
        <v>0</v>
      </c>
      <c r="BI244" s="178">
        <f t="shared" si="28"/>
        <v>0</v>
      </c>
      <c r="BJ244" s="23" t="s">
        <v>77</v>
      </c>
      <c r="BK244" s="178">
        <f t="shared" si="29"/>
        <v>0</v>
      </c>
      <c r="BL244" s="23" t="s">
        <v>120</v>
      </c>
      <c r="BM244" s="23" t="s">
        <v>514</v>
      </c>
    </row>
    <row r="245" spans="2:65" s="1" customFormat="1" ht="22.5" customHeight="1">
      <c r="B245" s="166"/>
      <c r="C245" s="167" t="s">
        <v>515</v>
      </c>
      <c r="D245" s="167" t="s">
        <v>117</v>
      </c>
      <c r="E245" s="168" t="s">
        <v>516</v>
      </c>
      <c r="F245" s="309" t="s">
        <v>806</v>
      </c>
      <c r="G245" s="170" t="s">
        <v>432</v>
      </c>
      <c r="H245" s="171">
        <v>102.7</v>
      </c>
      <c r="I245" s="172"/>
      <c r="J245" s="173">
        <f t="shared" si="20"/>
        <v>0</v>
      </c>
      <c r="K245" s="169" t="s">
        <v>5</v>
      </c>
      <c r="L245" s="40"/>
      <c r="M245" s="174" t="s">
        <v>5</v>
      </c>
      <c r="N245" s="175" t="s">
        <v>43</v>
      </c>
      <c r="O245" s="41"/>
      <c r="P245" s="176">
        <f t="shared" si="21"/>
        <v>0</v>
      </c>
      <c r="Q245" s="176">
        <v>0</v>
      </c>
      <c r="R245" s="176">
        <f t="shared" si="22"/>
        <v>0</v>
      </c>
      <c r="S245" s="176">
        <v>0</v>
      </c>
      <c r="T245" s="177">
        <f t="shared" si="23"/>
        <v>0</v>
      </c>
      <c r="AR245" s="23" t="s">
        <v>120</v>
      </c>
      <c r="AT245" s="23" t="s">
        <v>117</v>
      </c>
      <c r="AU245" s="23" t="s">
        <v>81</v>
      </c>
      <c r="AY245" s="23" t="s">
        <v>116</v>
      </c>
      <c r="BE245" s="178">
        <f t="shared" si="24"/>
        <v>0</v>
      </c>
      <c r="BF245" s="178">
        <f t="shared" si="25"/>
        <v>0</v>
      </c>
      <c r="BG245" s="178">
        <f t="shared" si="26"/>
        <v>0</v>
      </c>
      <c r="BH245" s="178">
        <f t="shared" si="27"/>
        <v>0</v>
      </c>
      <c r="BI245" s="178">
        <f t="shared" si="28"/>
        <v>0</v>
      </c>
      <c r="BJ245" s="23" t="s">
        <v>77</v>
      </c>
      <c r="BK245" s="178">
        <f t="shared" si="29"/>
        <v>0</v>
      </c>
      <c r="BL245" s="23" t="s">
        <v>120</v>
      </c>
      <c r="BM245" s="23" t="s">
        <v>517</v>
      </c>
    </row>
    <row r="246" spans="2:65" s="1" customFormat="1" ht="22.5" customHeight="1">
      <c r="B246" s="166"/>
      <c r="C246" s="167" t="s">
        <v>518</v>
      </c>
      <c r="D246" s="167" t="s">
        <v>117</v>
      </c>
      <c r="E246" s="168" t="s">
        <v>519</v>
      </c>
      <c r="F246" s="169" t="s">
        <v>520</v>
      </c>
      <c r="G246" s="170" t="s">
        <v>432</v>
      </c>
      <c r="H246" s="171">
        <v>216.81200000000001</v>
      </c>
      <c r="I246" s="172"/>
      <c r="J246" s="173">
        <f t="shared" si="20"/>
        <v>0</v>
      </c>
      <c r="K246" s="169" t="s">
        <v>5</v>
      </c>
      <c r="L246" s="40"/>
      <c r="M246" s="174" t="s">
        <v>5</v>
      </c>
      <c r="N246" s="175" t="s">
        <v>43</v>
      </c>
      <c r="O246" s="41"/>
      <c r="P246" s="176">
        <f t="shared" si="21"/>
        <v>0</v>
      </c>
      <c r="Q246" s="176">
        <v>0</v>
      </c>
      <c r="R246" s="176">
        <f t="shared" si="22"/>
        <v>0</v>
      </c>
      <c r="S246" s="176">
        <v>0</v>
      </c>
      <c r="T246" s="177">
        <f t="shared" si="23"/>
        <v>0</v>
      </c>
      <c r="AR246" s="23" t="s">
        <v>120</v>
      </c>
      <c r="AT246" s="23" t="s">
        <v>117</v>
      </c>
      <c r="AU246" s="23" t="s">
        <v>81</v>
      </c>
      <c r="AY246" s="23" t="s">
        <v>116</v>
      </c>
      <c r="BE246" s="178">
        <f t="shared" si="24"/>
        <v>0</v>
      </c>
      <c r="BF246" s="178">
        <f t="shared" si="25"/>
        <v>0</v>
      </c>
      <c r="BG246" s="178">
        <f t="shared" si="26"/>
        <v>0</v>
      </c>
      <c r="BH246" s="178">
        <f t="shared" si="27"/>
        <v>0</v>
      </c>
      <c r="BI246" s="178">
        <f t="shared" si="28"/>
        <v>0</v>
      </c>
      <c r="BJ246" s="23" t="s">
        <v>77</v>
      </c>
      <c r="BK246" s="178">
        <f t="shared" si="29"/>
        <v>0</v>
      </c>
      <c r="BL246" s="23" t="s">
        <v>120</v>
      </c>
      <c r="BM246" s="23" t="s">
        <v>521</v>
      </c>
    </row>
    <row r="247" spans="2:65" s="11" customFormat="1">
      <c r="B247" s="197"/>
      <c r="D247" s="193" t="s">
        <v>143</v>
      </c>
      <c r="E247" s="198" t="s">
        <v>5</v>
      </c>
      <c r="F247" s="199" t="s">
        <v>522</v>
      </c>
      <c r="H247" s="200">
        <v>190.1</v>
      </c>
      <c r="I247" s="201"/>
      <c r="L247" s="197"/>
      <c r="M247" s="202"/>
      <c r="N247" s="203"/>
      <c r="O247" s="203"/>
      <c r="P247" s="203"/>
      <c r="Q247" s="203"/>
      <c r="R247" s="203"/>
      <c r="S247" s="203"/>
      <c r="T247" s="204"/>
      <c r="AT247" s="198" t="s">
        <v>143</v>
      </c>
      <c r="AU247" s="198" t="s">
        <v>81</v>
      </c>
      <c r="AV247" s="11" t="s">
        <v>81</v>
      </c>
      <c r="AW247" s="11" t="s">
        <v>36</v>
      </c>
      <c r="AX247" s="11" t="s">
        <v>72</v>
      </c>
      <c r="AY247" s="198" t="s">
        <v>116</v>
      </c>
    </row>
    <row r="248" spans="2:65" s="11" customFormat="1">
      <c r="B248" s="197"/>
      <c r="D248" s="206" t="s">
        <v>143</v>
      </c>
      <c r="E248" s="215" t="s">
        <v>5</v>
      </c>
      <c r="F248" s="216" t="s">
        <v>523</v>
      </c>
      <c r="H248" s="217">
        <v>26.712</v>
      </c>
      <c r="I248" s="201"/>
      <c r="L248" s="197"/>
      <c r="M248" s="202"/>
      <c r="N248" s="203"/>
      <c r="O248" s="203"/>
      <c r="P248" s="203"/>
      <c r="Q248" s="203"/>
      <c r="R248" s="203"/>
      <c r="S248" s="203"/>
      <c r="T248" s="204"/>
      <c r="AT248" s="198" t="s">
        <v>143</v>
      </c>
      <c r="AU248" s="198" t="s">
        <v>81</v>
      </c>
      <c r="AV248" s="11" t="s">
        <v>81</v>
      </c>
      <c r="AW248" s="11" t="s">
        <v>36</v>
      </c>
      <c r="AX248" s="11" t="s">
        <v>72</v>
      </c>
      <c r="AY248" s="198" t="s">
        <v>116</v>
      </c>
    </row>
    <row r="249" spans="2:65" s="1" customFormat="1" ht="22.5" customHeight="1">
      <c r="B249" s="166"/>
      <c r="C249" s="167" t="s">
        <v>524</v>
      </c>
      <c r="D249" s="167" t="s">
        <v>117</v>
      </c>
      <c r="E249" s="168" t="s">
        <v>525</v>
      </c>
      <c r="F249" s="169" t="s">
        <v>526</v>
      </c>
      <c r="G249" s="170" t="s">
        <v>432</v>
      </c>
      <c r="H249" s="171">
        <v>3252.18</v>
      </c>
      <c r="I249" s="172"/>
      <c r="J249" s="173">
        <f>ROUND(I249*H249,2)</f>
        <v>0</v>
      </c>
      <c r="K249" s="169" t="s">
        <v>5</v>
      </c>
      <c r="L249" s="40"/>
      <c r="M249" s="174" t="s">
        <v>5</v>
      </c>
      <c r="N249" s="175" t="s">
        <v>43</v>
      </c>
      <c r="O249" s="41"/>
      <c r="P249" s="176">
        <f>O249*H249</f>
        <v>0</v>
      </c>
      <c r="Q249" s="176">
        <v>0</v>
      </c>
      <c r="R249" s="176">
        <f>Q249*H249</f>
        <v>0</v>
      </c>
      <c r="S249" s="176">
        <v>0</v>
      </c>
      <c r="T249" s="177">
        <f>S249*H249</f>
        <v>0</v>
      </c>
      <c r="AR249" s="23" t="s">
        <v>120</v>
      </c>
      <c r="AT249" s="23" t="s">
        <v>117</v>
      </c>
      <c r="AU249" s="23" t="s">
        <v>81</v>
      </c>
      <c r="AY249" s="23" t="s">
        <v>116</v>
      </c>
      <c r="BE249" s="178">
        <f>IF(N249="základní",J249,0)</f>
        <v>0</v>
      </c>
      <c r="BF249" s="178">
        <f>IF(N249="snížená",J249,0)</f>
        <v>0</v>
      </c>
      <c r="BG249" s="178">
        <f>IF(N249="zákl. přenesená",J249,0)</f>
        <v>0</v>
      </c>
      <c r="BH249" s="178">
        <f>IF(N249="sníž. přenesená",J249,0)</f>
        <v>0</v>
      </c>
      <c r="BI249" s="178">
        <f>IF(N249="nulová",J249,0)</f>
        <v>0</v>
      </c>
      <c r="BJ249" s="23" t="s">
        <v>77</v>
      </c>
      <c r="BK249" s="178">
        <f>ROUND(I249*H249,2)</f>
        <v>0</v>
      </c>
      <c r="BL249" s="23" t="s">
        <v>120</v>
      </c>
      <c r="BM249" s="23" t="s">
        <v>527</v>
      </c>
    </row>
    <row r="250" spans="2:65" s="11" customFormat="1">
      <c r="B250" s="197"/>
      <c r="D250" s="206" t="s">
        <v>143</v>
      </c>
      <c r="E250" s="215" t="s">
        <v>5</v>
      </c>
      <c r="F250" s="216" t="s">
        <v>528</v>
      </c>
      <c r="H250" s="217">
        <v>3252.18</v>
      </c>
      <c r="I250" s="201"/>
      <c r="L250" s="197"/>
      <c r="M250" s="202"/>
      <c r="N250" s="203"/>
      <c r="O250" s="203"/>
      <c r="P250" s="203"/>
      <c r="Q250" s="203"/>
      <c r="R250" s="203"/>
      <c r="S250" s="203"/>
      <c r="T250" s="204"/>
      <c r="AT250" s="198" t="s">
        <v>143</v>
      </c>
      <c r="AU250" s="198" t="s">
        <v>81</v>
      </c>
      <c r="AV250" s="11" t="s">
        <v>81</v>
      </c>
      <c r="AW250" s="11" t="s">
        <v>36</v>
      </c>
      <c r="AX250" s="11" t="s">
        <v>77</v>
      </c>
      <c r="AY250" s="198" t="s">
        <v>116</v>
      </c>
    </row>
    <row r="251" spans="2:65" s="1" customFormat="1" ht="22.5" customHeight="1">
      <c r="B251" s="166"/>
      <c r="C251" s="167" t="s">
        <v>529</v>
      </c>
      <c r="D251" s="167" t="s">
        <v>117</v>
      </c>
      <c r="E251" s="168" t="s">
        <v>530</v>
      </c>
      <c r="F251" s="169" t="s">
        <v>531</v>
      </c>
      <c r="G251" s="170" t="s">
        <v>532</v>
      </c>
      <c r="H251" s="171">
        <v>3457.299</v>
      </c>
      <c r="I251" s="172"/>
      <c r="J251" s="173">
        <f>ROUND(I251*H251,2)</f>
        <v>0</v>
      </c>
      <c r="K251" s="169" t="s">
        <v>5</v>
      </c>
      <c r="L251" s="40"/>
      <c r="M251" s="174" t="s">
        <v>5</v>
      </c>
      <c r="N251" s="175" t="s">
        <v>43</v>
      </c>
      <c r="O251" s="41"/>
      <c r="P251" s="176">
        <f>O251*H251</f>
        <v>0</v>
      </c>
      <c r="Q251" s="176">
        <v>0</v>
      </c>
      <c r="R251" s="176">
        <f>Q251*H251</f>
        <v>0</v>
      </c>
      <c r="S251" s="176">
        <v>0</v>
      </c>
      <c r="T251" s="177">
        <f>S251*H251</f>
        <v>0</v>
      </c>
      <c r="AR251" s="23" t="s">
        <v>120</v>
      </c>
      <c r="AT251" s="23" t="s">
        <v>117</v>
      </c>
      <c r="AU251" s="23" t="s">
        <v>81</v>
      </c>
      <c r="AY251" s="23" t="s">
        <v>116</v>
      </c>
      <c r="BE251" s="178">
        <f>IF(N251="základní",J251,0)</f>
        <v>0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23" t="s">
        <v>77</v>
      </c>
      <c r="BK251" s="178">
        <f>ROUND(I251*H251,2)</f>
        <v>0</v>
      </c>
      <c r="BL251" s="23" t="s">
        <v>120</v>
      </c>
      <c r="BM251" s="23" t="s">
        <v>533</v>
      </c>
    </row>
    <row r="252" spans="2:65" s="11" customFormat="1">
      <c r="B252" s="197"/>
      <c r="D252" s="206" t="s">
        <v>143</v>
      </c>
      <c r="F252" s="216" t="s">
        <v>534</v>
      </c>
      <c r="H252" s="217">
        <v>3457.299</v>
      </c>
      <c r="I252" s="201"/>
      <c r="L252" s="197"/>
      <c r="M252" s="202"/>
      <c r="N252" s="203"/>
      <c r="O252" s="203"/>
      <c r="P252" s="203"/>
      <c r="Q252" s="203"/>
      <c r="R252" s="203"/>
      <c r="S252" s="203"/>
      <c r="T252" s="204"/>
      <c r="AT252" s="198" t="s">
        <v>143</v>
      </c>
      <c r="AU252" s="198" t="s">
        <v>81</v>
      </c>
      <c r="AV252" s="11" t="s">
        <v>81</v>
      </c>
      <c r="AW252" s="11" t="s">
        <v>6</v>
      </c>
      <c r="AX252" s="11" t="s">
        <v>77</v>
      </c>
      <c r="AY252" s="198" t="s">
        <v>116</v>
      </c>
    </row>
    <row r="253" spans="2:65" s="1" customFormat="1" ht="22.5" customHeight="1">
      <c r="B253" s="166"/>
      <c r="C253" s="167" t="s">
        <v>535</v>
      </c>
      <c r="D253" s="167" t="s">
        <v>117</v>
      </c>
      <c r="E253" s="168" t="s">
        <v>536</v>
      </c>
      <c r="F253" s="169" t="s">
        <v>537</v>
      </c>
      <c r="G253" s="170" t="s">
        <v>532</v>
      </c>
      <c r="H253" s="171">
        <v>143.37</v>
      </c>
      <c r="I253" s="172"/>
      <c r="J253" s="173">
        <f>ROUND(I253*H253,2)</f>
        <v>0</v>
      </c>
      <c r="K253" s="169" t="s">
        <v>5</v>
      </c>
      <c r="L253" s="40"/>
      <c r="M253" s="174" t="s">
        <v>5</v>
      </c>
      <c r="N253" s="175" t="s">
        <v>43</v>
      </c>
      <c r="O253" s="41"/>
      <c r="P253" s="176">
        <f>O253*H253</f>
        <v>0</v>
      </c>
      <c r="Q253" s="176">
        <v>0</v>
      </c>
      <c r="R253" s="176">
        <f>Q253*H253</f>
        <v>0</v>
      </c>
      <c r="S253" s="176">
        <v>0</v>
      </c>
      <c r="T253" s="177">
        <f>S253*H253</f>
        <v>0</v>
      </c>
      <c r="AR253" s="23" t="s">
        <v>120</v>
      </c>
      <c r="AT253" s="23" t="s">
        <v>117</v>
      </c>
      <c r="AU253" s="23" t="s">
        <v>81</v>
      </c>
      <c r="AY253" s="23" t="s">
        <v>116</v>
      </c>
      <c r="BE253" s="178">
        <f>IF(N253="základní",J253,0)</f>
        <v>0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23" t="s">
        <v>77</v>
      </c>
      <c r="BK253" s="178">
        <f>ROUND(I253*H253,2)</f>
        <v>0</v>
      </c>
      <c r="BL253" s="23" t="s">
        <v>120</v>
      </c>
      <c r="BM253" s="23" t="s">
        <v>538</v>
      </c>
    </row>
    <row r="254" spans="2:65" s="11" customFormat="1">
      <c r="B254" s="197"/>
      <c r="D254" s="193" t="s">
        <v>143</v>
      </c>
      <c r="E254" s="198" t="s">
        <v>5</v>
      </c>
      <c r="F254" s="199" t="s">
        <v>539</v>
      </c>
      <c r="H254" s="200">
        <v>67.69</v>
      </c>
      <c r="I254" s="201"/>
      <c r="L254" s="197"/>
      <c r="M254" s="202"/>
      <c r="N254" s="203"/>
      <c r="O254" s="203"/>
      <c r="P254" s="203"/>
      <c r="Q254" s="203"/>
      <c r="R254" s="203"/>
      <c r="S254" s="203"/>
      <c r="T254" s="204"/>
      <c r="AT254" s="198" t="s">
        <v>143</v>
      </c>
      <c r="AU254" s="198" t="s">
        <v>81</v>
      </c>
      <c r="AV254" s="11" t="s">
        <v>81</v>
      </c>
      <c r="AW254" s="11" t="s">
        <v>36</v>
      </c>
      <c r="AX254" s="11" t="s">
        <v>72</v>
      </c>
      <c r="AY254" s="198" t="s">
        <v>116</v>
      </c>
    </row>
    <row r="255" spans="2:65" s="11" customFormat="1">
      <c r="B255" s="197"/>
      <c r="D255" s="206" t="s">
        <v>143</v>
      </c>
      <c r="E255" s="215" t="s">
        <v>5</v>
      </c>
      <c r="F255" s="216" t="s">
        <v>540</v>
      </c>
      <c r="H255" s="217">
        <v>75.680000000000007</v>
      </c>
      <c r="I255" s="201"/>
      <c r="L255" s="197"/>
      <c r="M255" s="202"/>
      <c r="N255" s="203"/>
      <c r="O255" s="203"/>
      <c r="P255" s="203"/>
      <c r="Q255" s="203"/>
      <c r="R255" s="203"/>
      <c r="S255" s="203"/>
      <c r="T255" s="204"/>
      <c r="AT255" s="198" t="s">
        <v>143</v>
      </c>
      <c r="AU255" s="198" t="s">
        <v>81</v>
      </c>
      <c r="AV255" s="11" t="s">
        <v>81</v>
      </c>
      <c r="AW255" s="11" t="s">
        <v>36</v>
      </c>
      <c r="AX255" s="11" t="s">
        <v>72</v>
      </c>
      <c r="AY255" s="198" t="s">
        <v>116</v>
      </c>
    </row>
    <row r="256" spans="2:65" s="1" customFormat="1" ht="22.5" customHeight="1">
      <c r="B256" s="166"/>
      <c r="C256" s="167" t="s">
        <v>541</v>
      </c>
      <c r="D256" s="167" t="s">
        <v>117</v>
      </c>
      <c r="E256" s="168" t="s">
        <v>542</v>
      </c>
      <c r="F256" s="169" t="s">
        <v>543</v>
      </c>
      <c r="G256" s="170" t="s">
        <v>532</v>
      </c>
      <c r="H256" s="171">
        <v>2135.5500000000002</v>
      </c>
      <c r="I256" s="172"/>
      <c r="J256" s="173">
        <f>ROUND(I256*H256,2)</f>
        <v>0</v>
      </c>
      <c r="K256" s="169" t="s">
        <v>5</v>
      </c>
      <c r="L256" s="40"/>
      <c r="M256" s="174" t="s">
        <v>5</v>
      </c>
      <c r="N256" s="175" t="s">
        <v>43</v>
      </c>
      <c r="O256" s="41"/>
      <c r="P256" s="176">
        <f>O256*H256</f>
        <v>0</v>
      </c>
      <c r="Q256" s="176">
        <v>0</v>
      </c>
      <c r="R256" s="176">
        <f>Q256*H256</f>
        <v>0</v>
      </c>
      <c r="S256" s="176">
        <v>0</v>
      </c>
      <c r="T256" s="177">
        <f>S256*H256</f>
        <v>0</v>
      </c>
      <c r="AR256" s="23" t="s">
        <v>120</v>
      </c>
      <c r="AT256" s="23" t="s">
        <v>117</v>
      </c>
      <c r="AU256" s="23" t="s">
        <v>81</v>
      </c>
      <c r="AY256" s="23" t="s">
        <v>116</v>
      </c>
      <c r="BE256" s="178">
        <f>IF(N256="základní",J256,0)</f>
        <v>0</v>
      </c>
      <c r="BF256" s="178">
        <f>IF(N256="snížená",J256,0)</f>
        <v>0</v>
      </c>
      <c r="BG256" s="178">
        <f>IF(N256="zákl. přenesená",J256,0)</f>
        <v>0</v>
      </c>
      <c r="BH256" s="178">
        <f>IF(N256="sníž. přenesená",J256,0)</f>
        <v>0</v>
      </c>
      <c r="BI256" s="178">
        <f>IF(N256="nulová",J256,0)</f>
        <v>0</v>
      </c>
      <c r="BJ256" s="23" t="s">
        <v>77</v>
      </c>
      <c r="BK256" s="178">
        <f>ROUND(I256*H256,2)</f>
        <v>0</v>
      </c>
      <c r="BL256" s="23" t="s">
        <v>120</v>
      </c>
      <c r="BM256" s="23" t="s">
        <v>544</v>
      </c>
    </row>
    <row r="257" spans="2:65" s="11" customFormat="1">
      <c r="B257" s="197"/>
      <c r="D257" s="206" t="s">
        <v>143</v>
      </c>
      <c r="F257" s="216" t="s">
        <v>545</v>
      </c>
      <c r="H257" s="217">
        <v>2135.5500000000002</v>
      </c>
      <c r="I257" s="201"/>
      <c r="L257" s="197"/>
      <c r="M257" s="202"/>
      <c r="N257" s="203"/>
      <c r="O257" s="203"/>
      <c r="P257" s="203"/>
      <c r="Q257" s="203"/>
      <c r="R257" s="203"/>
      <c r="S257" s="203"/>
      <c r="T257" s="204"/>
      <c r="AT257" s="198" t="s">
        <v>143</v>
      </c>
      <c r="AU257" s="198" t="s">
        <v>81</v>
      </c>
      <c r="AV257" s="11" t="s">
        <v>81</v>
      </c>
      <c r="AW257" s="11" t="s">
        <v>6</v>
      </c>
      <c r="AX257" s="11" t="s">
        <v>77</v>
      </c>
      <c r="AY257" s="198" t="s">
        <v>116</v>
      </c>
    </row>
    <row r="258" spans="2:65" s="1" customFormat="1" ht="22.5" customHeight="1">
      <c r="B258" s="166"/>
      <c r="C258" s="167" t="s">
        <v>546</v>
      </c>
      <c r="D258" s="167" t="s">
        <v>117</v>
      </c>
      <c r="E258" s="168" t="s">
        <v>547</v>
      </c>
      <c r="F258" s="169" t="s">
        <v>548</v>
      </c>
      <c r="G258" s="170" t="s">
        <v>532</v>
      </c>
      <c r="H258" s="171">
        <v>143.37</v>
      </c>
      <c r="I258" s="172"/>
      <c r="J258" s="173">
        <f>ROUND(I258*H258,2)</f>
        <v>0</v>
      </c>
      <c r="K258" s="169" t="s">
        <v>5</v>
      </c>
      <c r="L258" s="40"/>
      <c r="M258" s="174" t="s">
        <v>5</v>
      </c>
      <c r="N258" s="175" t="s">
        <v>43</v>
      </c>
      <c r="O258" s="41"/>
      <c r="P258" s="176">
        <f>O258*H258</f>
        <v>0</v>
      </c>
      <c r="Q258" s="176">
        <v>0</v>
      </c>
      <c r="R258" s="176">
        <f>Q258*H258</f>
        <v>0</v>
      </c>
      <c r="S258" s="176">
        <v>0</v>
      </c>
      <c r="T258" s="177">
        <f>S258*H258</f>
        <v>0</v>
      </c>
      <c r="AR258" s="23" t="s">
        <v>120</v>
      </c>
      <c r="AT258" s="23" t="s">
        <v>117</v>
      </c>
      <c r="AU258" s="23" t="s">
        <v>81</v>
      </c>
      <c r="AY258" s="23" t="s">
        <v>116</v>
      </c>
      <c r="BE258" s="178">
        <f>IF(N258="základní",J258,0)</f>
        <v>0</v>
      </c>
      <c r="BF258" s="178">
        <f>IF(N258="snížená",J258,0)</f>
        <v>0</v>
      </c>
      <c r="BG258" s="178">
        <f>IF(N258="zákl. přenesená",J258,0)</f>
        <v>0</v>
      </c>
      <c r="BH258" s="178">
        <f>IF(N258="sníž. přenesená",J258,0)</f>
        <v>0</v>
      </c>
      <c r="BI258" s="178">
        <f>IF(N258="nulová",J258,0)</f>
        <v>0</v>
      </c>
      <c r="BJ258" s="23" t="s">
        <v>77</v>
      </c>
      <c r="BK258" s="178">
        <f>ROUND(I258*H258,2)</f>
        <v>0</v>
      </c>
      <c r="BL258" s="23" t="s">
        <v>120</v>
      </c>
      <c r="BM258" s="23" t="s">
        <v>549</v>
      </c>
    </row>
    <row r="259" spans="2:65" s="1" customFormat="1" ht="22.5" customHeight="1">
      <c r="B259" s="166"/>
      <c r="C259" s="167" t="s">
        <v>550</v>
      </c>
      <c r="D259" s="167" t="s">
        <v>117</v>
      </c>
      <c r="E259" s="168" t="s">
        <v>551</v>
      </c>
      <c r="F259" s="169" t="s">
        <v>552</v>
      </c>
      <c r="G259" s="170" t="s">
        <v>391</v>
      </c>
      <c r="H259" s="171">
        <v>149.5</v>
      </c>
      <c r="I259" s="172"/>
      <c r="J259" s="173">
        <f>ROUND(I259*H259,2)</f>
        <v>0</v>
      </c>
      <c r="K259" s="169" t="s">
        <v>5</v>
      </c>
      <c r="L259" s="40"/>
      <c r="M259" s="174" t="s">
        <v>5</v>
      </c>
      <c r="N259" s="175" t="s">
        <v>43</v>
      </c>
      <c r="O259" s="41"/>
      <c r="P259" s="176">
        <f>O259*H259</f>
        <v>0</v>
      </c>
      <c r="Q259" s="176">
        <v>0</v>
      </c>
      <c r="R259" s="176">
        <f>Q259*H259</f>
        <v>0</v>
      </c>
      <c r="S259" s="176">
        <v>0</v>
      </c>
      <c r="T259" s="177">
        <f>S259*H259</f>
        <v>0</v>
      </c>
      <c r="AR259" s="23" t="s">
        <v>120</v>
      </c>
      <c r="AT259" s="23" t="s">
        <v>117</v>
      </c>
      <c r="AU259" s="23" t="s">
        <v>81</v>
      </c>
      <c r="AY259" s="23" t="s">
        <v>116</v>
      </c>
      <c r="BE259" s="178">
        <f>IF(N259="základní",J259,0)</f>
        <v>0</v>
      </c>
      <c r="BF259" s="178">
        <f>IF(N259="snížená",J259,0)</f>
        <v>0</v>
      </c>
      <c r="BG259" s="178">
        <f>IF(N259="zákl. přenesená",J259,0)</f>
        <v>0</v>
      </c>
      <c r="BH259" s="178">
        <f>IF(N259="sníž. přenesená",J259,0)</f>
        <v>0</v>
      </c>
      <c r="BI259" s="178">
        <f>IF(N259="nulová",J259,0)</f>
        <v>0</v>
      </c>
      <c r="BJ259" s="23" t="s">
        <v>77</v>
      </c>
      <c r="BK259" s="178">
        <f>ROUND(I259*H259,2)</f>
        <v>0</v>
      </c>
      <c r="BL259" s="23" t="s">
        <v>120</v>
      </c>
      <c r="BM259" s="23" t="s">
        <v>553</v>
      </c>
    </row>
    <row r="260" spans="2:65" s="13" customFormat="1">
      <c r="B260" s="219"/>
      <c r="D260" s="193" t="s">
        <v>143</v>
      </c>
      <c r="E260" s="220" t="s">
        <v>5</v>
      </c>
      <c r="F260" s="221" t="s">
        <v>554</v>
      </c>
      <c r="H260" s="222" t="s">
        <v>5</v>
      </c>
      <c r="I260" s="223"/>
      <c r="L260" s="219"/>
      <c r="M260" s="224"/>
      <c r="N260" s="225"/>
      <c r="O260" s="225"/>
      <c r="P260" s="225"/>
      <c r="Q260" s="225"/>
      <c r="R260" s="225"/>
      <c r="S260" s="225"/>
      <c r="T260" s="226"/>
      <c r="AT260" s="222" t="s">
        <v>143</v>
      </c>
      <c r="AU260" s="222" t="s">
        <v>81</v>
      </c>
      <c r="AV260" s="13" t="s">
        <v>77</v>
      </c>
      <c r="AW260" s="13" t="s">
        <v>36</v>
      </c>
      <c r="AX260" s="13" t="s">
        <v>72</v>
      </c>
      <c r="AY260" s="222" t="s">
        <v>116</v>
      </c>
    </row>
    <row r="261" spans="2:65" s="11" customFormat="1">
      <c r="B261" s="197"/>
      <c r="D261" s="193" t="s">
        <v>143</v>
      </c>
      <c r="E261" s="198" t="s">
        <v>5</v>
      </c>
      <c r="F261" s="199" t="s">
        <v>555</v>
      </c>
      <c r="H261" s="200">
        <v>92.75</v>
      </c>
      <c r="I261" s="201"/>
      <c r="L261" s="197"/>
      <c r="M261" s="202"/>
      <c r="N261" s="203"/>
      <c r="O261" s="203"/>
      <c r="P261" s="203"/>
      <c r="Q261" s="203"/>
      <c r="R261" s="203"/>
      <c r="S261" s="203"/>
      <c r="T261" s="204"/>
      <c r="AT261" s="198" t="s">
        <v>143</v>
      </c>
      <c r="AU261" s="198" t="s">
        <v>81</v>
      </c>
      <c r="AV261" s="11" t="s">
        <v>81</v>
      </c>
      <c r="AW261" s="11" t="s">
        <v>36</v>
      </c>
      <c r="AX261" s="11" t="s">
        <v>72</v>
      </c>
      <c r="AY261" s="198" t="s">
        <v>116</v>
      </c>
    </row>
    <row r="262" spans="2:65" s="11" customFormat="1">
      <c r="B262" s="197"/>
      <c r="D262" s="193" t="s">
        <v>143</v>
      </c>
      <c r="E262" s="198" t="s">
        <v>5</v>
      </c>
      <c r="F262" s="199" t="s">
        <v>556</v>
      </c>
      <c r="H262" s="200">
        <v>43.75</v>
      </c>
      <c r="I262" s="201"/>
      <c r="L262" s="197"/>
      <c r="M262" s="202"/>
      <c r="N262" s="203"/>
      <c r="O262" s="203"/>
      <c r="P262" s="203"/>
      <c r="Q262" s="203"/>
      <c r="R262" s="203"/>
      <c r="S262" s="203"/>
      <c r="T262" s="204"/>
      <c r="AT262" s="198" t="s">
        <v>143</v>
      </c>
      <c r="AU262" s="198" t="s">
        <v>81</v>
      </c>
      <c r="AV262" s="11" t="s">
        <v>81</v>
      </c>
      <c r="AW262" s="11" t="s">
        <v>36</v>
      </c>
      <c r="AX262" s="11" t="s">
        <v>72</v>
      </c>
      <c r="AY262" s="198" t="s">
        <v>116</v>
      </c>
    </row>
    <row r="263" spans="2:65" s="11" customFormat="1">
      <c r="B263" s="197"/>
      <c r="D263" s="206" t="s">
        <v>143</v>
      </c>
      <c r="E263" s="215" t="s">
        <v>5</v>
      </c>
      <c r="F263" s="216" t="s">
        <v>557</v>
      </c>
      <c r="H263" s="217">
        <v>13</v>
      </c>
      <c r="I263" s="201"/>
      <c r="L263" s="197"/>
      <c r="M263" s="202"/>
      <c r="N263" s="203"/>
      <c r="O263" s="203"/>
      <c r="P263" s="203"/>
      <c r="Q263" s="203"/>
      <c r="R263" s="203"/>
      <c r="S263" s="203"/>
      <c r="T263" s="204"/>
      <c r="AT263" s="198" t="s">
        <v>143</v>
      </c>
      <c r="AU263" s="198" t="s">
        <v>81</v>
      </c>
      <c r="AV263" s="11" t="s">
        <v>81</v>
      </c>
      <c r="AW263" s="11" t="s">
        <v>36</v>
      </c>
      <c r="AX263" s="11" t="s">
        <v>72</v>
      </c>
      <c r="AY263" s="198" t="s">
        <v>116</v>
      </c>
    </row>
    <row r="264" spans="2:65" s="1" customFormat="1" ht="31.5" customHeight="1">
      <c r="B264" s="166"/>
      <c r="C264" s="167" t="s">
        <v>558</v>
      </c>
      <c r="D264" s="167" t="s">
        <v>117</v>
      </c>
      <c r="E264" s="168" t="s">
        <v>559</v>
      </c>
      <c r="F264" s="169" t="s">
        <v>560</v>
      </c>
      <c r="G264" s="170" t="s">
        <v>391</v>
      </c>
      <c r="H264" s="171">
        <v>155.24</v>
      </c>
      <c r="I264" s="172"/>
      <c r="J264" s="173">
        <f>ROUND(I264*H264,2)</f>
        <v>0</v>
      </c>
      <c r="K264" s="169" t="s">
        <v>5</v>
      </c>
      <c r="L264" s="40"/>
      <c r="M264" s="174" t="s">
        <v>5</v>
      </c>
      <c r="N264" s="175" t="s">
        <v>43</v>
      </c>
      <c r="O264" s="41"/>
      <c r="P264" s="176">
        <f>O264*H264</f>
        <v>0</v>
      </c>
      <c r="Q264" s="176">
        <v>0.1012</v>
      </c>
      <c r="R264" s="176">
        <f>Q264*H264</f>
        <v>15.710288</v>
      </c>
      <c r="S264" s="176">
        <v>0</v>
      </c>
      <c r="T264" s="177">
        <f>S264*H264</f>
        <v>0</v>
      </c>
      <c r="AR264" s="23" t="s">
        <v>120</v>
      </c>
      <c r="AT264" s="23" t="s">
        <v>117</v>
      </c>
      <c r="AU264" s="23" t="s">
        <v>81</v>
      </c>
      <c r="AY264" s="23" t="s">
        <v>116</v>
      </c>
      <c r="BE264" s="178">
        <f>IF(N264="základní",J264,0)</f>
        <v>0</v>
      </c>
      <c r="BF264" s="178">
        <f>IF(N264="snížená",J264,0)</f>
        <v>0</v>
      </c>
      <c r="BG264" s="178">
        <f>IF(N264="zákl. přenesená",J264,0)</f>
        <v>0</v>
      </c>
      <c r="BH264" s="178">
        <f>IF(N264="sníž. přenesená",J264,0)</f>
        <v>0</v>
      </c>
      <c r="BI264" s="178">
        <f>IF(N264="nulová",J264,0)</f>
        <v>0</v>
      </c>
      <c r="BJ264" s="23" t="s">
        <v>77</v>
      </c>
      <c r="BK264" s="178">
        <f>ROUND(I264*H264,2)</f>
        <v>0</v>
      </c>
      <c r="BL264" s="23" t="s">
        <v>120</v>
      </c>
      <c r="BM264" s="23" t="s">
        <v>561</v>
      </c>
    </row>
    <row r="265" spans="2:65" s="1" customFormat="1" ht="31.5" customHeight="1">
      <c r="B265" s="166"/>
      <c r="C265" s="167" t="s">
        <v>562</v>
      </c>
      <c r="D265" s="167" t="s">
        <v>117</v>
      </c>
      <c r="E265" s="168" t="s">
        <v>563</v>
      </c>
      <c r="F265" s="169" t="s">
        <v>564</v>
      </c>
      <c r="G265" s="170" t="s">
        <v>391</v>
      </c>
      <c r="H265" s="171">
        <v>114.5</v>
      </c>
      <c r="I265" s="172"/>
      <c r="J265" s="173">
        <f>ROUND(I265*H265,2)</f>
        <v>0</v>
      </c>
      <c r="K265" s="169" t="s">
        <v>5</v>
      </c>
      <c r="L265" s="40"/>
      <c r="M265" s="174" t="s">
        <v>5</v>
      </c>
      <c r="N265" s="175" t="s">
        <v>43</v>
      </c>
      <c r="O265" s="41"/>
      <c r="P265" s="176">
        <f>O265*H265</f>
        <v>0</v>
      </c>
      <c r="Q265" s="176">
        <v>0.27994000000000002</v>
      </c>
      <c r="R265" s="176">
        <f>Q265*H265</f>
        <v>32.053130000000003</v>
      </c>
      <c r="S265" s="176">
        <v>0</v>
      </c>
      <c r="T265" s="177">
        <f>S265*H265</f>
        <v>0</v>
      </c>
      <c r="AR265" s="23" t="s">
        <v>120</v>
      </c>
      <c r="AT265" s="23" t="s">
        <v>117</v>
      </c>
      <c r="AU265" s="23" t="s">
        <v>81</v>
      </c>
      <c r="AY265" s="23" t="s">
        <v>116</v>
      </c>
      <c r="BE265" s="178">
        <f>IF(N265="základní",J265,0)</f>
        <v>0</v>
      </c>
      <c r="BF265" s="178">
        <f>IF(N265="snížená",J265,0)</f>
        <v>0</v>
      </c>
      <c r="BG265" s="178">
        <f>IF(N265="zákl. přenesená",J265,0)</f>
        <v>0</v>
      </c>
      <c r="BH265" s="178">
        <f>IF(N265="sníž. přenesená",J265,0)</f>
        <v>0</v>
      </c>
      <c r="BI265" s="178">
        <f>IF(N265="nulová",J265,0)</f>
        <v>0</v>
      </c>
      <c r="BJ265" s="23" t="s">
        <v>77</v>
      </c>
      <c r="BK265" s="178">
        <f>ROUND(I265*H265,2)</f>
        <v>0</v>
      </c>
      <c r="BL265" s="23" t="s">
        <v>120</v>
      </c>
      <c r="BM265" s="23" t="s">
        <v>565</v>
      </c>
    </row>
    <row r="266" spans="2:65" s="11" customFormat="1">
      <c r="B266" s="197"/>
      <c r="D266" s="193" t="s">
        <v>143</v>
      </c>
      <c r="E266" s="198" t="s">
        <v>5</v>
      </c>
      <c r="F266" s="199" t="s">
        <v>566</v>
      </c>
      <c r="H266" s="200">
        <v>91</v>
      </c>
      <c r="I266" s="201"/>
      <c r="L266" s="197"/>
      <c r="M266" s="202"/>
      <c r="N266" s="203"/>
      <c r="O266" s="203"/>
      <c r="P266" s="203"/>
      <c r="Q266" s="203"/>
      <c r="R266" s="203"/>
      <c r="S266" s="203"/>
      <c r="T266" s="204"/>
      <c r="AT266" s="198" t="s">
        <v>143</v>
      </c>
      <c r="AU266" s="198" t="s">
        <v>81</v>
      </c>
      <c r="AV266" s="11" t="s">
        <v>81</v>
      </c>
      <c r="AW266" s="11" t="s">
        <v>36</v>
      </c>
      <c r="AX266" s="11" t="s">
        <v>72</v>
      </c>
      <c r="AY266" s="198" t="s">
        <v>116</v>
      </c>
    </row>
    <row r="267" spans="2:65" s="11" customFormat="1">
      <c r="B267" s="197"/>
      <c r="D267" s="193" t="s">
        <v>143</v>
      </c>
      <c r="E267" s="198" t="s">
        <v>5</v>
      </c>
      <c r="F267" s="199" t="s">
        <v>413</v>
      </c>
      <c r="H267" s="200">
        <v>14.5</v>
      </c>
      <c r="I267" s="201"/>
      <c r="L267" s="197"/>
      <c r="M267" s="202"/>
      <c r="N267" s="203"/>
      <c r="O267" s="203"/>
      <c r="P267" s="203"/>
      <c r="Q267" s="203"/>
      <c r="R267" s="203"/>
      <c r="S267" s="203"/>
      <c r="T267" s="204"/>
      <c r="AT267" s="198" t="s">
        <v>143</v>
      </c>
      <c r="AU267" s="198" t="s">
        <v>81</v>
      </c>
      <c r="AV267" s="11" t="s">
        <v>81</v>
      </c>
      <c r="AW267" s="11" t="s">
        <v>36</v>
      </c>
      <c r="AX267" s="11" t="s">
        <v>72</v>
      </c>
      <c r="AY267" s="198" t="s">
        <v>116</v>
      </c>
    </row>
    <row r="268" spans="2:65" s="11" customFormat="1">
      <c r="B268" s="197"/>
      <c r="D268" s="206" t="s">
        <v>143</v>
      </c>
      <c r="E268" s="215" t="s">
        <v>5</v>
      </c>
      <c r="F268" s="216" t="s">
        <v>567</v>
      </c>
      <c r="H268" s="217">
        <v>9</v>
      </c>
      <c r="I268" s="201"/>
      <c r="L268" s="197"/>
      <c r="M268" s="202"/>
      <c r="N268" s="203"/>
      <c r="O268" s="203"/>
      <c r="P268" s="203"/>
      <c r="Q268" s="203"/>
      <c r="R268" s="203"/>
      <c r="S268" s="203"/>
      <c r="T268" s="204"/>
      <c r="AT268" s="198" t="s">
        <v>143</v>
      </c>
      <c r="AU268" s="198" t="s">
        <v>81</v>
      </c>
      <c r="AV268" s="11" t="s">
        <v>81</v>
      </c>
      <c r="AW268" s="11" t="s">
        <v>36</v>
      </c>
      <c r="AX268" s="11" t="s">
        <v>72</v>
      </c>
      <c r="AY268" s="198" t="s">
        <v>116</v>
      </c>
    </row>
    <row r="269" spans="2:65" s="1" customFormat="1" ht="31.5" customHeight="1">
      <c r="B269" s="166"/>
      <c r="C269" s="167" t="s">
        <v>568</v>
      </c>
      <c r="D269" s="167" t="s">
        <v>117</v>
      </c>
      <c r="E269" s="168" t="s">
        <v>569</v>
      </c>
      <c r="F269" s="169" t="s">
        <v>570</v>
      </c>
      <c r="G269" s="170" t="s">
        <v>391</v>
      </c>
      <c r="H269" s="171">
        <v>32.54</v>
      </c>
      <c r="I269" s="172"/>
      <c r="J269" s="173">
        <f>ROUND(I269*H269,2)</f>
        <v>0</v>
      </c>
      <c r="K269" s="169" t="s">
        <v>5</v>
      </c>
      <c r="L269" s="40"/>
      <c r="M269" s="174" t="s">
        <v>5</v>
      </c>
      <c r="N269" s="175" t="s">
        <v>43</v>
      </c>
      <c r="O269" s="41"/>
      <c r="P269" s="176">
        <f>O269*H269</f>
        <v>0</v>
      </c>
      <c r="Q269" s="176">
        <v>0.29160000000000003</v>
      </c>
      <c r="R269" s="176">
        <f>Q269*H269</f>
        <v>9.488664</v>
      </c>
      <c r="S269" s="176">
        <v>0</v>
      </c>
      <c r="T269" s="177">
        <f>S269*H269</f>
        <v>0</v>
      </c>
      <c r="AR269" s="23" t="s">
        <v>120</v>
      </c>
      <c r="AT269" s="23" t="s">
        <v>117</v>
      </c>
      <c r="AU269" s="23" t="s">
        <v>81</v>
      </c>
      <c r="AY269" s="23" t="s">
        <v>116</v>
      </c>
      <c r="BE269" s="178">
        <f>IF(N269="základní",J269,0)</f>
        <v>0</v>
      </c>
      <c r="BF269" s="178">
        <f>IF(N269="snížená",J269,0)</f>
        <v>0</v>
      </c>
      <c r="BG269" s="178">
        <f>IF(N269="zákl. přenesená",J269,0)</f>
        <v>0</v>
      </c>
      <c r="BH269" s="178">
        <f>IF(N269="sníž. přenesená",J269,0)</f>
        <v>0</v>
      </c>
      <c r="BI269" s="178">
        <f>IF(N269="nulová",J269,0)</f>
        <v>0</v>
      </c>
      <c r="BJ269" s="23" t="s">
        <v>77</v>
      </c>
      <c r="BK269" s="178">
        <f>ROUND(I269*H269,2)</f>
        <v>0</v>
      </c>
      <c r="BL269" s="23" t="s">
        <v>120</v>
      </c>
      <c r="BM269" s="23" t="s">
        <v>571</v>
      </c>
    </row>
    <row r="270" spans="2:65" s="11" customFormat="1">
      <c r="B270" s="197"/>
      <c r="D270" s="193" t="s">
        <v>143</v>
      </c>
      <c r="E270" s="198" t="s">
        <v>5</v>
      </c>
      <c r="F270" s="199" t="s">
        <v>408</v>
      </c>
      <c r="H270" s="200">
        <v>20.3</v>
      </c>
      <c r="I270" s="201"/>
      <c r="L270" s="197"/>
      <c r="M270" s="202"/>
      <c r="N270" s="203"/>
      <c r="O270" s="203"/>
      <c r="P270" s="203"/>
      <c r="Q270" s="203"/>
      <c r="R270" s="203"/>
      <c r="S270" s="203"/>
      <c r="T270" s="204"/>
      <c r="AT270" s="198" t="s">
        <v>143</v>
      </c>
      <c r="AU270" s="198" t="s">
        <v>81</v>
      </c>
      <c r="AV270" s="11" t="s">
        <v>81</v>
      </c>
      <c r="AW270" s="11" t="s">
        <v>36</v>
      </c>
      <c r="AX270" s="11" t="s">
        <v>72</v>
      </c>
      <c r="AY270" s="198" t="s">
        <v>116</v>
      </c>
    </row>
    <row r="271" spans="2:65" s="11" customFormat="1">
      <c r="B271" s="197"/>
      <c r="D271" s="193" t="s">
        <v>143</v>
      </c>
      <c r="E271" s="198" t="s">
        <v>5</v>
      </c>
      <c r="F271" s="199" t="s">
        <v>394</v>
      </c>
      <c r="H271" s="200">
        <v>12.24</v>
      </c>
      <c r="I271" s="201"/>
      <c r="L271" s="197"/>
      <c r="M271" s="202"/>
      <c r="N271" s="203"/>
      <c r="O271" s="203"/>
      <c r="P271" s="203"/>
      <c r="Q271" s="203"/>
      <c r="R271" s="203"/>
      <c r="S271" s="203"/>
      <c r="T271" s="204"/>
      <c r="AT271" s="198" t="s">
        <v>143</v>
      </c>
      <c r="AU271" s="198" t="s">
        <v>81</v>
      </c>
      <c r="AV271" s="11" t="s">
        <v>81</v>
      </c>
      <c r="AW271" s="11" t="s">
        <v>36</v>
      </c>
      <c r="AX271" s="11" t="s">
        <v>72</v>
      </c>
      <c r="AY271" s="198" t="s">
        <v>116</v>
      </c>
    </row>
    <row r="272" spans="2:65" s="12" customFormat="1">
      <c r="B272" s="205"/>
      <c r="D272" s="206" t="s">
        <v>143</v>
      </c>
      <c r="E272" s="207" t="s">
        <v>5</v>
      </c>
      <c r="F272" s="208" t="s">
        <v>149</v>
      </c>
      <c r="H272" s="209">
        <v>32.54</v>
      </c>
      <c r="I272" s="210"/>
      <c r="L272" s="205"/>
      <c r="M272" s="211"/>
      <c r="N272" s="212"/>
      <c r="O272" s="212"/>
      <c r="P272" s="212"/>
      <c r="Q272" s="212"/>
      <c r="R272" s="212"/>
      <c r="S272" s="212"/>
      <c r="T272" s="213"/>
      <c r="AT272" s="214" t="s">
        <v>143</v>
      </c>
      <c r="AU272" s="214" t="s">
        <v>81</v>
      </c>
      <c r="AV272" s="12" t="s">
        <v>150</v>
      </c>
      <c r="AW272" s="12" t="s">
        <v>36</v>
      </c>
      <c r="AX272" s="12" t="s">
        <v>77</v>
      </c>
      <c r="AY272" s="214" t="s">
        <v>116</v>
      </c>
    </row>
    <row r="273" spans="2:65" s="1" customFormat="1" ht="31.5" customHeight="1">
      <c r="B273" s="166"/>
      <c r="C273" s="167" t="s">
        <v>572</v>
      </c>
      <c r="D273" s="167" t="s">
        <v>117</v>
      </c>
      <c r="E273" s="168" t="s">
        <v>573</v>
      </c>
      <c r="F273" s="169" t="s">
        <v>574</v>
      </c>
      <c r="G273" s="170" t="s">
        <v>391</v>
      </c>
      <c r="H273" s="171">
        <v>65.45</v>
      </c>
      <c r="I273" s="172"/>
      <c r="J273" s="173">
        <f>ROUND(I273*H273,2)</f>
        <v>0</v>
      </c>
      <c r="K273" s="169" t="s">
        <v>5</v>
      </c>
      <c r="L273" s="40"/>
      <c r="M273" s="174" t="s">
        <v>5</v>
      </c>
      <c r="N273" s="175" t="s">
        <v>43</v>
      </c>
      <c r="O273" s="41"/>
      <c r="P273" s="176">
        <f>O273*H273</f>
        <v>0</v>
      </c>
      <c r="Q273" s="176">
        <v>0.25319999999999998</v>
      </c>
      <c r="R273" s="176">
        <f>Q273*H273</f>
        <v>16.571939999999998</v>
      </c>
      <c r="S273" s="176">
        <v>0</v>
      </c>
      <c r="T273" s="177">
        <f>S273*H273</f>
        <v>0</v>
      </c>
      <c r="AR273" s="23" t="s">
        <v>120</v>
      </c>
      <c r="AT273" s="23" t="s">
        <v>117</v>
      </c>
      <c r="AU273" s="23" t="s">
        <v>81</v>
      </c>
      <c r="AY273" s="23" t="s">
        <v>116</v>
      </c>
      <c r="BE273" s="178">
        <f>IF(N273="základní",J273,0)</f>
        <v>0</v>
      </c>
      <c r="BF273" s="178">
        <f>IF(N273="snížená",J273,0)</f>
        <v>0</v>
      </c>
      <c r="BG273" s="178">
        <f>IF(N273="zákl. přenesená",J273,0)</f>
        <v>0</v>
      </c>
      <c r="BH273" s="178">
        <f>IF(N273="sníž. přenesená",J273,0)</f>
        <v>0</v>
      </c>
      <c r="BI273" s="178">
        <f>IF(N273="nulová",J273,0)</f>
        <v>0</v>
      </c>
      <c r="BJ273" s="23" t="s">
        <v>77</v>
      </c>
      <c r="BK273" s="178">
        <f>ROUND(I273*H273,2)</f>
        <v>0</v>
      </c>
      <c r="BL273" s="23" t="s">
        <v>120</v>
      </c>
      <c r="BM273" s="23" t="s">
        <v>575</v>
      </c>
    </row>
    <row r="274" spans="2:65" s="11" customFormat="1">
      <c r="B274" s="197"/>
      <c r="D274" s="193" t="s">
        <v>143</v>
      </c>
      <c r="E274" s="198" t="s">
        <v>5</v>
      </c>
      <c r="F274" s="199" t="s">
        <v>408</v>
      </c>
      <c r="H274" s="200">
        <v>20.3</v>
      </c>
      <c r="I274" s="201"/>
      <c r="L274" s="197"/>
      <c r="M274" s="202"/>
      <c r="N274" s="203"/>
      <c r="O274" s="203"/>
      <c r="P274" s="203"/>
      <c r="Q274" s="203"/>
      <c r="R274" s="203"/>
      <c r="S274" s="203"/>
      <c r="T274" s="204"/>
      <c r="AT274" s="198" t="s">
        <v>143</v>
      </c>
      <c r="AU274" s="198" t="s">
        <v>81</v>
      </c>
      <c r="AV274" s="11" t="s">
        <v>81</v>
      </c>
      <c r="AW274" s="11" t="s">
        <v>36</v>
      </c>
      <c r="AX274" s="11" t="s">
        <v>72</v>
      </c>
      <c r="AY274" s="198" t="s">
        <v>116</v>
      </c>
    </row>
    <row r="275" spans="2:65" s="11" customFormat="1">
      <c r="B275" s="197"/>
      <c r="D275" s="206" t="s">
        <v>143</v>
      </c>
      <c r="E275" s="215" t="s">
        <v>5</v>
      </c>
      <c r="F275" s="216" t="s">
        <v>576</v>
      </c>
      <c r="H275" s="217">
        <v>65.45</v>
      </c>
      <c r="I275" s="201"/>
      <c r="L275" s="197"/>
      <c r="M275" s="202"/>
      <c r="N275" s="203"/>
      <c r="O275" s="203"/>
      <c r="P275" s="203"/>
      <c r="Q275" s="203"/>
      <c r="R275" s="203"/>
      <c r="S275" s="203"/>
      <c r="T275" s="204"/>
      <c r="AT275" s="198" t="s">
        <v>143</v>
      </c>
      <c r="AU275" s="198" t="s">
        <v>81</v>
      </c>
      <c r="AV275" s="11" t="s">
        <v>81</v>
      </c>
      <c r="AW275" s="11" t="s">
        <v>36</v>
      </c>
      <c r="AX275" s="11" t="s">
        <v>77</v>
      </c>
      <c r="AY275" s="198" t="s">
        <v>116</v>
      </c>
    </row>
    <row r="276" spans="2:65" s="1" customFormat="1" ht="31.5" customHeight="1">
      <c r="B276" s="166"/>
      <c r="C276" s="167" t="s">
        <v>577</v>
      </c>
      <c r="D276" s="167" t="s">
        <v>117</v>
      </c>
      <c r="E276" s="168" t="s">
        <v>578</v>
      </c>
      <c r="F276" s="169" t="s">
        <v>579</v>
      </c>
      <c r="G276" s="170" t="s">
        <v>391</v>
      </c>
      <c r="H276" s="171">
        <v>112.65</v>
      </c>
      <c r="I276" s="172"/>
      <c r="J276" s="173">
        <f>ROUND(I276*H276,2)</f>
        <v>0</v>
      </c>
      <c r="K276" s="169" t="s">
        <v>5</v>
      </c>
      <c r="L276" s="40"/>
      <c r="M276" s="174" t="s">
        <v>5</v>
      </c>
      <c r="N276" s="175" t="s">
        <v>43</v>
      </c>
      <c r="O276" s="41"/>
      <c r="P276" s="176">
        <f>O276*H276</f>
        <v>0</v>
      </c>
      <c r="Q276" s="176">
        <v>9.0130000000000002E-2</v>
      </c>
      <c r="R276" s="176">
        <f>Q276*H276</f>
        <v>10.153144500000002</v>
      </c>
      <c r="S276" s="176">
        <v>0</v>
      </c>
      <c r="T276" s="177">
        <f>S276*H276</f>
        <v>0</v>
      </c>
      <c r="AR276" s="23" t="s">
        <v>120</v>
      </c>
      <c r="AT276" s="23" t="s">
        <v>117</v>
      </c>
      <c r="AU276" s="23" t="s">
        <v>81</v>
      </c>
      <c r="AY276" s="23" t="s">
        <v>116</v>
      </c>
      <c r="BE276" s="178">
        <f>IF(N276="základní",J276,0)</f>
        <v>0</v>
      </c>
      <c r="BF276" s="178">
        <f>IF(N276="snížená",J276,0)</f>
        <v>0</v>
      </c>
      <c r="BG276" s="178">
        <f>IF(N276="zákl. přenesená",J276,0)</f>
        <v>0</v>
      </c>
      <c r="BH276" s="178">
        <f>IF(N276="sníž. přenesená",J276,0)</f>
        <v>0</v>
      </c>
      <c r="BI276" s="178">
        <f>IF(N276="nulová",J276,0)</f>
        <v>0</v>
      </c>
      <c r="BJ276" s="23" t="s">
        <v>77</v>
      </c>
      <c r="BK276" s="178">
        <f>ROUND(I276*H276,2)</f>
        <v>0</v>
      </c>
      <c r="BL276" s="23" t="s">
        <v>120</v>
      </c>
      <c r="BM276" s="23" t="s">
        <v>580</v>
      </c>
    </row>
    <row r="277" spans="2:65" s="1" customFormat="1" ht="22.5" customHeight="1">
      <c r="B277" s="166"/>
      <c r="C277" s="167" t="s">
        <v>581</v>
      </c>
      <c r="D277" s="167" t="s">
        <v>117</v>
      </c>
      <c r="E277" s="168" t="s">
        <v>582</v>
      </c>
      <c r="F277" s="169" t="s">
        <v>583</v>
      </c>
      <c r="G277" s="170" t="s">
        <v>119</v>
      </c>
      <c r="H277" s="171">
        <v>66</v>
      </c>
      <c r="I277" s="172"/>
      <c r="J277" s="173">
        <f>ROUND(I277*H277,2)</f>
        <v>0</v>
      </c>
      <c r="K277" s="169" t="s">
        <v>5</v>
      </c>
      <c r="L277" s="40"/>
      <c r="M277" s="174" t="s">
        <v>5</v>
      </c>
      <c r="N277" s="175" t="s">
        <v>43</v>
      </c>
      <c r="O277" s="41"/>
      <c r="P277" s="176">
        <f>O277*H277</f>
        <v>0</v>
      </c>
      <c r="Q277" s="176">
        <v>0.11934</v>
      </c>
      <c r="R277" s="176">
        <f>Q277*H277</f>
        <v>7.8764400000000006</v>
      </c>
      <c r="S277" s="176">
        <v>0</v>
      </c>
      <c r="T277" s="177">
        <f>S277*H277</f>
        <v>0</v>
      </c>
      <c r="AR277" s="23" t="s">
        <v>120</v>
      </c>
      <c r="AT277" s="23" t="s">
        <v>117</v>
      </c>
      <c r="AU277" s="23" t="s">
        <v>81</v>
      </c>
      <c r="AY277" s="23" t="s">
        <v>116</v>
      </c>
      <c r="BE277" s="178">
        <f>IF(N277="základní",J277,0)</f>
        <v>0</v>
      </c>
      <c r="BF277" s="178">
        <f>IF(N277="snížená",J277,0)</f>
        <v>0</v>
      </c>
      <c r="BG277" s="178">
        <f>IF(N277="zákl. přenesená",J277,0)</f>
        <v>0</v>
      </c>
      <c r="BH277" s="178">
        <f>IF(N277="sníž. přenesená",J277,0)</f>
        <v>0</v>
      </c>
      <c r="BI277" s="178">
        <f>IF(N277="nulová",J277,0)</f>
        <v>0</v>
      </c>
      <c r="BJ277" s="23" t="s">
        <v>77</v>
      </c>
      <c r="BK277" s="178">
        <f>ROUND(I277*H277,2)</f>
        <v>0</v>
      </c>
      <c r="BL277" s="23" t="s">
        <v>120</v>
      </c>
      <c r="BM277" s="23" t="s">
        <v>584</v>
      </c>
    </row>
    <row r="278" spans="2:65" s="1" customFormat="1" ht="31.5" customHeight="1">
      <c r="B278" s="166"/>
      <c r="C278" s="167" t="s">
        <v>585</v>
      </c>
      <c r="D278" s="167" t="s">
        <v>117</v>
      </c>
      <c r="E278" s="168" t="s">
        <v>586</v>
      </c>
      <c r="F278" s="169" t="s">
        <v>587</v>
      </c>
      <c r="G278" s="170" t="s">
        <v>119</v>
      </c>
      <c r="H278" s="171">
        <v>33</v>
      </c>
      <c r="I278" s="172"/>
      <c r="J278" s="173">
        <f>ROUND(I278*H278,2)</f>
        <v>0</v>
      </c>
      <c r="K278" s="169" t="s">
        <v>5</v>
      </c>
      <c r="L278" s="40"/>
      <c r="M278" s="174" t="s">
        <v>5</v>
      </c>
      <c r="N278" s="175" t="s">
        <v>43</v>
      </c>
      <c r="O278" s="41"/>
      <c r="P278" s="176">
        <f>O278*H278</f>
        <v>0</v>
      </c>
      <c r="Q278" s="176">
        <v>0.14321</v>
      </c>
      <c r="R278" s="176">
        <f>Q278*H278</f>
        <v>4.72593</v>
      </c>
      <c r="S278" s="176">
        <v>0</v>
      </c>
      <c r="T278" s="177">
        <f>S278*H278</f>
        <v>0</v>
      </c>
      <c r="AR278" s="23" t="s">
        <v>120</v>
      </c>
      <c r="AT278" s="23" t="s">
        <v>117</v>
      </c>
      <c r="AU278" s="23" t="s">
        <v>81</v>
      </c>
      <c r="AY278" s="23" t="s">
        <v>116</v>
      </c>
      <c r="BE278" s="178">
        <f>IF(N278="základní",J278,0)</f>
        <v>0</v>
      </c>
      <c r="BF278" s="178">
        <f>IF(N278="snížená",J278,0)</f>
        <v>0</v>
      </c>
      <c r="BG278" s="178">
        <f>IF(N278="zákl. přenesená",J278,0)</f>
        <v>0</v>
      </c>
      <c r="BH278" s="178">
        <f>IF(N278="sníž. přenesená",J278,0)</f>
        <v>0</v>
      </c>
      <c r="BI278" s="178">
        <f>IF(N278="nulová",J278,0)</f>
        <v>0</v>
      </c>
      <c r="BJ278" s="23" t="s">
        <v>77</v>
      </c>
      <c r="BK278" s="178">
        <f>ROUND(I278*H278,2)</f>
        <v>0</v>
      </c>
      <c r="BL278" s="23" t="s">
        <v>120</v>
      </c>
      <c r="BM278" s="23" t="s">
        <v>588</v>
      </c>
    </row>
    <row r="279" spans="2:65" s="1" customFormat="1" ht="22.5" customHeight="1">
      <c r="B279" s="166"/>
      <c r="C279" s="167" t="s">
        <v>589</v>
      </c>
      <c r="D279" s="167" t="s">
        <v>117</v>
      </c>
      <c r="E279" s="168" t="s">
        <v>590</v>
      </c>
      <c r="F279" s="169" t="s">
        <v>591</v>
      </c>
      <c r="G279" s="170" t="s">
        <v>391</v>
      </c>
      <c r="H279" s="171">
        <v>155.24</v>
      </c>
      <c r="I279" s="172"/>
      <c r="J279" s="173">
        <f>ROUND(I279*H279,2)</f>
        <v>0</v>
      </c>
      <c r="K279" s="169" t="s">
        <v>5</v>
      </c>
      <c r="L279" s="40"/>
      <c r="M279" s="174" t="s">
        <v>5</v>
      </c>
      <c r="N279" s="175" t="s">
        <v>43</v>
      </c>
      <c r="O279" s="41"/>
      <c r="P279" s="176">
        <f>O279*H279</f>
        <v>0</v>
      </c>
      <c r="Q279" s="176">
        <v>0.20207</v>
      </c>
      <c r="R279" s="176">
        <f>Q279*H279</f>
        <v>31.369346800000002</v>
      </c>
      <c r="S279" s="176">
        <v>0</v>
      </c>
      <c r="T279" s="177">
        <f>S279*H279</f>
        <v>0</v>
      </c>
      <c r="AR279" s="23" t="s">
        <v>120</v>
      </c>
      <c r="AT279" s="23" t="s">
        <v>117</v>
      </c>
      <c r="AU279" s="23" t="s">
        <v>81</v>
      </c>
      <c r="AY279" s="23" t="s">
        <v>116</v>
      </c>
      <c r="BE279" s="178">
        <f>IF(N279="základní",J279,0)</f>
        <v>0</v>
      </c>
      <c r="BF279" s="178">
        <f>IF(N279="snížená",J279,0)</f>
        <v>0</v>
      </c>
      <c r="BG279" s="178">
        <f>IF(N279="zákl. přenesená",J279,0)</f>
        <v>0</v>
      </c>
      <c r="BH279" s="178">
        <f>IF(N279="sníž. přenesená",J279,0)</f>
        <v>0</v>
      </c>
      <c r="BI279" s="178">
        <f>IF(N279="nulová",J279,0)</f>
        <v>0</v>
      </c>
      <c r="BJ279" s="23" t="s">
        <v>77</v>
      </c>
      <c r="BK279" s="178">
        <f>ROUND(I279*H279,2)</f>
        <v>0</v>
      </c>
      <c r="BL279" s="23" t="s">
        <v>120</v>
      </c>
      <c r="BM279" s="23" t="s">
        <v>592</v>
      </c>
    </row>
    <row r="280" spans="2:65" s="1" customFormat="1" ht="22.5" customHeight="1">
      <c r="B280" s="166"/>
      <c r="C280" s="183" t="s">
        <v>593</v>
      </c>
      <c r="D280" s="183" t="s">
        <v>129</v>
      </c>
      <c r="E280" s="184" t="s">
        <v>594</v>
      </c>
      <c r="F280" s="185" t="s">
        <v>595</v>
      </c>
      <c r="G280" s="186" t="s">
        <v>391</v>
      </c>
      <c r="H280" s="187">
        <v>15.523999999999999</v>
      </c>
      <c r="I280" s="188"/>
      <c r="J280" s="189">
        <f>ROUND(I280*H280,2)</f>
        <v>0</v>
      </c>
      <c r="K280" s="185" t="s">
        <v>5</v>
      </c>
      <c r="L280" s="190"/>
      <c r="M280" s="191" t="s">
        <v>5</v>
      </c>
      <c r="N280" s="192" t="s">
        <v>43</v>
      </c>
      <c r="O280" s="41"/>
      <c r="P280" s="176">
        <f>O280*H280</f>
        <v>0</v>
      </c>
      <c r="Q280" s="176">
        <v>0.12</v>
      </c>
      <c r="R280" s="176">
        <f>Q280*H280</f>
        <v>1.8628799999999999</v>
      </c>
      <c r="S280" s="176">
        <v>0</v>
      </c>
      <c r="T280" s="177">
        <f>S280*H280</f>
        <v>0</v>
      </c>
      <c r="AR280" s="23" t="s">
        <v>205</v>
      </c>
      <c r="AT280" s="23" t="s">
        <v>129</v>
      </c>
      <c r="AU280" s="23" t="s">
        <v>81</v>
      </c>
      <c r="AY280" s="23" t="s">
        <v>116</v>
      </c>
      <c r="BE280" s="178">
        <f>IF(N280="základní",J280,0)</f>
        <v>0</v>
      </c>
      <c r="BF280" s="178">
        <f>IF(N280="snížená",J280,0)</f>
        <v>0</v>
      </c>
      <c r="BG280" s="178">
        <f>IF(N280="zákl. přenesená",J280,0)</f>
        <v>0</v>
      </c>
      <c r="BH280" s="178">
        <f>IF(N280="sníž. přenesená",J280,0)</f>
        <v>0</v>
      </c>
      <c r="BI280" s="178">
        <f>IF(N280="nulová",J280,0)</f>
        <v>0</v>
      </c>
      <c r="BJ280" s="23" t="s">
        <v>77</v>
      </c>
      <c r="BK280" s="178">
        <f>ROUND(I280*H280,2)</f>
        <v>0</v>
      </c>
      <c r="BL280" s="23" t="s">
        <v>205</v>
      </c>
      <c r="BM280" s="23" t="s">
        <v>596</v>
      </c>
    </row>
    <row r="281" spans="2:65" s="11" customFormat="1">
      <c r="B281" s="197"/>
      <c r="D281" s="193" t="s">
        <v>143</v>
      </c>
      <c r="E281" s="198" t="s">
        <v>5</v>
      </c>
      <c r="F281" s="199" t="s">
        <v>597</v>
      </c>
      <c r="H281" s="200">
        <v>15.523999999999999</v>
      </c>
      <c r="I281" s="201"/>
      <c r="L281" s="197"/>
      <c r="M281" s="227"/>
      <c r="N281" s="228"/>
      <c r="O281" s="228"/>
      <c r="P281" s="228"/>
      <c r="Q281" s="228"/>
      <c r="R281" s="228"/>
      <c r="S281" s="228"/>
      <c r="T281" s="229"/>
      <c r="AT281" s="198" t="s">
        <v>143</v>
      </c>
      <c r="AU281" s="198" t="s">
        <v>81</v>
      </c>
      <c r="AV281" s="11" t="s">
        <v>81</v>
      </c>
      <c r="AW281" s="11" t="s">
        <v>36</v>
      </c>
      <c r="AX281" s="11" t="s">
        <v>77</v>
      </c>
      <c r="AY281" s="198" t="s">
        <v>116</v>
      </c>
    </row>
    <row r="282" spans="2:65" s="1" customFormat="1" ht="6.95" customHeight="1">
      <c r="B282" s="55"/>
      <c r="C282" s="56"/>
      <c r="D282" s="56"/>
      <c r="E282" s="56"/>
      <c r="F282" s="56"/>
      <c r="G282" s="56"/>
      <c r="H282" s="56"/>
      <c r="I282" s="122"/>
      <c r="J282" s="56"/>
      <c r="K282" s="56"/>
      <c r="L282" s="40"/>
    </row>
  </sheetData>
  <autoFilter ref="C81:K281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0" customWidth="1"/>
    <col min="2" max="2" width="1.6640625" style="230" customWidth="1"/>
    <col min="3" max="4" width="5" style="230" customWidth="1"/>
    <col min="5" max="5" width="11.6640625" style="230" customWidth="1"/>
    <col min="6" max="6" width="9.1640625" style="230" customWidth="1"/>
    <col min="7" max="7" width="5" style="230" customWidth="1"/>
    <col min="8" max="8" width="77.83203125" style="230" customWidth="1"/>
    <col min="9" max="10" width="20" style="230" customWidth="1"/>
    <col min="11" max="11" width="1.6640625" style="230" customWidth="1"/>
  </cols>
  <sheetData>
    <row r="1" spans="2:11" ht="37.5" customHeight="1"/>
    <row r="2" spans="2:1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4" customFormat="1" ht="45" customHeight="1">
      <c r="B3" s="234"/>
      <c r="C3" s="356" t="s">
        <v>598</v>
      </c>
      <c r="D3" s="356"/>
      <c r="E3" s="356"/>
      <c r="F3" s="356"/>
      <c r="G3" s="356"/>
      <c r="H3" s="356"/>
      <c r="I3" s="356"/>
      <c r="J3" s="356"/>
      <c r="K3" s="235"/>
    </row>
    <row r="4" spans="2:11" ht="25.5" customHeight="1">
      <c r="B4" s="236"/>
      <c r="C4" s="363" t="s">
        <v>599</v>
      </c>
      <c r="D4" s="363"/>
      <c r="E4" s="363"/>
      <c r="F4" s="363"/>
      <c r="G4" s="363"/>
      <c r="H4" s="363"/>
      <c r="I4" s="363"/>
      <c r="J4" s="363"/>
      <c r="K4" s="237"/>
    </row>
    <row r="5" spans="2:11" ht="5.25" customHeight="1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ht="15" customHeight="1">
      <c r="B6" s="236"/>
      <c r="C6" s="359" t="s">
        <v>600</v>
      </c>
      <c r="D6" s="359"/>
      <c r="E6" s="359"/>
      <c r="F6" s="359"/>
      <c r="G6" s="359"/>
      <c r="H6" s="359"/>
      <c r="I6" s="359"/>
      <c r="J6" s="359"/>
      <c r="K6" s="237"/>
    </row>
    <row r="7" spans="2:11" ht="15" customHeight="1">
      <c r="B7" s="240"/>
      <c r="C7" s="359" t="s">
        <v>601</v>
      </c>
      <c r="D7" s="359"/>
      <c r="E7" s="359"/>
      <c r="F7" s="359"/>
      <c r="G7" s="359"/>
      <c r="H7" s="359"/>
      <c r="I7" s="359"/>
      <c r="J7" s="359"/>
      <c r="K7" s="237"/>
    </row>
    <row r="8" spans="2:1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ht="15" customHeight="1">
      <c r="B9" s="240"/>
      <c r="C9" s="359" t="s">
        <v>602</v>
      </c>
      <c r="D9" s="359"/>
      <c r="E9" s="359"/>
      <c r="F9" s="359"/>
      <c r="G9" s="359"/>
      <c r="H9" s="359"/>
      <c r="I9" s="359"/>
      <c r="J9" s="359"/>
      <c r="K9" s="237"/>
    </row>
    <row r="10" spans="2:11" ht="15" customHeight="1">
      <c r="B10" s="240"/>
      <c r="C10" s="239"/>
      <c r="D10" s="359" t="s">
        <v>603</v>
      </c>
      <c r="E10" s="359"/>
      <c r="F10" s="359"/>
      <c r="G10" s="359"/>
      <c r="H10" s="359"/>
      <c r="I10" s="359"/>
      <c r="J10" s="359"/>
      <c r="K10" s="237"/>
    </row>
    <row r="11" spans="2:11" ht="15" customHeight="1">
      <c r="B11" s="240"/>
      <c r="C11" s="241"/>
      <c r="D11" s="359" t="s">
        <v>604</v>
      </c>
      <c r="E11" s="359"/>
      <c r="F11" s="359"/>
      <c r="G11" s="359"/>
      <c r="H11" s="359"/>
      <c r="I11" s="359"/>
      <c r="J11" s="359"/>
      <c r="K11" s="237"/>
    </row>
    <row r="12" spans="2:11" ht="12.75" customHeight="1">
      <c r="B12" s="240"/>
      <c r="C12" s="241"/>
      <c r="D12" s="241"/>
      <c r="E12" s="241"/>
      <c r="F12" s="241"/>
      <c r="G12" s="241"/>
      <c r="H12" s="241"/>
      <c r="I12" s="241"/>
      <c r="J12" s="241"/>
      <c r="K12" s="237"/>
    </row>
    <row r="13" spans="2:11" ht="15" customHeight="1">
      <c r="B13" s="240"/>
      <c r="C13" s="241"/>
      <c r="D13" s="359" t="s">
        <v>605</v>
      </c>
      <c r="E13" s="359"/>
      <c r="F13" s="359"/>
      <c r="G13" s="359"/>
      <c r="H13" s="359"/>
      <c r="I13" s="359"/>
      <c r="J13" s="359"/>
      <c r="K13" s="237"/>
    </row>
    <row r="14" spans="2:11" ht="15" customHeight="1">
      <c r="B14" s="240"/>
      <c r="C14" s="241"/>
      <c r="D14" s="359" t="s">
        <v>606</v>
      </c>
      <c r="E14" s="359"/>
      <c r="F14" s="359"/>
      <c r="G14" s="359"/>
      <c r="H14" s="359"/>
      <c r="I14" s="359"/>
      <c r="J14" s="359"/>
      <c r="K14" s="237"/>
    </row>
    <row r="15" spans="2:11" ht="15" customHeight="1">
      <c r="B15" s="240"/>
      <c r="C15" s="241"/>
      <c r="D15" s="359" t="s">
        <v>607</v>
      </c>
      <c r="E15" s="359"/>
      <c r="F15" s="359"/>
      <c r="G15" s="359"/>
      <c r="H15" s="359"/>
      <c r="I15" s="359"/>
      <c r="J15" s="359"/>
      <c r="K15" s="237"/>
    </row>
    <row r="16" spans="2:11" ht="15" customHeight="1">
      <c r="B16" s="240"/>
      <c r="C16" s="241"/>
      <c r="D16" s="241"/>
      <c r="E16" s="242" t="s">
        <v>79</v>
      </c>
      <c r="F16" s="359" t="s">
        <v>608</v>
      </c>
      <c r="G16" s="359"/>
      <c r="H16" s="359"/>
      <c r="I16" s="359"/>
      <c r="J16" s="359"/>
      <c r="K16" s="237"/>
    </row>
    <row r="17" spans="2:11" ht="15" customHeight="1">
      <c r="B17" s="240"/>
      <c r="C17" s="241"/>
      <c r="D17" s="241"/>
      <c r="E17" s="242" t="s">
        <v>609</v>
      </c>
      <c r="F17" s="359" t="s">
        <v>610</v>
      </c>
      <c r="G17" s="359"/>
      <c r="H17" s="359"/>
      <c r="I17" s="359"/>
      <c r="J17" s="359"/>
      <c r="K17" s="237"/>
    </row>
    <row r="18" spans="2:11" ht="15" customHeight="1">
      <c r="B18" s="240"/>
      <c r="C18" s="241"/>
      <c r="D18" s="241"/>
      <c r="E18" s="242" t="s">
        <v>611</v>
      </c>
      <c r="F18" s="359" t="s">
        <v>612</v>
      </c>
      <c r="G18" s="359"/>
      <c r="H18" s="359"/>
      <c r="I18" s="359"/>
      <c r="J18" s="359"/>
      <c r="K18" s="237"/>
    </row>
    <row r="19" spans="2:11" ht="15" customHeight="1">
      <c r="B19" s="240"/>
      <c r="C19" s="241"/>
      <c r="D19" s="241"/>
      <c r="E19" s="242" t="s">
        <v>613</v>
      </c>
      <c r="F19" s="359" t="s">
        <v>614</v>
      </c>
      <c r="G19" s="359"/>
      <c r="H19" s="359"/>
      <c r="I19" s="359"/>
      <c r="J19" s="359"/>
      <c r="K19" s="237"/>
    </row>
    <row r="20" spans="2:11" ht="15" customHeight="1">
      <c r="B20" s="240"/>
      <c r="C20" s="241"/>
      <c r="D20" s="241"/>
      <c r="E20" s="242" t="s">
        <v>615</v>
      </c>
      <c r="F20" s="359" t="s">
        <v>616</v>
      </c>
      <c r="G20" s="359"/>
      <c r="H20" s="359"/>
      <c r="I20" s="359"/>
      <c r="J20" s="359"/>
      <c r="K20" s="237"/>
    </row>
    <row r="21" spans="2:11" ht="15" customHeight="1">
      <c r="B21" s="240"/>
      <c r="C21" s="241"/>
      <c r="D21" s="241"/>
      <c r="E21" s="242" t="s">
        <v>617</v>
      </c>
      <c r="F21" s="359" t="s">
        <v>618</v>
      </c>
      <c r="G21" s="359"/>
      <c r="H21" s="359"/>
      <c r="I21" s="359"/>
      <c r="J21" s="359"/>
      <c r="K21" s="237"/>
    </row>
    <row r="22" spans="2:11" ht="12.75" customHeight="1">
      <c r="B22" s="240"/>
      <c r="C22" s="241"/>
      <c r="D22" s="241"/>
      <c r="E22" s="241"/>
      <c r="F22" s="241"/>
      <c r="G22" s="241"/>
      <c r="H22" s="241"/>
      <c r="I22" s="241"/>
      <c r="J22" s="241"/>
      <c r="K22" s="237"/>
    </row>
    <row r="23" spans="2:11" ht="15" customHeight="1">
      <c r="B23" s="240"/>
      <c r="C23" s="359" t="s">
        <v>619</v>
      </c>
      <c r="D23" s="359"/>
      <c r="E23" s="359"/>
      <c r="F23" s="359"/>
      <c r="G23" s="359"/>
      <c r="H23" s="359"/>
      <c r="I23" s="359"/>
      <c r="J23" s="359"/>
      <c r="K23" s="237"/>
    </row>
    <row r="24" spans="2:11" ht="15" customHeight="1">
      <c r="B24" s="240"/>
      <c r="C24" s="359" t="s">
        <v>620</v>
      </c>
      <c r="D24" s="359"/>
      <c r="E24" s="359"/>
      <c r="F24" s="359"/>
      <c r="G24" s="359"/>
      <c r="H24" s="359"/>
      <c r="I24" s="359"/>
      <c r="J24" s="359"/>
      <c r="K24" s="237"/>
    </row>
    <row r="25" spans="2:11" ht="15" customHeight="1">
      <c r="B25" s="240"/>
      <c r="C25" s="239"/>
      <c r="D25" s="359" t="s">
        <v>621</v>
      </c>
      <c r="E25" s="359"/>
      <c r="F25" s="359"/>
      <c r="G25" s="359"/>
      <c r="H25" s="359"/>
      <c r="I25" s="359"/>
      <c r="J25" s="359"/>
      <c r="K25" s="237"/>
    </row>
    <row r="26" spans="2:11" ht="15" customHeight="1">
      <c r="B26" s="240"/>
      <c r="C26" s="241"/>
      <c r="D26" s="359" t="s">
        <v>622</v>
      </c>
      <c r="E26" s="359"/>
      <c r="F26" s="359"/>
      <c r="G26" s="359"/>
      <c r="H26" s="359"/>
      <c r="I26" s="359"/>
      <c r="J26" s="359"/>
      <c r="K26" s="237"/>
    </row>
    <row r="27" spans="2:11" ht="12.75" customHeight="1">
      <c r="B27" s="240"/>
      <c r="C27" s="241"/>
      <c r="D27" s="241"/>
      <c r="E27" s="241"/>
      <c r="F27" s="241"/>
      <c r="G27" s="241"/>
      <c r="H27" s="241"/>
      <c r="I27" s="241"/>
      <c r="J27" s="241"/>
      <c r="K27" s="237"/>
    </row>
    <row r="28" spans="2:11" ht="15" customHeight="1">
      <c r="B28" s="240"/>
      <c r="C28" s="241"/>
      <c r="D28" s="359" t="s">
        <v>623</v>
      </c>
      <c r="E28" s="359"/>
      <c r="F28" s="359"/>
      <c r="G28" s="359"/>
      <c r="H28" s="359"/>
      <c r="I28" s="359"/>
      <c r="J28" s="359"/>
      <c r="K28" s="237"/>
    </row>
    <row r="29" spans="2:11" ht="15" customHeight="1">
      <c r="B29" s="240"/>
      <c r="C29" s="241"/>
      <c r="D29" s="359" t="s">
        <v>624</v>
      </c>
      <c r="E29" s="359"/>
      <c r="F29" s="359"/>
      <c r="G29" s="359"/>
      <c r="H29" s="359"/>
      <c r="I29" s="359"/>
      <c r="J29" s="359"/>
      <c r="K29" s="237"/>
    </row>
    <row r="30" spans="2:11" ht="12.75" customHeight="1">
      <c r="B30" s="240"/>
      <c r="C30" s="241"/>
      <c r="D30" s="241"/>
      <c r="E30" s="241"/>
      <c r="F30" s="241"/>
      <c r="G30" s="241"/>
      <c r="H30" s="241"/>
      <c r="I30" s="241"/>
      <c r="J30" s="241"/>
      <c r="K30" s="237"/>
    </row>
    <row r="31" spans="2:11" ht="15" customHeight="1">
      <c r="B31" s="240"/>
      <c r="C31" s="241"/>
      <c r="D31" s="359" t="s">
        <v>625</v>
      </c>
      <c r="E31" s="359"/>
      <c r="F31" s="359"/>
      <c r="G31" s="359"/>
      <c r="H31" s="359"/>
      <c r="I31" s="359"/>
      <c r="J31" s="359"/>
      <c r="K31" s="237"/>
    </row>
    <row r="32" spans="2:11" ht="15" customHeight="1">
      <c r="B32" s="240"/>
      <c r="C32" s="241"/>
      <c r="D32" s="359" t="s">
        <v>626</v>
      </c>
      <c r="E32" s="359"/>
      <c r="F32" s="359"/>
      <c r="G32" s="359"/>
      <c r="H32" s="359"/>
      <c r="I32" s="359"/>
      <c r="J32" s="359"/>
      <c r="K32" s="237"/>
    </row>
    <row r="33" spans="2:11" ht="15" customHeight="1">
      <c r="B33" s="240"/>
      <c r="C33" s="241"/>
      <c r="D33" s="359" t="s">
        <v>627</v>
      </c>
      <c r="E33" s="359"/>
      <c r="F33" s="359"/>
      <c r="G33" s="359"/>
      <c r="H33" s="359"/>
      <c r="I33" s="359"/>
      <c r="J33" s="359"/>
      <c r="K33" s="237"/>
    </row>
    <row r="34" spans="2:11" ht="15" customHeight="1">
      <c r="B34" s="240"/>
      <c r="C34" s="241"/>
      <c r="D34" s="239"/>
      <c r="E34" s="243" t="s">
        <v>102</v>
      </c>
      <c r="F34" s="239"/>
      <c r="G34" s="359" t="s">
        <v>628</v>
      </c>
      <c r="H34" s="359"/>
      <c r="I34" s="359"/>
      <c r="J34" s="359"/>
      <c r="K34" s="237"/>
    </row>
    <row r="35" spans="2:11" ht="30.75" customHeight="1">
      <c r="B35" s="240"/>
      <c r="C35" s="241"/>
      <c r="D35" s="239"/>
      <c r="E35" s="243" t="s">
        <v>629</v>
      </c>
      <c r="F35" s="239"/>
      <c r="G35" s="359" t="s">
        <v>630</v>
      </c>
      <c r="H35" s="359"/>
      <c r="I35" s="359"/>
      <c r="J35" s="359"/>
      <c r="K35" s="237"/>
    </row>
    <row r="36" spans="2:11" ht="15" customHeight="1">
      <c r="B36" s="240"/>
      <c r="C36" s="241"/>
      <c r="D36" s="239"/>
      <c r="E36" s="243" t="s">
        <v>53</v>
      </c>
      <c r="F36" s="239"/>
      <c r="G36" s="359" t="s">
        <v>631</v>
      </c>
      <c r="H36" s="359"/>
      <c r="I36" s="359"/>
      <c r="J36" s="359"/>
      <c r="K36" s="237"/>
    </row>
    <row r="37" spans="2:11" ht="15" customHeight="1">
      <c r="B37" s="240"/>
      <c r="C37" s="241"/>
      <c r="D37" s="239"/>
      <c r="E37" s="243" t="s">
        <v>103</v>
      </c>
      <c r="F37" s="239"/>
      <c r="G37" s="359" t="s">
        <v>632</v>
      </c>
      <c r="H37" s="359"/>
      <c r="I37" s="359"/>
      <c r="J37" s="359"/>
      <c r="K37" s="237"/>
    </row>
    <row r="38" spans="2:11" ht="15" customHeight="1">
      <c r="B38" s="240"/>
      <c r="C38" s="241"/>
      <c r="D38" s="239"/>
      <c r="E38" s="243" t="s">
        <v>104</v>
      </c>
      <c r="F38" s="239"/>
      <c r="G38" s="359" t="s">
        <v>633</v>
      </c>
      <c r="H38" s="359"/>
      <c r="I38" s="359"/>
      <c r="J38" s="359"/>
      <c r="K38" s="237"/>
    </row>
    <row r="39" spans="2:11" ht="15" customHeight="1">
      <c r="B39" s="240"/>
      <c r="C39" s="241"/>
      <c r="D39" s="239"/>
      <c r="E39" s="243" t="s">
        <v>105</v>
      </c>
      <c r="F39" s="239"/>
      <c r="G39" s="359" t="s">
        <v>634</v>
      </c>
      <c r="H39" s="359"/>
      <c r="I39" s="359"/>
      <c r="J39" s="359"/>
      <c r="K39" s="237"/>
    </row>
    <row r="40" spans="2:11" ht="15" customHeight="1">
      <c r="B40" s="240"/>
      <c r="C40" s="241"/>
      <c r="D40" s="239"/>
      <c r="E40" s="243" t="s">
        <v>635</v>
      </c>
      <c r="F40" s="239"/>
      <c r="G40" s="359" t="s">
        <v>636</v>
      </c>
      <c r="H40" s="359"/>
      <c r="I40" s="359"/>
      <c r="J40" s="359"/>
      <c r="K40" s="237"/>
    </row>
    <row r="41" spans="2:11" ht="15" customHeight="1">
      <c r="B41" s="240"/>
      <c r="C41" s="241"/>
      <c r="D41" s="239"/>
      <c r="E41" s="243"/>
      <c r="F41" s="239"/>
      <c r="G41" s="359" t="s">
        <v>637</v>
      </c>
      <c r="H41" s="359"/>
      <c r="I41" s="359"/>
      <c r="J41" s="359"/>
      <c r="K41" s="237"/>
    </row>
    <row r="42" spans="2:11" ht="15" customHeight="1">
      <c r="B42" s="240"/>
      <c r="C42" s="241"/>
      <c r="D42" s="239"/>
      <c r="E42" s="243" t="s">
        <v>638</v>
      </c>
      <c r="F42" s="239"/>
      <c r="G42" s="359" t="s">
        <v>639</v>
      </c>
      <c r="H42" s="359"/>
      <c r="I42" s="359"/>
      <c r="J42" s="359"/>
      <c r="K42" s="237"/>
    </row>
    <row r="43" spans="2:11" ht="15" customHeight="1">
      <c r="B43" s="240"/>
      <c r="C43" s="241"/>
      <c r="D43" s="239"/>
      <c r="E43" s="243" t="s">
        <v>107</v>
      </c>
      <c r="F43" s="239"/>
      <c r="G43" s="359" t="s">
        <v>640</v>
      </c>
      <c r="H43" s="359"/>
      <c r="I43" s="359"/>
      <c r="J43" s="359"/>
      <c r="K43" s="237"/>
    </row>
    <row r="44" spans="2:11" ht="12.75" customHeight="1">
      <c r="B44" s="240"/>
      <c r="C44" s="241"/>
      <c r="D44" s="239"/>
      <c r="E44" s="239"/>
      <c r="F44" s="239"/>
      <c r="G44" s="239"/>
      <c r="H44" s="239"/>
      <c r="I44" s="239"/>
      <c r="J44" s="239"/>
      <c r="K44" s="237"/>
    </row>
    <row r="45" spans="2:11" ht="15" customHeight="1">
      <c r="B45" s="240"/>
      <c r="C45" s="241"/>
      <c r="D45" s="359" t="s">
        <v>641</v>
      </c>
      <c r="E45" s="359"/>
      <c r="F45" s="359"/>
      <c r="G45" s="359"/>
      <c r="H45" s="359"/>
      <c r="I45" s="359"/>
      <c r="J45" s="359"/>
      <c r="K45" s="237"/>
    </row>
    <row r="46" spans="2:11" ht="15" customHeight="1">
      <c r="B46" s="240"/>
      <c r="C46" s="241"/>
      <c r="D46" s="241"/>
      <c r="E46" s="359" t="s">
        <v>642</v>
      </c>
      <c r="F46" s="359"/>
      <c r="G46" s="359"/>
      <c r="H46" s="359"/>
      <c r="I46" s="359"/>
      <c r="J46" s="359"/>
      <c r="K46" s="237"/>
    </row>
    <row r="47" spans="2:11" ht="15" customHeight="1">
      <c r="B47" s="240"/>
      <c r="C47" s="241"/>
      <c r="D47" s="241"/>
      <c r="E47" s="359" t="s">
        <v>643</v>
      </c>
      <c r="F47" s="359"/>
      <c r="G47" s="359"/>
      <c r="H47" s="359"/>
      <c r="I47" s="359"/>
      <c r="J47" s="359"/>
      <c r="K47" s="237"/>
    </row>
    <row r="48" spans="2:11" ht="15" customHeight="1">
      <c r="B48" s="240"/>
      <c r="C48" s="241"/>
      <c r="D48" s="241"/>
      <c r="E48" s="359" t="s">
        <v>644</v>
      </c>
      <c r="F48" s="359"/>
      <c r="G48" s="359"/>
      <c r="H48" s="359"/>
      <c r="I48" s="359"/>
      <c r="J48" s="359"/>
      <c r="K48" s="237"/>
    </row>
    <row r="49" spans="2:11" ht="15" customHeight="1">
      <c r="B49" s="240"/>
      <c r="C49" s="241"/>
      <c r="D49" s="359" t="s">
        <v>645</v>
      </c>
      <c r="E49" s="359"/>
      <c r="F49" s="359"/>
      <c r="G49" s="359"/>
      <c r="H49" s="359"/>
      <c r="I49" s="359"/>
      <c r="J49" s="359"/>
      <c r="K49" s="237"/>
    </row>
    <row r="50" spans="2:11" ht="25.5" customHeight="1">
      <c r="B50" s="236"/>
      <c r="C50" s="363" t="s">
        <v>646</v>
      </c>
      <c r="D50" s="363"/>
      <c r="E50" s="363"/>
      <c r="F50" s="363"/>
      <c r="G50" s="363"/>
      <c r="H50" s="363"/>
      <c r="I50" s="363"/>
      <c r="J50" s="363"/>
      <c r="K50" s="237"/>
    </row>
    <row r="51" spans="2:11" ht="5.25" customHeight="1">
      <c r="B51" s="236"/>
      <c r="C51" s="238"/>
      <c r="D51" s="238"/>
      <c r="E51" s="238"/>
      <c r="F51" s="238"/>
      <c r="G51" s="238"/>
      <c r="H51" s="238"/>
      <c r="I51" s="238"/>
      <c r="J51" s="238"/>
      <c r="K51" s="237"/>
    </row>
    <row r="52" spans="2:11" ht="15" customHeight="1">
      <c r="B52" s="236"/>
      <c r="C52" s="359" t="s">
        <v>647</v>
      </c>
      <c r="D52" s="359"/>
      <c r="E52" s="359"/>
      <c r="F52" s="359"/>
      <c r="G52" s="359"/>
      <c r="H52" s="359"/>
      <c r="I52" s="359"/>
      <c r="J52" s="359"/>
      <c r="K52" s="237"/>
    </row>
    <row r="53" spans="2:11" ht="15" customHeight="1">
      <c r="B53" s="236"/>
      <c r="C53" s="359" t="s">
        <v>648</v>
      </c>
      <c r="D53" s="359"/>
      <c r="E53" s="359"/>
      <c r="F53" s="359"/>
      <c r="G53" s="359"/>
      <c r="H53" s="359"/>
      <c r="I53" s="359"/>
      <c r="J53" s="359"/>
      <c r="K53" s="237"/>
    </row>
    <row r="54" spans="2:11" ht="12.75" customHeight="1">
      <c r="B54" s="236"/>
      <c r="C54" s="239"/>
      <c r="D54" s="239"/>
      <c r="E54" s="239"/>
      <c r="F54" s="239"/>
      <c r="G54" s="239"/>
      <c r="H54" s="239"/>
      <c r="I54" s="239"/>
      <c r="J54" s="239"/>
      <c r="K54" s="237"/>
    </row>
    <row r="55" spans="2:11" ht="15" customHeight="1">
      <c r="B55" s="236"/>
      <c r="C55" s="359" t="s">
        <v>649</v>
      </c>
      <c r="D55" s="359"/>
      <c r="E55" s="359"/>
      <c r="F55" s="359"/>
      <c r="G55" s="359"/>
      <c r="H55" s="359"/>
      <c r="I55" s="359"/>
      <c r="J55" s="359"/>
      <c r="K55" s="237"/>
    </row>
    <row r="56" spans="2:11" ht="15" customHeight="1">
      <c r="B56" s="236"/>
      <c r="C56" s="241"/>
      <c r="D56" s="359" t="s">
        <v>650</v>
      </c>
      <c r="E56" s="359"/>
      <c r="F56" s="359"/>
      <c r="G56" s="359"/>
      <c r="H56" s="359"/>
      <c r="I56" s="359"/>
      <c r="J56" s="359"/>
      <c r="K56" s="237"/>
    </row>
    <row r="57" spans="2:11" ht="15" customHeight="1">
      <c r="B57" s="236"/>
      <c r="C57" s="241"/>
      <c r="D57" s="359" t="s">
        <v>651</v>
      </c>
      <c r="E57" s="359"/>
      <c r="F57" s="359"/>
      <c r="G57" s="359"/>
      <c r="H57" s="359"/>
      <c r="I57" s="359"/>
      <c r="J57" s="359"/>
      <c r="K57" s="237"/>
    </row>
    <row r="58" spans="2:11" ht="15" customHeight="1">
      <c r="B58" s="236"/>
      <c r="C58" s="241"/>
      <c r="D58" s="359" t="s">
        <v>652</v>
      </c>
      <c r="E58" s="359"/>
      <c r="F58" s="359"/>
      <c r="G58" s="359"/>
      <c r="H58" s="359"/>
      <c r="I58" s="359"/>
      <c r="J58" s="359"/>
      <c r="K58" s="237"/>
    </row>
    <row r="59" spans="2:11" ht="15" customHeight="1">
      <c r="B59" s="236"/>
      <c r="C59" s="241"/>
      <c r="D59" s="359" t="s">
        <v>653</v>
      </c>
      <c r="E59" s="359"/>
      <c r="F59" s="359"/>
      <c r="G59" s="359"/>
      <c r="H59" s="359"/>
      <c r="I59" s="359"/>
      <c r="J59" s="359"/>
      <c r="K59" s="237"/>
    </row>
    <row r="60" spans="2:11" ht="15" customHeight="1">
      <c r="B60" s="236"/>
      <c r="C60" s="241"/>
      <c r="D60" s="360" t="s">
        <v>654</v>
      </c>
      <c r="E60" s="360"/>
      <c r="F60" s="360"/>
      <c r="G60" s="360"/>
      <c r="H60" s="360"/>
      <c r="I60" s="360"/>
      <c r="J60" s="360"/>
      <c r="K60" s="237"/>
    </row>
    <row r="61" spans="2:11" ht="15" customHeight="1">
      <c r="B61" s="236"/>
      <c r="C61" s="241"/>
      <c r="D61" s="359" t="s">
        <v>655</v>
      </c>
      <c r="E61" s="359"/>
      <c r="F61" s="359"/>
      <c r="G61" s="359"/>
      <c r="H61" s="359"/>
      <c r="I61" s="359"/>
      <c r="J61" s="359"/>
      <c r="K61" s="237"/>
    </row>
    <row r="62" spans="2:11" ht="12.75" customHeight="1">
      <c r="B62" s="236"/>
      <c r="C62" s="241"/>
      <c r="D62" s="241"/>
      <c r="E62" s="244"/>
      <c r="F62" s="241"/>
      <c r="G62" s="241"/>
      <c r="H62" s="241"/>
      <c r="I62" s="241"/>
      <c r="J62" s="241"/>
      <c r="K62" s="237"/>
    </row>
    <row r="63" spans="2:11" ht="15" customHeight="1">
      <c r="B63" s="236"/>
      <c r="C63" s="241"/>
      <c r="D63" s="359" t="s">
        <v>656</v>
      </c>
      <c r="E63" s="359"/>
      <c r="F63" s="359"/>
      <c r="G63" s="359"/>
      <c r="H63" s="359"/>
      <c r="I63" s="359"/>
      <c r="J63" s="359"/>
      <c r="K63" s="237"/>
    </row>
    <row r="64" spans="2:11" ht="15" customHeight="1">
      <c r="B64" s="236"/>
      <c r="C64" s="241"/>
      <c r="D64" s="360" t="s">
        <v>657</v>
      </c>
      <c r="E64" s="360"/>
      <c r="F64" s="360"/>
      <c r="G64" s="360"/>
      <c r="H64" s="360"/>
      <c r="I64" s="360"/>
      <c r="J64" s="360"/>
      <c r="K64" s="237"/>
    </row>
    <row r="65" spans="2:11" ht="15" customHeight="1">
      <c r="B65" s="236"/>
      <c r="C65" s="241"/>
      <c r="D65" s="359" t="s">
        <v>658</v>
      </c>
      <c r="E65" s="359"/>
      <c r="F65" s="359"/>
      <c r="G65" s="359"/>
      <c r="H65" s="359"/>
      <c r="I65" s="359"/>
      <c r="J65" s="359"/>
      <c r="K65" s="237"/>
    </row>
    <row r="66" spans="2:11" ht="15" customHeight="1">
      <c r="B66" s="236"/>
      <c r="C66" s="241"/>
      <c r="D66" s="359" t="s">
        <v>659</v>
      </c>
      <c r="E66" s="359"/>
      <c r="F66" s="359"/>
      <c r="G66" s="359"/>
      <c r="H66" s="359"/>
      <c r="I66" s="359"/>
      <c r="J66" s="359"/>
      <c r="K66" s="237"/>
    </row>
    <row r="67" spans="2:11" ht="15" customHeight="1">
      <c r="B67" s="236"/>
      <c r="C67" s="241"/>
      <c r="D67" s="359" t="s">
        <v>660</v>
      </c>
      <c r="E67" s="359"/>
      <c r="F67" s="359"/>
      <c r="G67" s="359"/>
      <c r="H67" s="359"/>
      <c r="I67" s="359"/>
      <c r="J67" s="359"/>
      <c r="K67" s="237"/>
    </row>
    <row r="68" spans="2:11" ht="15" customHeight="1">
      <c r="B68" s="236"/>
      <c r="C68" s="241"/>
      <c r="D68" s="359" t="s">
        <v>661</v>
      </c>
      <c r="E68" s="359"/>
      <c r="F68" s="359"/>
      <c r="G68" s="359"/>
      <c r="H68" s="359"/>
      <c r="I68" s="359"/>
      <c r="J68" s="359"/>
      <c r="K68" s="237"/>
    </row>
    <row r="69" spans="2:11" ht="12.75" customHeight="1">
      <c r="B69" s="245"/>
      <c r="C69" s="246"/>
      <c r="D69" s="246"/>
      <c r="E69" s="246"/>
      <c r="F69" s="246"/>
      <c r="G69" s="246"/>
      <c r="H69" s="246"/>
      <c r="I69" s="246"/>
      <c r="J69" s="246"/>
      <c r="K69" s="247"/>
    </row>
    <row r="70" spans="2:11" ht="18.75" customHeight="1">
      <c r="B70" s="248"/>
      <c r="C70" s="248"/>
      <c r="D70" s="248"/>
      <c r="E70" s="248"/>
      <c r="F70" s="248"/>
      <c r="G70" s="248"/>
      <c r="H70" s="248"/>
      <c r="I70" s="248"/>
      <c r="J70" s="248"/>
      <c r="K70" s="249"/>
    </row>
    <row r="71" spans="2:11" ht="18.75" customHeight="1">
      <c r="B71" s="249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2:11" ht="7.5" customHeight="1">
      <c r="B72" s="250"/>
      <c r="C72" s="251"/>
      <c r="D72" s="251"/>
      <c r="E72" s="251"/>
      <c r="F72" s="251"/>
      <c r="G72" s="251"/>
      <c r="H72" s="251"/>
      <c r="I72" s="251"/>
      <c r="J72" s="251"/>
      <c r="K72" s="252"/>
    </row>
    <row r="73" spans="2:11" ht="45" customHeight="1">
      <c r="B73" s="253"/>
      <c r="C73" s="361" t="s">
        <v>86</v>
      </c>
      <c r="D73" s="361"/>
      <c r="E73" s="361"/>
      <c r="F73" s="361"/>
      <c r="G73" s="361"/>
      <c r="H73" s="361"/>
      <c r="I73" s="361"/>
      <c r="J73" s="361"/>
      <c r="K73" s="254"/>
    </row>
    <row r="74" spans="2:11" ht="17.25" customHeight="1">
      <c r="B74" s="253"/>
      <c r="C74" s="255" t="s">
        <v>662</v>
      </c>
      <c r="D74" s="255"/>
      <c r="E74" s="255"/>
      <c r="F74" s="255" t="s">
        <v>663</v>
      </c>
      <c r="G74" s="256"/>
      <c r="H74" s="255" t="s">
        <v>103</v>
      </c>
      <c r="I74" s="255" t="s">
        <v>57</v>
      </c>
      <c r="J74" s="255" t="s">
        <v>664</v>
      </c>
      <c r="K74" s="254"/>
    </row>
    <row r="75" spans="2:11" ht="17.25" customHeight="1">
      <c r="B75" s="253"/>
      <c r="C75" s="257" t="s">
        <v>665</v>
      </c>
      <c r="D75" s="257"/>
      <c r="E75" s="257"/>
      <c r="F75" s="258" t="s">
        <v>666</v>
      </c>
      <c r="G75" s="259"/>
      <c r="H75" s="257"/>
      <c r="I75" s="257"/>
      <c r="J75" s="257" t="s">
        <v>667</v>
      </c>
      <c r="K75" s="254"/>
    </row>
    <row r="76" spans="2:11" ht="5.25" customHeight="1">
      <c r="B76" s="253"/>
      <c r="C76" s="260"/>
      <c r="D76" s="260"/>
      <c r="E76" s="260"/>
      <c r="F76" s="260"/>
      <c r="G76" s="261"/>
      <c r="H76" s="260"/>
      <c r="I76" s="260"/>
      <c r="J76" s="260"/>
      <c r="K76" s="254"/>
    </row>
    <row r="77" spans="2:11" ht="15" customHeight="1">
      <c r="B77" s="253"/>
      <c r="C77" s="243" t="s">
        <v>53</v>
      </c>
      <c r="D77" s="260"/>
      <c r="E77" s="260"/>
      <c r="F77" s="262" t="s">
        <v>668</v>
      </c>
      <c r="G77" s="261"/>
      <c r="H77" s="243" t="s">
        <v>669</v>
      </c>
      <c r="I77" s="243" t="s">
        <v>670</v>
      </c>
      <c r="J77" s="243">
        <v>20</v>
      </c>
      <c r="K77" s="254"/>
    </row>
    <row r="78" spans="2:11" ht="15" customHeight="1">
      <c r="B78" s="253"/>
      <c r="C78" s="243" t="s">
        <v>671</v>
      </c>
      <c r="D78" s="243"/>
      <c r="E78" s="243"/>
      <c r="F78" s="262" t="s">
        <v>668</v>
      </c>
      <c r="G78" s="261"/>
      <c r="H78" s="243" t="s">
        <v>672</v>
      </c>
      <c r="I78" s="243" t="s">
        <v>670</v>
      </c>
      <c r="J78" s="243">
        <v>120</v>
      </c>
      <c r="K78" s="254"/>
    </row>
    <row r="79" spans="2:11" ht="15" customHeight="1">
      <c r="B79" s="263"/>
      <c r="C79" s="243" t="s">
        <v>673</v>
      </c>
      <c r="D79" s="243"/>
      <c r="E79" s="243"/>
      <c r="F79" s="262" t="s">
        <v>674</v>
      </c>
      <c r="G79" s="261"/>
      <c r="H79" s="243" t="s">
        <v>675</v>
      </c>
      <c r="I79" s="243" t="s">
        <v>670</v>
      </c>
      <c r="J79" s="243">
        <v>50</v>
      </c>
      <c r="K79" s="254"/>
    </row>
    <row r="80" spans="2:11" ht="15" customHeight="1">
      <c r="B80" s="263"/>
      <c r="C80" s="243" t="s">
        <v>676</v>
      </c>
      <c r="D80" s="243"/>
      <c r="E80" s="243"/>
      <c r="F80" s="262" t="s">
        <v>668</v>
      </c>
      <c r="G80" s="261"/>
      <c r="H80" s="243" t="s">
        <v>677</v>
      </c>
      <c r="I80" s="243" t="s">
        <v>678</v>
      </c>
      <c r="J80" s="243"/>
      <c r="K80" s="254"/>
    </row>
    <row r="81" spans="2:11" ht="15" customHeight="1">
      <c r="B81" s="263"/>
      <c r="C81" s="264" t="s">
        <v>679</v>
      </c>
      <c r="D81" s="264"/>
      <c r="E81" s="264"/>
      <c r="F81" s="265" t="s">
        <v>674</v>
      </c>
      <c r="G81" s="264"/>
      <c r="H81" s="264" t="s">
        <v>680</v>
      </c>
      <c r="I81" s="264" t="s">
        <v>670</v>
      </c>
      <c r="J81" s="264">
        <v>15</v>
      </c>
      <c r="K81" s="254"/>
    </row>
    <row r="82" spans="2:11" ht="15" customHeight="1">
      <c r="B82" s="263"/>
      <c r="C82" s="264" t="s">
        <v>681</v>
      </c>
      <c r="D82" s="264"/>
      <c r="E82" s="264"/>
      <c r="F82" s="265" t="s">
        <v>674</v>
      </c>
      <c r="G82" s="264"/>
      <c r="H82" s="264" t="s">
        <v>682</v>
      </c>
      <c r="I82" s="264" t="s">
        <v>670</v>
      </c>
      <c r="J82" s="264">
        <v>15</v>
      </c>
      <c r="K82" s="254"/>
    </row>
    <row r="83" spans="2:11" ht="15" customHeight="1">
      <c r="B83" s="263"/>
      <c r="C83" s="264" t="s">
        <v>683</v>
      </c>
      <c r="D83" s="264"/>
      <c r="E83" s="264"/>
      <c r="F83" s="265" t="s">
        <v>674</v>
      </c>
      <c r="G83" s="264"/>
      <c r="H83" s="264" t="s">
        <v>684</v>
      </c>
      <c r="I83" s="264" t="s">
        <v>670</v>
      </c>
      <c r="J83" s="264">
        <v>20</v>
      </c>
      <c r="K83" s="254"/>
    </row>
    <row r="84" spans="2:11" ht="15" customHeight="1">
      <c r="B84" s="263"/>
      <c r="C84" s="264" t="s">
        <v>685</v>
      </c>
      <c r="D84" s="264"/>
      <c r="E84" s="264"/>
      <c r="F84" s="265" t="s">
        <v>674</v>
      </c>
      <c r="G84" s="264"/>
      <c r="H84" s="264" t="s">
        <v>686</v>
      </c>
      <c r="I84" s="264" t="s">
        <v>670</v>
      </c>
      <c r="J84" s="264">
        <v>20</v>
      </c>
      <c r="K84" s="254"/>
    </row>
    <row r="85" spans="2:11" ht="15" customHeight="1">
      <c r="B85" s="263"/>
      <c r="C85" s="243" t="s">
        <v>687</v>
      </c>
      <c r="D85" s="243"/>
      <c r="E85" s="243"/>
      <c r="F85" s="262" t="s">
        <v>674</v>
      </c>
      <c r="G85" s="261"/>
      <c r="H85" s="243" t="s">
        <v>688</v>
      </c>
      <c r="I85" s="243" t="s">
        <v>670</v>
      </c>
      <c r="J85" s="243">
        <v>50</v>
      </c>
      <c r="K85" s="254"/>
    </row>
    <row r="86" spans="2:11" ht="15" customHeight="1">
      <c r="B86" s="263"/>
      <c r="C86" s="243" t="s">
        <v>689</v>
      </c>
      <c r="D86" s="243"/>
      <c r="E86" s="243"/>
      <c r="F86" s="262" t="s">
        <v>674</v>
      </c>
      <c r="G86" s="261"/>
      <c r="H86" s="243" t="s">
        <v>690</v>
      </c>
      <c r="I86" s="243" t="s">
        <v>670</v>
      </c>
      <c r="J86" s="243">
        <v>20</v>
      </c>
      <c r="K86" s="254"/>
    </row>
    <row r="87" spans="2:11" ht="15" customHeight="1">
      <c r="B87" s="263"/>
      <c r="C87" s="243" t="s">
        <v>691</v>
      </c>
      <c r="D87" s="243"/>
      <c r="E87" s="243"/>
      <c r="F87" s="262" t="s">
        <v>674</v>
      </c>
      <c r="G87" s="261"/>
      <c r="H87" s="243" t="s">
        <v>692</v>
      </c>
      <c r="I87" s="243" t="s">
        <v>670</v>
      </c>
      <c r="J87" s="243">
        <v>20</v>
      </c>
      <c r="K87" s="254"/>
    </row>
    <row r="88" spans="2:11" ht="15" customHeight="1">
      <c r="B88" s="263"/>
      <c r="C88" s="243" t="s">
        <v>693</v>
      </c>
      <c r="D88" s="243"/>
      <c r="E88" s="243"/>
      <c r="F88" s="262" t="s">
        <v>674</v>
      </c>
      <c r="G88" s="261"/>
      <c r="H88" s="243" t="s">
        <v>694</v>
      </c>
      <c r="I88" s="243" t="s">
        <v>670</v>
      </c>
      <c r="J88" s="243">
        <v>50</v>
      </c>
      <c r="K88" s="254"/>
    </row>
    <row r="89" spans="2:11" ht="15" customHeight="1">
      <c r="B89" s="263"/>
      <c r="C89" s="243" t="s">
        <v>695</v>
      </c>
      <c r="D89" s="243"/>
      <c r="E89" s="243"/>
      <c r="F89" s="262" t="s">
        <v>674</v>
      </c>
      <c r="G89" s="261"/>
      <c r="H89" s="243" t="s">
        <v>695</v>
      </c>
      <c r="I89" s="243" t="s">
        <v>670</v>
      </c>
      <c r="J89" s="243">
        <v>50</v>
      </c>
      <c r="K89" s="254"/>
    </row>
    <row r="90" spans="2:11" ht="15" customHeight="1">
      <c r="B90" s="263"/>
      <c r="C90" s="243" t="s">
        <v>108</v>
      </c>
      <c r="D90" s="243"/>
      <c r="E90" s="243"/>
      <c r="F90" s="262" t="s">
        <v>674</v>
      </c>
      <c r="G90" s="261"/>
      <c r="H90" s="243" t="s">
        <v>696</v>
      </c>
      <c r="I90" s="243" t="s">
        <v>670</v>
      </c>
      <c r="J90" s="243">
        <v>255</v>
      </c>
      <c r="K90" s="254"/>
    </row>
    <row r="91" spans="2:11" ht="15" customHeight="1">
      <c r="B91" s="263"/>
      <c r="C91" s="243" t="s">
        <v>697</v>
      </c>
      <c r="D91" s="243"/>
      <c r="E91" s="243"/>
      <c r="F91" s="262" t="s">
        <v>668</v>
      </c>
      <c r="G91" s="261"/>
      <c r="H91" s="243" t="s">
        <v>698</v>
      </c>
      <c r="I91" s="243" t="s">
        <v>699</v>
      </c>
      <c r="J91" s="243"/>
      <c r="K91" s="254"/>
    </row>
    <row r="92" spans="2:11" ht="15" customHeight="1">
      <c r="B92" s="263"/>
      <c r="C92" s="243" t="s">
        <v>700</v>
      </c>
      <c r="D92" s="243"/>
      <c r="E92" s="243"/>
      <c r="F92" s="262" t="s">
        <v>668</v>
      </c>
      <c r="G92" s="261"/>
      <c r="H92" s="243" t="s">
        <v>701</v>
      </c>
      <c r="I92" s="243" t="s">
        <v>702</v>
      </c>
      <c r="J92" s="243"/>
      <c r="K92" s="254"/>
    </row>
    <row r="93" spans="2:11" ht="15" customHeight="1">
      <c r="B93" s="263"/>
      <c r="C93" s="243" t="s">
        <v>703</v>
      </c>
      <c r="D93" s="243"/>
      <c r="E93" s="243"/>
      <c r="F93" s="262" t="s">
        <v>668</v>
      </c>
      <c r="G93" s="261"/>
      <c r="H93" s="243" t="s">
        <v>703</v>
      </c>
      <c r="I93" s="243" t="s">
        <v>702</v>
      </c>
      <c r="J93" s="243"/>
      <c r="K93" s="254"/>
    </row>
    <row r="94" spans="2:11" ht="15" customHeight="1">
      <c r="B94" s="263"/>
      <c r="C94" s="243" t="s">
        <v>38</v>
      </c>
      <c r="D94" s="243"/>
      <c r="E94" s="243"/>
      <c r="F94" s="262" t="s">
        <v>668</v>
      </c>
      <c r="G94" s="261"/>
      <c r="H94" s="243" t="s">
        <v>704</v>
      </c>
      <c r="I94" s="243" t="s">
        <v>702</v>
      </c>
      <c r="J94" s="243"/>
      <c r="K94" s="254"/>
    </row>
    <row r="95" spans="2:11" ht="15" customHeight="1">
      <c r="B95" s="263"/>
      <c r="C95" s="243" t="s">
        <v>48</v>
      </c>
      <c r="D95" s="243"/>
      <c r="E95" s="243"/>
      <c r="F95" s="262" t="s">
        <v>668</v>
      </c>
      <c r="G95" s="261"/>
      <c r="H95" s="243" t="s">
        <v>705</v>
      </c>
      <c r="I95" s="243" t="s">
        <v>702</v>
      </c>
      <c r="J95" s="243"/>
      <c r="K95" s="254"/>
    </row>
    <row r="96" spans="2:11" ht="15" customHeight="1">
      <c r="B96" s="266"/>
      <c r="C96" s="267"/>
      <c r="D96" s="267"/>
      <c r="E96" s="267"/>
      <c r="F96" s="267"/>
      <c r="G96" s="267"/>
      <c r="H96" s="267"/>
      <c r="I96" s="267"/>
      <c r="J96" s="267"/>
      <c r="K96" s="268"/>
    </row>
    <row r="97" spans="2:11" ht="18.75" customHeight="1">
      <c r="B97" s="269"/>
      <c r="C97" s="270"/>
      <c r="D97" s="270"/>
      <c r="E97" s="270"/>
      <c r="F97" s="270"/>
      <c r="G97" s="270"/>
      <c r="H97" s="270"/>
      <c r="I97" s="270"/>
      <c r="J97" s="270"/>
      <c r="K97" s="269"/>
    </row>
    <row r="98" spans="2:11" ht="18.75" customHeight="1">
      <c r="B98" s="249"/>
      <c r="C98" s="249"/>
      <c r="D98" s="249"/>
      <c r="E98" s="249"/>
      <c r="F98" s="249"/>
      <c r="G98" s="249"/>
      <c r="H98" s="249"/>
      <c r="I98" s="249"/>
      <c r="J98" s="249"/>
      <c r="K98" s="249"/>
    </row>
    <row r="99" spans="2:11" ht="7.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2"/>
    </row>
    <row r="100" spans="2:11" ht="45" customHeight="1">
      <c r="B100" s="253"/>
      <c r="C100" s="361" t="s">
        <v>706</v>
      </c>
      <c r="D100" s="361"/>
      <c r="E100" s="361"/>
      <c r="F100" s="361"/>
      <c r="G100" s="361"/>
      <c r="H100" s="361"/>
      <c r="I100" s="361"/>
      <c r="J100" s="361"/>
      <c r="K100" s="254"/>
    </row>
    <row r="101" spans="2:11" ht="17.25" customHeight="1">
      <c r="B101" s="253"/>
      <c r="C101" s="255" t="s">
        <v>662</v>
      </c>
      <c r="D101" s="255"/>
      <c r="E101" s="255"/>
      <c r="F101" s="255" t="s">
        <v>663</v>
      </c>
      <c r="G101" s="256"/>
      <c r="H101" s="255" t="s">
        <v>103</v>
      </c>
      <c r="I101" s="255" t="s">
        <v>57</v>
      </c>
      <c r="J101" s="255" t="s">
        <v>664</v>
      </c>
      <c r="K101" s="254"/>
    </row>
    <row r="102" spans="2:11" ht="17.25" customHeight="1">
      <c r="B102" s="253"/>
      <c r="C102" s="257" t="s">
        <v>665</v>
      </c>
      <c r="D102" s="257"/>
      <c r="E102" s="257"/>
      <c r="F102" s="258" t="s">
        <v>666</v>
      </c>
      <c r="G102" s="259"/>
      <c r="H102" s="257"/>
      <c r="I102" s="257"/>
      <c r="J102" s="257" t="s">
        <v>667</v>
      </c>
      <c r="K102" s="254"/>
    </row>
    <row r="103" spans="2:11" ht="5.25" customHeight="1">
      <c r="B103" s="253"/>
      <c r="C103" s="255"/>
      <c r="D103" s="255"/>
      <c r="E103" s="255"/>
      <c r="F103" s="255"/>
      <c r="G103" s="271"/>
      <c r="H103" s="255"/>
      <c r="I103" s="255"/>
      <c r="J103" s="255"/>
      <c r="K103" s="254"/>
    </row>
    <row r="104" spans="2:11" ht="15" customHeight="1">
      <c r="B104" s="253"/>
      <c r="C104" s="243" t="s">
        <v>53</v>
      </c>
      <c r="D104" s="260"/>
      <c r="E104" s="260"/>
      <c r="F104" s="262" t="s">
        <v>668</v>
      </c>
      <c r="G104" s="271"/>
      <c r="H104" s="243" t="s">
        <v>707</v>
      </c>
      <c r="I104" s="243" t="s">
        <v>670</v>
      </c>
      <c r="J104" s="243">
        <v>20</v>
      </c>
      <c r="K104" s="254"/>
    </row>
    <row r="105" spans="2:11" ht="15" customHeight="1">
      <c r="B105" s="253"/>
      <c r="C105" s="243" t="s">
        <v>671</v>
      </c>
      <c r="D105" s="243"/>
      <c r="E105" s="243"/>
      <c r="F105" s="262" t="s">
        <v>668</v>
      </c>
      <c r="G105" s="243"/>
      <c r="H105" s="243" t="s">
        <v>707</v>
      </c>
      <c r="I105" s="243" t="s">
        <v>670</v>
      </c>
      <c r="J105" s="243">
        <v>120</v>
      </c>
      <c r="K105" s="254"/>
    </row>
    <row r="106" spans="2:11" ht="15" customHeight="1">
      <c r="B106" s="263"/>
      <c r="C106" s="243" t="s">
        <v>673</v>
      </c>
      <c r="D106" s="243"/>
      <c r="E106" s="243"/>
      <c r="F106" s="262" t="s">
        <v>674</v>
      </c>
      <c r="G106" s="243"/>
      <c r="H106" s="243" t="s">
        <v>707</v>
      </c>
      <c r="I106" s="243" t="s">
        <v>670</v>
      </c>
      <c r="J106" s="243">
        <v>50</v>
      </c>
      <c r="K106" s="254"/>
    </row>
    <row r="107" spans="2:11" ht="15" customHeight="1">
      <c r="B107" s="263"/>
      <c r="C107" s="243" t="s">
        <v>676</v>
      </c>
      <c r="D107" s="243"/>
      <c r="E107" s="243"/>
      <c r="F107" s="262" t="s">
        <v>668</v>
      </c>
      <c r="G107" s="243"/>
      <c r="H107" s="243" t="s">
        <v>707</v>
      </c>
      <c r="I107" s="243" t="s">
        <v>678</v>
      </c>
      <c r="J107" s="243"/>
      <c r="K107" s="254"/>
    </row>
    <row r="108" spans="2:11" ht="15" customHeight="1">
      <c r="B108" s="263"/>
      <c r="C108" s="243" t="s">
        <v>687</v>
      </c>
      <c r="D108" s="243"/>
      <c r="E108" s="243"/>
      <c r="F108" s="262" t="s">
        <v>674</v>
      </c>
      <c r="G108" s="243"/>
      <c r="H108" s="243" t="s">
        <v>707</v>
      </c>
      <c r="I108" s="243" t="s">
        <v>670</v>
      </c>
      <c r="J108" s="243">
        <v>50</v>
      </c>
      <c r="K108" s="254"/>
    </row>
    <row r="109" spans="2:11" ht="15" customHeight="1">
      <c r="B109" s="263"/>
      <c r="C109" s="243" t="s">
        <v>695</v>
      </c>
      <c r="D109" s="243"/>
      <c r="E109" s="243"/>
      <c r="F109" s="262" t="s">
        <v>674</v>
      </c>
      <c r="G109" s="243"/>
      <c r="H109" s="243" t="s">
        <v>707</v>
      </c>
      <c r="I109" s="243" t="s">
        <v>670</v>
      </c>
      <c r="J109" s="243">
        <v>50</v>
      </c>
      <c r="K109" s="254"/>
    </row>
    <row r="110" spans="2:11" ht="15" customHeight="1">
      <c r="B110" s="263"/>
      <c r="C110" s="243" t="s">
        <v>693</v>
      </c>
      <c r="D110" s="243"/>
      <c r="E110" s="243"/>
      <c r="F110" s="262" t="s">
        <v>674</v>
      </c>
      <c r="G110" s="243"/>
      <c r="H110" s="243" t="s">
        <v>707</v>
      </c>
      <c r="I110" s="243" t="s">
        <v>670</v>
      </c>
      <c r="J110" s="243">
        <v>50</v>
      </c>
      <c r="K110" s="254"/>
    </row>
    <row r="111" spans="2:11" ht="15" customHeight="1">
      <c r="B111" s="263"/>
      <c r="C111" s="243" t="s">
        <v>53</v>
      </c>
      <c r="D111" s="243"/>
      <c r="E111" s="243"/>
      <c r="F111" s="262" t="s">
        <v>668</v>
      </c>
      <c r="G111" s="243"/>
      <c r="H111" s="243" t="s">
        <v>708</v>
      </c>
      <c r="I111" s="243" t="s">
        <v>670</v>
      </c>
      <c r="J111" s="243">
        <v>20</v>
      </c>
      <c r="K111" s="254"/>
    </row>
    <row r="112" spans="2:11" ht="15" customHeight="1">
      <c r="B112" s="263"/>
      <c r="C112" s="243" t="s">
        <v>709</v>
      </c>
      <c r="D112" s="243"/>
      <c r="E112" s="243"/>
      <c r="F112" s="262" t="s">
        <v>668</v>
      </c>
      <c r="G112" s="243"/>
      <c r="H112" s="243" t="s">
        <v>710</v>
      </c>
      <c r="I112" s="243" t="s">
        <v>670</v>
      </c>
      <c r="J112" s="243">
        <v>120</v>
      </c>
      <c r="K112" s="254"/>
    </row>
    <row r="113" spans="2:11" ht="15" customHeight="1">
      <c r="B113" s="263"/>
      <c r="C113" s="243" t="s">
        <v>38</v>
      </c>
      <c r="D113" s="243"/>
      <c r="E113" s="243"/>
      <c r="F113" s="262" t="s">
        <v>668</v>
      </c>
      <c r="G113" s="243"/>
      <c r="H113" s="243" t="s">
        <v>711</v>
      </c>
      <c r="I113" s="243" t="s">
        <v>702</v>
      </c>
      <c r="J113" s="243"/>
      <c r="K113" s="254"/>
    </row>
    <row r="114" spans="2:11" ht="15" customHeight="1">
      <c r="B114" s="263"/>
      <c r="C114" s="243" t="s">
        <v>48</v>
      </c>
      <c r="D114" s="243"/>
      <c r="E114" s="243"/>
      <c r="F114" s="262" t="s">
        <v>668</v>
      </c>
      <c r="G114" s="243"/>
      <c r="H114" s="243" t="s">
        <v>712</v>
      </c>
      <c r="I114" s="243" t="s">
        <v>702</v>
      </c>
      <c r="J114" s="243"/>
      <c r="K114" s="254"/>
    </row>
    <row r="115" spans="2:11" ht="15" customHeight="1">
      <c r="B115" s="263"/>
      <c r="C115" s="243" t="s">
        <v>57</v>
      </c>
      <c r="D115" s="243"/>
      <c r="E115" s="243"/>
      <c r="F115" s="262" t="s">
        <v>668</v>
      </c>
      <c r="G115" s="243"/>
      <c r="H115" s="243" t="s">
        <v>713</v>
      </c>
      <c r="I115" s="243" t="s">
        <v>714</v>
      </c>
      <c r="J115" s="243"/>
      <c r="K115" s="254"/>
    </row>
    <row r="116" spans="2:11" ht="15" customHeight="1">
      <c r="B116" s="266"/>
      <c r="C116" s="272"/>
      <c r="D116" s="272"/>
      <c r="E116" s="272"/>
      <c r="F116" s="272"/>
      <c r="G116" s="272"/>
      <c r="H116" s="272"/>
      <c r="I116" s="272"/>
      <c r="J116" s="272"/>
      <c r="K116" s="268"/>
    </row>
    <row r="117" spans="2:11" ht="18.75" customHeight="1">
      <c r="B117" s="273"/>
      <c r="C117" s="239"/>
      <c r="D117" s="239"/>
      <c r="E117" s="239"/>
      <c r="F117" s="274"/>
      <c r="G117" s="239"/>
      <c r="H117" s="239"/>
      <c r="I117" s="239"/>
      <c r="J117" s="239"/>
      <c r="K117" s="273"/>
    </row>
    <row r="118" spans="2:11" ht="18.75" customHeight="1">
      <c r="B118" s="249"/>
      <c r="C118" s="249"/>
      <c r="D118" s="249"/>
      <c r="E118" s="249"/>
      <c r="F118" s="249"/>
      <c r="G118" s="249"/>
      <c r="H118" s="249"/>
      <c r="I118" s="249"/>
      <c r="J118" s="249"/>
      <c r="K118" s="249"/>
    </row>
    <row r="119" spans="2:11" ht="7.5" customHeight="1">
      <c r="B119" s="275"/>
      <c r="C119" s="276"/>
      <c r="D119" s="276"/>
      <c r="E119" s="276"/>
      <c r="F119" s="276"/>
      <c r="G119" s="276"/>
      <c r="H119" s="276"/>
      <c r="I119" s="276"/>
      <c r="J119" s="276"/>
      <c r="K119" s="277"/>
    </row>
    <row r="120" spans="2:11" ht="45" customHeight="1">
      <c r="B120" s="278"/>
      <c r="C120" s="356" t="s">
        <v>715</v>
      </c>
      <c r="D120" s="356"/>
      <c r="E120" s="356"/>
      <c r="F120" s="356"/>
      <c r="G120" s="356"/>
      <c r="H120" s="356"/>
      <c r="I120" s="356"/>
      <c r="J120" s="356"/>
      <c r="K120" s="279"/>
    </row>
    <row r="121" spans="2:11" ht="17.25" customHeight="1">
      <c r="B121" s="280"/>
      <c r="C121" s="255" t="s">
        <v>662</v>
      </c>
      <c r="D121" s="255"/>
      <c r="E121" s="255"/>
      <c r="F121" s="255" t="s">
        <v>663</v>
      </c>
      <c r="G121" s="256"/>
      <c r="H121" s="255" t="s">
        <v>103</v>
      </c>
      <c r="I121" s="255" t="s">
        <v>57</v>
      </c>
      <c r="J121" s="255" t="s">
        <v>664</v>
      </c>
      <c r="K121" s="281"/>
    </row>
    <row r="122" spans="2:11" ht="17.25" customHeight="1">
      <c r="B122" s="280"/>
      <c r="C122" s="257" t="s">
        <v>665</v>
      </c>
      <c r="D122" s="257"/>
      <c r="E122" s="257"/>
      <c r="F122" s="258" t="s">
        <v>666</v>
      </c>
      <c r="G122" s="259"/>
      <c r="H122" s="257"/>
      <c r="I122" s="257"/>
      <c r="J122" s="257" t="s">
        <v>667</v>
      </c>
      <c r="K122" s="281"/>
    </row>
    <row r="123" spans="2:11" ht="5.25" customHeight="1">
      <c r="B123" s="282"/>
      <c r="C123" s="260"/>
      <c r="D123" s="260"/>
      <c r="E123" s="260"/>
      <c r="F123" s="260"/>
      <c r="G123" s="243"/>
      <c r="H123" s="260"/>
      <c r="I123" s="260"/>
      <c r="J123" s="260"/>
      <c r="K123" s="283"/>
    </row>
    <row r="124" spans="2:11" ht="15" customHeight="1">
      <c r="B124" s="282"/>
      <c r="C124" s="243" t="s">
        <v>671</v>
      </c>
      <c r="D124" s="260"/>
      <c r="E124" s="260"/>
      <c r="F124" s="262" t="s">
        <v>668</v>
      </c>
      <c r="G124" s="243"/>
      <c r="H124" s="243" t="s">
        <v>707</v>
      </c>
      <c r="I124" s="243" t="s">
        <v>670</v>
      </c>
      <c r="J124" s="243">
        <v>120</v>
      </c>
      <c r="K124" s="284"/>
    </row>
    <row r="125" spans="2:11" ht="15" customHeight="1">
      <c r="B125" s="282"/>
      <c r="C125" s="243" t="s">
        <v>716</v>
      </c>
      <c r="D125" s="243"/>
      <c r="E125" s="243"/>
      <c r="F125" s="262" t="s">
        <v>668</v>
      </c>
      <c r="G125" s="243"/>
      <c r="H125" s="243" t="s">
        <v>717</v>
      </c>
      <c r="I125" s="243" t="s">
        <v>670</v>
      </c>
      <c r="J125" s="243" t="s">
        <v>718</v>
      </c>
      <c r="K125" s="284"/>
    </row>
    <row r="126" spans="2:11" ht="15" customHeight="1">
      <c r="B126" s="282"/>
      <c r="C126" s="243" t="s">
        <v>617</v>
      </c>
      <c r="D126" s="243"/>
      <c r="E126" s="243"/>
      <c r="F126" s="262" t="s">
        <v>668</v>
      </c>
      <c r="G126" s="243"/>
      <c r="H126" s="243" t="s">
        <v>719</v>
      </c>
      <c r="I126" s="243" t="s">
        <v>670</v>
      </c>
      <c r="J126" s="243" t="s">
        <v>718</v>
      </c>
      <c r="K126" s="284"/>
    </row>
    <row r="127" spans="2:11" ht="15" customHeight="1">
      <c r="B127" s="282"/>
      <c r="C127" s="243" t="s">
        <v>679</v>
      </c>
      <c r="D127" s="243"/>
      <c r="E127" s="243"/>
      <c r="F127" s="262" t="s">
        <v>674</v>
      </c>
      <c r="G127" s="243"/>
      <c r="H127" s="243" t="s">
        <v>680</v>
      </c>
      <c r="I127" s="243" t="s">
        <v>670</v>
      </c>
      <c r="J127" s="243">
        <v>15</v>
      </c>
      <c r="K127" s="284"/>
    </row>
    <row r="128" spans="2:11" ht="15" customHeight="1">
      <c r="B128" s="282"/>
      <c r="C128" s="264" t="s">
        <v>681</v>
      </c>
      <c r="D128" s="264"/>
      <c r="E128" s="264"/>
      <c r="F128" s="265" t="s">
        <v>674</v>
      </c>
      <c r="G128" s="264"/>
      <c r="H128" s="264" t="s">
        <v>682</v>
      </c>
      <c r="I128" s="264" t="s">
        <v>670</v>
      </c>
      <c r="J128" s="264">
        <v>15</v>
      </c>
      <c r="K128" s="284"/>
    </row>
    <row r="129" spans="2:11" ht="15" customHeight="1">
      <c r="B129" s="282"/>
      <c r="C129" s="264" t="s">
        <v>683</v>
      </c>
      <c r="D129" s="264"/>
      <c r="E129" s="264"/>
      <c r="F129" s="265" t="s">
        <v>674</v>
      </c>
      <c r="G129" s="264"/>
      <c r="H129" s="264" t="s">
        <v>684</v>
      </c>
      <c r="I129" s="264" t="s">
        <v>670</v>
      </c>
      <c r="J129" s="264">
        <v>20</v>
      </c>
      <c r="K129" s="284"/>
    </row>
    <row r="130" spans="2:11" ht="15" customHeight="1">
      <c r="B130" s="282"/>
      <c r="C130" s="264" t="s">
        <v>685</v>
      </c>
      <c r="D130" s="264"/>
      <c r="E130" s="264"/>
      <c r="F130" s="265" t="s">
        <v>674</v>
      </c>
      <c r="G130" s="264"/>
      <c r="H130" s="264" t="s">
        <v>686</v>
      </c>
      <c r="I130" s="264" t="s">
        <v>670</v>
      </c>
      <c r="J130" s="264">
        <v>20</v>
      </c>
      <c r="K130" s="284"/>
    </row>
    <row r="131" spans="2:11" ht="15" customHeight="1">
      <c r="B131" s="282"/>
      <c r="C131" s="243" t="s">
        <v>673</v>
      </c>
      <c r="D131" s="243"/>
      <c r="E131" s="243"/>
      <c r="F131" s="262" t="s">
        <v>674</v>
      </c>
      <c r="G131" s="243"/>
      <c r="H131" s="243" t="s">
        <v>707</v>
      </c>
      <c r="I131" s="243" t="s">
        <v>670</v>
      </c>
      <c r="J131" s="243">
        <v>50</v>
      </c>
      <c r="K131" s="284"/>
    </row>
    <row r="132" spans="2:11" ht="15" customHeight="1">
      <c r="B132" s="282"/>
      <c r="C132" s="243" t="s">
        <v>687</v>
      </c>
      <c r="D132" s="243"/>
      <c r="E132" s="243"/>
      <c r="F132" s="262" t="s">
        <v>674</v>
      </c>
      <c r="G132" s="243"/>
      <c r="H132" s="243" t="s">
        <v>707</v>
      </c>
      <c r="I132" s="243" t="s">
        <v>670</v>
      </c>
      <c r="J132" s="243">
        <v>50</v>
      </c>
      <c r="K132" s="284"/>
    </row>
    <row r="133" spans="2:11" ht="15" customHeight="1">
      <c r="B133" s="282"/>
      <c r="C133" s="243" t="s">
        <v>693</v>
      </c>
      <c r="D133" s="243"/>
      <c r="E133" s="243"/>
      <c r="F133" s="262" t="s">
        <v>674</v>
      </c>
      <c r="G133" s="243"/>
      <c r="H133" s="243" t="s">
        <v>707</v>
      </c>
      <c r="I133" s="243" t="s">
        <v>670</v>
      </c>
      <c r="J133" s="243">
        <v>50</v>
      </c>
      <c r="K133" s="284"/>
    </row>
    <row r="134" spans="2:11" ht="15" customHeight="1">
      <c r="B134" s="282"/>
      <c r="C134" s="243" t="s">
        <v>695</v>
      </c>
      <c r="D134" s="243"/>
      <c r="E134" s="243"/>
      <c r="F134" s="262" t="s">
        <v>674</v>
      </c>
      <c r="G134" s="243"/>
      <c r="H134" s="243" t="s">
        <v>707</v>
      </c>
      <c r="I134" s="243" t="s">
        <v>670</v>
      </c>
      <c r="J134" s="243">
        <v>50</v>
      </c>
      <c r="K134" s="284"/>
    </row>
    <row r="135" spans="2:11" ht="15" customHeight="1">
      <c r="B135" s="282"/>
      <c r="C135" s="243" t="s">
        <v>108</v>
      </c>
      <c r="D135" s="243"/>
      <c r="E135" s="243"/>
      <c r="F135" s="262" t="s">
        <v>674</v>
      </c>
      <c r="G135" s="243"/>
      <c r="H135" s="243" t="s">
        <v>720</v>
      </c>
      <c r="I135" s="243" t="s">
        <v>670</v>
      </c>
      <c r="J135" s="243">
        <v>255</v>
      </c>
      <c r="K135" s="284"/>
    </row>
    <row r="136" spans="2:11" ht="15" customHeight="1">
      <c r="B136" s="282"/>
      <c r="C136" s="243" t="s">
        <v>697</v>
      </c>
      <c r="D136" s="243"/>
      <c r="E136" s="243"/>
      <c r="F136" s="262" t="s">
        <v>668</v>
      </c>
      <c r="G136" s="243"/>
      <c r="H136" s="243" t="s">
        <v>721</v>
      </c>
      <c r="I136" s="243" t="s">
        <v>699</v>
      </c>
      <c r="J136" s="243"/>
      <c r="K136" s="284"/>
    </row>
    <row r="137" spans="2:11" ht="15" customHeight="1">
      <c r="B137" s="282"/>
      <c r="C137" s="243" t="s">
        <v>700</v>
      </c>
      <c r="D137" s="243"/>
      <c r="E137" s="243"/>
      <c r="F137" s="262" t="s">
        <v>668</v>
      </c>
      <c r="G137" s="243"/>
      <c r="H137" s="243" t="s">
        <v>722</v>
      </c>
      <c r="I137" s="243" t="s">
        <v>702</v>
      </c>
      <c r="J137" s="243"/>
      <c r="K137" s="284"/>
    </row>
    <row r="138" spans="2:11" ht="15" customHeight="1">
      <c r="B138" s="282"/>
      <c r="C138" s="243" t="s">
        <v>703</v>
      </c>
      <c r="D138" s="243"/>
      <c r="E138" s="243"/>
      <c r="F138" s="262" t="s">
        <v>668</v>
      </c>
      <c r="G138" s="243"/>
      <c r="H138" s="243" t="s">
        <v>703</v>
      </c>
      <c r="I138" s="243" t="s">
        <v>702</v>
      </c>
      <c r="J138" s="243"/>
      <c r="K138" s="284"/>
    </row>
    <row r="139" spans="2:11" ht="15" customHeight="1">
      <c r="B139" s="282"/>
      <c r="C139" s="243" t="s">
        <v>38</v>
      </c>
      <c r="D139" s="243"/>
      <c r="E139" s="243"/>
      <c r="F139" s="262" t="s">
        <v>668</v>
      </c>
      <c r="G139" s="243"/>
      <c r="H139" s="243" t="s">
        <v>723</v>
      </c>
      <c r="I139" s="243" t="s">
        <v>702</v>
      </c>
      <c r="J139" s="243"/>
      <c r="K139" s="284"/>
    </row>
    <row r="140" spans="2:11" ht="15" customHeight="1">
      <c r="B140" s="282"/>
      <c r="C140" s="243" t="s">
        <v>724</v>
      </c>
      <c r="D140" s="243"/>
      <c r="E140" s="243"/>
      <c r="F140" s="262" t="s">
        <v>668</v>
      </c>
      <c r="G140" s="243"/>
      <c r="H140" s="243" t="s">
        <v>725</v>
      </c>
      <c r="I140" s="243" t="s">
        <v>702</v>
      </c>
      <c r="J140" s="243"/>
      <c r="K140" s="284"/>
    </row>
    <row r="141" spans="2:11" ht="15" customHeight="1">
      <c r="B141" s="285"/>
      <c r="C141" s="286"/>
      <c r="D141" s="286"/>
      <c r="E141" s="286"/>
      <c r="F141" s="286"/>
      <c r="G141" s="286"/>
      <c r="H141" s="286"/>
      <c r="I141" s="286"/>
      <c r="J141" s="286"/>
      <c r="K141" s="287"/>
    </row>
    <row r="142" spans="2:11" ht="18.75" customHeight="1">
      <c r="B142" s="239"/>
      <c r="C142" s="239"/>
      <c r="D142" s="239"/>
      <c r="E142" s="239"/>
      <c r="F142" s="274"/>
      <c r="G142" s="239"/>
      <c r="H142" s="239"/>
      <c r="I142" s="239"/>
      <c r="J142" s="239"/>
      <c r="K142" s="239"/>
    </row>
    <row r="143" spans="2:11" ht="18.75" customHeight="1">
      <c r="B143" s="249"/>
      <c r="C143" s="249"/>
      <c r="D143" s="249"/>
      <c r="E143" s="249"/>
      <c r="F143" s="249"/>
      <c r="G143" s="249"/>
      <c r="H143" s="249"/>
      <c r="I143" s="249"/>
      <c r="J143" s="249"/>
      <c r="K143" s="249"/>
    </row>
    <row r="144" spans="2:11" ht="7.5" customHeight="1">
      <c r="B144" s="250"/>
      <c r="C144" s="251"/>
      <c r="D144" s="251"/>
      <c r="E144" s="251"/>
      <c r="F144" s="251"/>
      <c r="G144" s="251"/>
      <c r="H144" s="251"/>
      <c r="I144" s="251"/>
      <c r="J144" s="251"/>
      <c r="K144" s="252"/>
    </row>
    <row r="145" spans="2:11" ht="45" customHeight="1">
      <c r="B145" s="253"/>
      <c r="C145" s="361" t="s">
        <v>726</v>
      </c>
      <c r="D145" s="361"/>
      <c r="E145" s="361"/>
      <c r="F145" s="361"/>
      <c r="G145" s="361"/>
      <c r="H145" s="361"/>
      <c r="I145" s="361"/>
      <c r="J145" s="361"/>
      <c r="K145" s="254"/>
    </row>
    <row r="146" spans="2:11" ht="17.25" customHeight="1">
      <c r="B146" s="253"/>
      <c r="C146" s="255" t="s">
        <v>662</v>
      </c>
      <c r="D146" s="255"/>
      <c r="E146" s="255"/>
      <c r="F146" s="255" t="s">
        <v>663</v>
      </c>
      <c r="G146" s="256"/>
      <c r="H146" s="255" t="s">
        <v>103</v>
      </c>
      <c r="I146" s="255" t="s">
        <v>57</v>
      </c>
      <c r="J146" s="255" t="s">
        <v>664</v>
      </c>
      <c r="K146" s="254"/>
    </row>
    <row r="147" spans="2:11" ht="17.25" customHeight="1">
      <c r="B147" s="253"/>
      <c r="C147" s="257" t="s">
        <v>665</v>
      </c>
      <c r="D147" s="257"/>
      <c r="E147" s="257"/>
      <c r="F147" s="258" t="s">
        <v>666</v>
      </c>
      <c r="G147" s="259"/>
      <c r="H147" s="257"/>
      <c r="I147" s="257"/>
      <c r="J147" s="257" t="s">
        <v>667</v>
      </c>
      <c r="K147" s="254"/>
    </row>
    <row r="148" spans="2:11" ht="5.25" customHeight="1">
      <c r="B148" s="263"/>
      <c r="C148" s="260"/>
      <c r="D148" s="260"/>
      <c r="E148" s="260"/>
      <c r="F148" s="260"/>
      <c r="G148" s="261"/>
      <c r="H148" s="260"/>
      <c r="I148" s="260"/>
      <c r="J148" s="260"/>
      <c r="K148" s="284"/>
    </row>
    <row r="149" spans="2:11" ht="15" customHeight="1">
      <c r="B149" s="263"/>
      <c r="C149" s="288" t="s">
        <v>671</v>
      </c>
      <c r="D149" s="243"/>
      <c r="E149" s="243"/>
      <c r="F149" s="289" t="s">
        <v>668</v>
      </c>
      <c r="G149" s="243"/>
      <c r="H149" s="288" t="s">
        <v>707</v>
      </c>
      <c r="I149" s="288" t="s">
        <v>670</v>
      </c>
      <c r="J149" s="288">
        <v>120</v>
      </c>
      <c r="K149" s="284"/>
    </row>
    <row r="150" spans="2:11" ht="15" customHeight="1">
      <c r="B150" s="263"/>
      <c r="C150" s="288" t="s">
        <v>716</v>
      </c>
      <c r="D150" s="243"/>
      <c r="E150" s="243"/>
      <c r="F150" s="289" t="s">
        <v>668</v>
      </c>
      <c r="G150" s="243"/>
      <c r="H150" s="288" t="s">
        <v>727</v>
      </c>
      <c r="I150" s="288" t="s">
        <v>670</v>
      </c>
      <c r="J150" s="288" t="s">
        <v>718</v>
      </c>
      <c r="K150" s="284"/>
    </row>
    <row r="151" spans="2:11" ht="15" customHeight="1">
      <c r="B151" s="263"/>
      <c r="C151" s="288" t="s">
        <v>617</v>
      </c>
      <c r="D151" s="243"/>
      <c r="E151" s="243"/>
      <c r="F151" s="289" t="s">
        <v>668</v>
      </c>
      <c r="G151" s="243"/>
      <c r="H151" s="288" t="s">
        <v>728</v>
      </c>
      <c r="I151" s="288" t="s">
        <v>670</v>
      </c>
      <c r="J151" s="288" t="s">
        <v>718</v>
      </c>
      <c r="K151" s="284"/>
    </row>
    <row r="152" spans="2:11" ht="15" customHeight="1">
      <c r="B152" s="263"/>
      <c r="C152" s="288" t="s">
        <v>673</v>
      </c>
      <c r="D152" s="243"/>
      <c r="E152" s="243"/>
      <c r="F152" s="289" t="s">
        <v>674</v>
      </c>
      <c r="G152" s="243"/>
      <c r="H152" s="288" t="s">
        <v>707</v>
      </c>
      <c r="I152" s="288" t="s">
        <v>670</v>
      </c>
      <c r="J152" s="288">
        <v>50</v>
      </c>
      <c r="K152" s="284"/>
    </row>
    <row r="153" spans="2:11" ht="15" customHeight="1">
      <c r="B153" s="263"/>
      <c r="C153" s="288" t="s">
        <v>676</v>
      </c>
      <c r="D153" s="243"/>
      <c r="E153" s="243"/>
      <c r="F153" s="289" t="s">
        <v>668</v>
      </c>
      <c r="G153" s="243"/>
      <c r="H153" s="288" t="s">
        <v>707</v>
      </c>
      <c r="I153" s="288" t="s">
        <v>678</v>
      </c>
      <c r="J153" s="288"/>
      <c r="K153" s="284"/>
    </row>
    <row r="154" spans="2:11" ht="15" customHeight="1">
      <c r="B154" s="263"/>
      <c r="C154" s="288" t="s">
        <v>687</v>
      </c>
      <c r="D154" s="243"/>
      <c r="E154" s="243"/>
      <c r="F154" s="289" t="s">
        <v>674</v>
      </c>
      <c r="G154" s="243"/>
      <c r="H154" s="288" t="s">
        <v>707</v>
      </c>
      <c r="I154" s="288" t="s">
        <v>670</v>
      </c>
      <c r="J154" s="288">
        <v>50</v>
      </c>
      <c r="K154" s="284"/>
    </row>
    <row r="155" spans="2:11" ht="15" customHeight="1">
      <c r="B155" s="263"/>
      <c r="C155" s="288" t="s">
        <v>695</v>
      </c>
      <c r="D155" s="243"/>
      <c r="E155" s="243"/>
      <c r="F155" s="289" t="s">
        <v>674</v>
      </c>
      <c r="G155" s="243"/>
      <c r="H155" s="288" t="s">
        <v>707</v>
      </c>
      <c r="I155" s="288" t="s">
        <v>670</v>
      </c>
      <c r="J155" s="288">
        <v>50</v>
      </c>
      <c r="K155" s="284"/>
    </row>
    <row r="156" spans="2:11" ht="15" customHeight="1">
      <c r="B156" s="263"/>
      <c r="C156" s="288" t="s">
        <v>693</v>
      </c>
      <c r="D156" s="243"/>
      <c r="E156" s="243"/>
      <c r="F156" s="289" t="s">
        <v>674</v>
      </c>
      <c r="G156" s="243"/>
      <c r="H156" s="288" t="s">
        <v>707</v>
      </c>
      <c r="I156" s="288" t="s">
        <v>670</v>
      </c>
      <c r="J156" s="288">
        <v>50</v>
      </c>
      <c r="K156" s="284"/>
    </row>
    <row r="157" spans="2:11" ht="15" customHeight="1">
      <c r="B157" s="263"/>
      <c r="C157" s="288" t="s">
        <v>91</v>
      </c>
      <c r="D157" s="243"/>
      <c r="E157" s="243"/>
      <c r="F157" s="289" t="s">
        <v>668</v>
      </c>
      <c r="G157" s="243"/>
      <c r="H157" s="288" t="s">
        <v>729</v>
      </c>
      <c r="I157" s="288" t="s">
        <v>670</v>
      </c>
      <c r="J157" s="288" t="s">
        <v>730</v>
      </c>
      <c r="K157" s="284"/>
    </row>
    <row r="158" spans="2:11" ht="15" customHeight="1">
      <c r="B158" s="263"/>
      <c r="C158" s="288" t="s">
        <v>731</v>
      </c>
      <c r="D158" s="243"/>
      <c r="E158" s="243"/>
      <c r="F158" s="289" t="s">
        <v>668</v>
      </c>
      <c r="G158" s="243"/>
      <c r="H158" s="288" t="s">
        <v>732</v>
      </c>
      <c r="I158" s="288" t="s">
        <v>702</v>
      </c>
      <c r="J158" s="288"/>
      <c r="K158" s="284"/>
    </row>
    <row r="159" spans="2:11" ht="15" customHeight="1">
      <c r="B159" s="290"/>
      <c r="C159" s="272"/>
      <c r="D159" s="272"/>
      <c r="E159" s="272"/>
      <c r="F159" s="272"/>
      <c r="G159" s="272"/>
      <c r="H159" s="272"/>
      <c r="I159" s="272"/>
      <c r="J159" s="272"/>
      <c r="K159" s="291"/>
    </row>
    <row r="160" spans="2:11" ht="18.75" customHeight="1">
      <c r="B160" s="239"/>
      <c r="C160" s="243"/>
      <c r="D160" s="243"/>
      <c r="E160" s="243"/>
      <c r="F160" s="262"/>
      <c r="G160" s="243"/>
      <c r="H160" s="243"/>
      <c r="I160" s="243"/>
      <c r="J160" s="243"/>
      <c r="K160" s="239"/>
    </row>
    <row r="161" spans="2:11" ht="18.75" customHeight="1">
      <c r="B161" s="249"/>
      <c r="C161" s="249"/>
      <c r="D161" s="249"/>
      <c r="E161" s="249"/>
      <c r="F161" s="249"/>
      <c r="G161" s="249"/>
      <c r="H161" s="249"/>
      <c r="I161" s="249"/>
      <c r="J161" s="249"/>
      <c r="K161" s="249"/>
    </row>
    <row r="162" spans="2:11" ht="7.5" customHeight="1">
      <c r="B162" s="231"/>
      <c r="C162" s="232"/>
      <c r="D162" s="232"/>
      <c r="E162" s="232"/>
      <c r="F162" s="232"/>
      <c r="G162" s="232"/>
      <c r="H162" s="232"/>
      <c r="I162" s="232"/>
      <c r="J162" s="232"/>
      <c r="K162" s="233"/>
    </row>
    <row r="163" spans="2:11" ht="45" customHeight="1">
      <c r="B163" s="234"/>
      <c r="C163" s="356" t="s">
        <v>733</v>
      </c>
      <c r="D163" s="356"/>
      <c r="E163" s="356"/>
      <c r="F163" s="356"/>
      <c r="G163" s="356"/>
      <c r="H163" s="356"/>
      <c r="I163" s="356"/>
      <c r="J163" s="356"/>
      <c r="K163" s="235"/>
    </row>
    <row r="164" spans="2:11" ht="17.25" customHeight="1">
      <c r="B164" s="234"/>
      <c r="C164" s="255" t="s">
        <v>662</v>
      </c>
      <c r="D164" s="255"/>
      <c r="E164" s="255"/>
      <c r="F164" s="255" t="s">
        <v>663</v>
      </c>
      <c r="G164" s="292"/>
      <c r="H164" s="293" t="s">
        <v>103</v>
      </c>
      <c r="I164" s="293" t="s">
        <v>57</v>
      </c>
      <c r="J164" s="255" t="s">
        <v>664</v>
      </c>
      <c r="K164" s="235"/>
    </row>
    <row r="165" spans="2:11" ht="17.25" customHeight="1">
      <c r="B165" s="236"/>
      <c r="C165" s="257" t="s">
        <v>665</v>
      </c>
      <c r="D165" s="257"/>
      <c r="E165" s="257"/>
      <c r="F165" s="258" t="s">
        <v>666</v>
      </c>
      <c r="G165" s="294"/>
      <c r="H165" s="295"/>
      <c r="I165" s="295"/>
      <c r="J165" s="257" t="s">
        <v>667</v>
      </c>
      <c r="K165" s="237"/>
    </row>
    <row r="166" spans="2:11" ht="5.25" customHeight="1">
      <c r="B166" s="263"/>
      <c r="C166" s="260"/>
      <c r="D166" s="260"/>
      <c r="E166" s="260"/>
      <c r="F166" s="260"/>
      <c r="G166" s="261"/>
      <c r="H166" s="260"/>
      <c r="I166" s="260"/>
      <c r="J166" s="260"/>
      <c r="K166" s="284"/>
    </row>
    <row r="167" spans="2:11" ht="15" customHeight="1">
      <c r="B167" s="263"/>
      <c r="C167" s="243" t="s">
        <v>671</v>
      </c>
      <c r="D167" s="243"/>
      <c r="E167" s="243"/>
      <c r="F167" s="262" t="s">
        <v>668</v>
      </c>
      <c r="G167" s="243"/>
      <c r="H167" s="243" t="s">
        <v>707</v>
      </c>
      <c r="I167" s="243" t="s">
        <v>670</v>
      </c>
      <c r="J167" s="243">
        <v>120</v>
      </c>
      <c r="K167" s="284"/>
    </row>
    <row r="168" spans="2:11" ht="15" customHeight="1">
      <c r="B168" s="263"/>
      <c r="C168" s="243" t="s">
        <v>716</v>
      </c>
      <c r="D168" s="243"/>
      <c r="E168" s="243"/>
      <c r="F168" s="262" t="s">
        <v>668</v>
      </c>
      <c r="G168" s="243"/>
      <c r="H168" s="243" t="s">
        <v>717</v>
      </c>
      <c r="I168" s="243" t="s">
        <v>670</v>
      </c>
      <c r="J168" s="243" t="s">
        <v>718</v>
      </c>
      <c r="K168" s="284"/>
    </row>
    <row r="169" spans="2:11" ht="15" customHeight="1">
      <c r="B169" s="263"/>
      <c r="C169" s="243" t="s">
        <v>617</v>
      </c>
      <c r="D169" s="243"/>
      <c r="E169" s="243"/>
      <c r="F169" s="262" t="s">
        <v>668</v>
      </c>
      <c r="G169" s="243"/>
      <c r="H169" s="243" t="s">
        <v>734</v>
      </c>
      <c r="I169" s="243" t="s">
        <v>670</v>
      </c>
      <c r="J169" s="243" t="s">
        <v>718</v>
      </c>
      <c r="K169" s="284"/>
    </row>
    <row r="170" spans="2:11" ht="15" customHeight="1">
      <c r="B170" s="263"/>
      <c r="C170" s="243" t="s">
        <v>673</v>
      </c>
      <c r="D170" s="243"/>
      <c r="E170" s="243"/>
      <c r="F170" s="262" t="s">
        <v>674</v>
      </c>
      <c r="G170" s="243"/>
      <c r="H170" s="243" t="s">
        <v>734</v>
      </c>
      <c r="I170" s="243" t="s">
        <v>670</v>
      </c>
      <c r="J170" s="243">
        <v>50</v>
      </c>
      <c r="K170" s="284"/>
    </row>
    <row r="171" spans="2:11" ht="15" customHeight="1">
      <c r="B171" s="263"/>
      <c r="C171" s="243" t="s">
        <v>676</v>
      </c>
      <c r="D171" s="243"/>
      <c r="E171" s="243"/>
      <c r="F171" s="262" t="s">
        <v>668</v>
      </c>
      <c r="G171" s="243"/>
      <c r="H171" s="243" t="s">
        <v>734</v>
      </c>
      <c r="I171" s="243" t="s">
        <v>678</v>
      </c>
      <c r="J171" s="243"/>
      <c r="K171" s="284"/>
    </row>
    <row r="172" spans="2:11" ht="15" customHeight="1">
      <c r="B172" s="263"/>
      <c r="C172" s="243" t="s">
        <v>687</v>
      </c>
      <c r="D172" s="243"/>
      <c r="E172" s="243"/>
      <c r="F172" s="262" t="s">
        <v>674</v>
      </c>
      <c r="G172" s="243"/>
      <c r="H172" s="243" t="s">
        <v>734</v>
      </c>
      <c r="I172" s="243" t="s">
        <v>670</v>
      </c>
      <c r="J172" s="243">
        <v>50</v>
      </c>
      <c r="K172" s="284"/>
    </row>
    <row r="173" spans="2:11" ht="15" customHeight="1">
      <c r="B173" s="263"/>
      <c r="C173" s="243" t="s">
        <v>695</v>
      </c>
      <c r="D173" s="243"/>
      <c r="E173" s="243"/>
      <c r="F173" s="262" t="s">
        <v>674</v>
      </c>
      <c r="G173" s="243"/>
      <c r="H173" s="243" t="s">
        <v>734</v>
      </c>
      <c r="I173" s="243" t="s">
        <v>670</v>
      </c>
      <c r="J173" s="243">
        <v>50</v>
      </c>
      <c r="K173" s="284"/>
    </row>
    <row r="174" spans="2:11" ht="15" customHeight="1">
      <c r="B174" s="263"/>
      <c r="C174" s="243" t="s">
        <v>693</v>
      </c>
      <c r="D174" s="243"/>
      <c r="E174" s="243"/>
      <c r="F174" s="262" t="s">
        <v>674</v>
      </c>
      <c r="G174" s="243"/>
      <c r="H174" s="243" t="s">
        <v>734</v>
      </c>
      <c r="I174" s="243" t="s">
        <v>670</v>
      </c>
      <c r="J174" s="243">
        <v>50</v>
      </c>
      <c r="K174" s="284"/>
    </row>
    <row r="175" spans="2:11" ht="15" customHeight="1">
      <c r="B175" s="263"/>
      <c r="C175" s="243" t="s">
        <v>102</v>
      </c>
      <c r="D175" s="243"/>
      <c r="E175" s="243"/>
      <c r="F175" s="262" t="s">
        <v>668</v>
      </c>
      <c r="G175" s="243"/>
      <c r="H175" s="243" t="s">
        <v>735</v>
      </c>
      <c r="I175" s="243" t="s">
        <v>736</v>
      </c>
      <c r="J175" s="243"/>
      <c r="K175" s="284"/>
    </row>
    <row r="176" spans="2:11" ht="15" customHeight="1">
      <c r="B176" s="263"/>
      <c r="C176" s="243" t="s">
        <v>57</v>
      </c>
      <c r="D176" s="243"/>
      <c r="E176" s="243"/>
      <c r="F176" s="262" t="s">
        <v>668</v>
      </c>
      <c r="G176" s="243"/>
      <c r="H176" s="243" t="s">
        <v>737</v>
      </c>
      <c r="I176" s="243" t="s">
        <v>738</v>
      </c>
      <c r="J176" s="243">
        <v>1</v>
      </c>
      <c r="K176" s="284"/>
    </row>
    <row r="177" spans="2:11" ht="15" customHeight="1">
      <c r="B177" s="263"/>
      <c r="C177" s="243" t="s">
        <v>53</v>
      </c>
      <c r="D177" s="243"/>
      <c r="E177" s="243"/>
      <c r="F177" s="262" t="s">
        <v>668</v>
      </c>
      <c r="G177" s="243"/>
      <c r="H177" s="243" t="s">
        <v>739</v>
      </c>
      <c r="I177" s="243" t="s">
        <v>670</v>
      </c>
      <c r="J177" s="243">
        <v>20</v>
      </c>
      <c r="K177" s="284"/>
    </row>
    <row r="178" spans="2:11" ht="15" customHeight="1">
      <c r="B178" s="263"/>
      <c r="C178" s="243" t="s">
        <v>103</v>
      </c>
      <c r="D178" s="243"/>
      <c r="E178" s="243"/>
      <c r="F178" s="262" t="s">
        <v>668</v>
      </c>
      <c r="G178" s="243"/>
      <c r="H178" s="243" t="s">
        <v>740</v>
      </c>
      <c r="I178" s="243" t="s">
        <v>670</v>
      </c>
      <c r="J178" s="243">
        <v>255</v>
      </c>
      <c r="K178" s="284"/>
    </row>
    <row r="179" spans="2:11" ht="15" customHeight="1">
      <c r="B179" s="263"/>
      <c r="C179" s="243" t="s">
        <v>104</v>
      </c>
      <c r="D179" s="243"/>
      <c r="E179" s="243"/>
      <c r="F179" s="262" t="s">
        <v>668</v>
      </c>
      <c r="G179" s="243"/>
      <c r="H179" s="243" t="s">
        <v>633</v>
      </c>
      <c r="I179" s="243" t="s">
        <v>670</v>
      </c>
      <c r="J179" s="243">
        <v>10</v>
      </c>
      <c r="K179" s="284"/>
    </row>
    <row r="180" spans="2:11" ht="15" customHeight="1">
      <c r="B180" s="263"/>
      <c r="C180" s="243" t="s">
        <v>105</v>
      </c>
      <c r="D180" s="243"/>
      <c r="E180" s="243"/>
      <c r="F180" s="262" t="s">
        <v>668</v>
      </c>
      <c r="G180" s="243"/>
      <c r="H180" s="243" t="s">
        <v>741</v>
      </c>
      <c r="I180" s="243" t="s">
        <v>702</v>
      </c>
      <c r="J180" s="243"/>
      <c r="K180" s="284"/>
    </row>
    <row r="181" spans="2:11" ht="15" customHeight="1">
      <c r="B181" s="263"/>
      <c r="C181" s="243" t="s">
        <v>742</v>
      </c>
      <c r="D181" s="243"/>
      <c r="E181" s="243"/>
      <c r="F181" s="262" t="s">
        <v>668</v>
      </c>
      <c r="G181" s="243"/>
      <c r="H181" s="243" t="s">
        <v>743</v>
      </c>
      <c r="I181" s="243" t="s">
        <v>702</v>
      </c>
      <c r="J181" s="243"/>
      <c r="K181" s="284"/>
    </row>
    <row r="182" spans="2:11" ht="15" customHeight="1">
      <c r="B182" s="263"/>
      <c r="C182" s="243" t="s">
        <v>731</v>
      </c>
      <c r="D182" s="243"/>
      <c r="E182" s="243"/>
      <c r="F182" s="262" t="s">
        <v>668</v>
      </c>
      <c r="G182" s="243"/>
      <c r="H182" s="243" t="s">
        <v>744</v>
      </c>
      <c r="I182" s="243" t="s">
        <v>702</v>
      </c>
      <c r="J182" s="243"/>
      <c r="K182" s="284"/>
    </row>
    <row r="183" spans="2:11" ht="15" customHeight="1">
      <c r="B183" s="263"/>
      <c r="C183" s="243" t="s">
        <v>107</v>
      </c>
      <c r="D183" s="243"/>
      <c r="E183" s="243"/>
      <c r="F183" s="262" t="s">
        <v>674</v>
      </c>
      <c r="G183" s="243"/>
      <c r="H183" s="243" t="s">
        <v>745</v>
      </c>
      <c r="I183" s="243" t="s">
        <v>670</v>
      </c>
      <c r="J183" s="243">
        <v>50</v>
      </c>
      <c r="K183" s="284"/>
    </row>
    <row r="184" spans="2:11" ht="15" customHeight="1">
      <c r="B184" s="263"/>
      <c r="C184" s="243" t="s">
        <v>746</v>
      </c>
      <c r="D184" s="243"/>
      <c r="E184" s="243"/>
      <c r="F184" s="262" t="s">
        <v>674</v>
      </c>
      <c r="G184" s="243"/>
      <c r="H184" s="243" t="s">
        <v>747</v>
      </c>
      <c r="I184" s="243" t="s">
        <v>748</v>
      </c>
      <c r="J184" s="243"/>
      <c r="K184" s="284"/>
    </row>
    <row r="185" spans="2:11" ht="15" customHeight="1">
      <c r="B185" s="263"/>
      <c r="C185" s="243" t="s">
        <v>749</v>
      </c>
      <c r="D185" s="243"/>
      <c r="E185" s="243"/>
      <c r="F185" s="262" t="s">
        <v>674</v>
      </c>
      <c r="G185" s="243"/>
      <c r="H185" s="243" t="s">
        <v>750</v>
      </c>
      <c r="I185" s="243" t="s">
        <v>748</v>
      </c>
      <c r="J185" s="243"/>
      <c r="K185" s="284"/>
    </row>
    <row r="186" spans="2:11" ht="15" customHeight="1">
      <c r="B186" s="263"/>
      <c r="C186" s="243" t="s">
        <v>751</v>
      </c>
      <c r="D186" s="243"/>
      <c r="E186" s="243"/>
      <c r="F186" s="262" t="s">
        <v>674</v>
      </c>
      <c r="G186" s="243"/>
      <c r="H186" s="243" t="s">
        <v>752</v>
      </c>
      <c r="I186" s="243" t="s">
        <v>748</v>
      </c>
      <c r="J186" s="243"/>
      <c r="K186" s="284"/>
    </row>
    <row r="187" spans="2:11" ht="15" customHeight="1">
      <c r="B187" s="263"/>
      <c r="C187" s="296" t="s">
        <v>753</v>
      </c>
      <c r="D187" s="243"/>
      <c r="E187" s="243"/>
      <c r="F187" s="262" t="s">
        <v>674</v>
      </c>
      <c r="G187" s="243"/>
      <c r="H187" s="243" t="s">
        <v>754</v>
      </c>
      <c r="I187" s="243" t="s">
        <v>755</v>
      </c>
      <c r="J187" s="297" t="s">
        <v>756</v>
      </c>
      <c r="K187" s="284"/>
    </row>
    <row r="188" spans="2:11" ht="15" customHeight="1">
      <c r="B188" s="263"/>
      <c r="C188" s="248" t="s">
        <v>42</v>
      </c>
      <c r="D188" s="243"/>
      <c r="E188" s="243"/>
      <c r="F188" s="262" t="s">
        <v>668</v>
      </c>
      <c r="G188" s="243"/>
      <c r="H188" s="239" t="s">
        <v>757</v>
      </c>
      <c r="I188" s="243" t="s">
        <v>758</v>
      </c>
      <c r="J188" s="243"/>
      <c r="K188" s="284"/>
    </row>
    <row r="189" spans="2:11" ht="15" customHeight="1">
      <c r="B189" s="263"/>
      <c r="C189" s="248" t="s">
        <v>759</v>
      </c>
      <c r="D189" s="243"/>
      <c r="E189" s="243"/>
      <c r="F189" s="262" t="s">
        <v>668</v>
      </c>
      <c r="G189" s="243"/>
      <c r="H189" s="243" t="s">
        <v>760</v>
      </c>
      <c r="I189" s="243" t="s">
        <v>702</v>
      </c>
      <c r="J189" s="243"/>
      <c r="K189" s="284"/>
    </row>
    <row r="190" spans="2:11" ht="15" customHeight="1">
      <c r="B190" s="263"/>
      <c r="C190" s="248" t="s">
        <v>761</v>
      </c>
      <c r="D190" s="243"/>
      <c r="E190" s="243"/>
      <c r="F190" s="262" t="s">
        <v>668</v>
      </c>
      <c r="G190" s="243"/>
      <c r="H190" s="243" t="s">
        <v>762</v>
      </c>
      <c r="I190" s="243" t="s">
        <v>702</v>
      </c>
      <c r="J190" s="243"/>
      <c r="K190" s="284"/>
    </row>
    <row r="191" spans="2:11" ht="15" customHeight="1">
      <c r="B191" s="263"/>
      <c r="C191" s="248" t="s">
        <v>763</v>
      </c>
      <c r="D191" s="243"/>
      <c r="E191" s="243"/>
      <c r="F191" s="262" t="s">
        <v>674</v>
      </c>
      <c r="G191" s="243"/>
      <c r="H191" s="243" t="s">
        <v>764</v>
      </c>
      <c r="I191" s="243" t="s">
        <v>702</v>
      </c>
      <c r="J191" s="243"/>
      <c r="K191" s="284"/>
    </row>
    <row r="192" spans="2:11" ht="15" customHeight="1">
      <c r="B192" s="290"/>
      <c r="C192" s="298"/>
      <c r="D192" s="272"/>
      <c r="E192" s="272"/>
      <c r="F192" s="272"/>
      <c r="G192" s="272"/>
      <c r="H192" s="272"/>
      <c r="I192" s="272"/>
      <c r="J192" s="272"/>
      <c r="K192" s="291"/>
    </row>
    <row r="193" spans="2:11" ht="18.75" customHeight="1">
      <c r="B193" s="239"/>
      <c r="C193" s="243"/>
      <c r="D193" s="243"/>
      <c r="E193" s="243"/>
      <c r="F193" s="262"/>
      <c r="G193" s="243"/>
      <c r="H193" s="243"/>
      <c r="I193" s="243"/>
      <c r="J193" s="243"/>
      <c r="K193" s="239"/>
    </row>
    <row r="194" spans="2:11" ht="18.75" customHeight="1">
      <c r="B194" s="239"/>
      <c r="C194" s="243"/>
      <c r="D194" s="243"/>
      <c r="E194" s="243"/>
      <c r="F194" s="262"/>
      <c r="G194" s="243"/>
      <c r="H194" s="243"/>
      <c r="I194" s="243"/>
      <c r="J194" s="243"/>
      <c r="K194" s="239"/>
    </row>
    <row r="195" spans="2:11" ht="18.75" customHeight="1">
      <c r="B195" s="249"/>
      <c r="C195" s="249"/>
      <c r="D195" s="249"/>
      <c r="E195" s="249"/>
      <c r="F195" s="249"/>
      <c r="G195" s="249"/>
      <c r="H195" s="249"/>
      <c r="I195" s="249"/>
      <c r="J195" s="249"/>
      <c r="K195" s="249"/>
    </row>
    <row r="196" spans="2:11">
      <c r="B196" s="231"/>
      <c r="C196" s="232"/>
      <c r="D196" s="232"/>
      <c r="E196" s="232"/>
      <c r="F196" s="232"/>
      <c r="G196" s="232"/>
      <c r="H196" s="232"/>
      <c r="I196" s="232"/>
      <c r="J196" s="232"/>
      <c r="K196" s="233"/>
    </row>
    <row r="197" spans="2:11" ht="21">
      <c r="B197" s="234"/>
      <c r="C197" s="356" t="s">
        <v>765</v>
      </c>
      <c r="D197" s="356"/>
      <c r="E197" s="356"/>
      <c r="F197" s="356"/>
      <c r="G197" s="356"/>
      <c r="H197" s="356"/>
      <c r="I197" s="356"/>
      <c r="J197" s="356"/>
      <c r="K197" s="235"/>
    </row>
    <row r="198" spans="2:11" ht="25.5" customHeight="1">
      <c r="B198" s="234"/>
      <c r="C198" s="299" t="s">
        <v>766</v>
      </c>
      <c r="D198" s="299"/>
      <c r="E198" s="299"/>
      <c r="F198" s="299" t="s">
        <v>767</v>
      </c>
      <c r="G198" s="300"/>
      <c r="H198" s="362" t="s">
        <v>768</v>
      </c>
      <c r="I198" s="362"/>
      <c r="J198" s="362"/>
      <c r="K198" s="235"/>
    </row>
    <row r="199" spans="2:11" ht="5.25" customHeight="1">
      <c r="B199" s="263"/>
      <c r="C199" s="260"/>
      <c r="D199" s="260"/>
      <c r="E199" s="260"/>
      <c r="F199" s="260"/>
      <c r="G199" s="243"/>
      <c r="H199" s="260"/>
      <c r="I199" s="260"/>
      <c r="J199" s="260"/>
      <c r="K199" s="284"/>
    </row>
    <row r="200" spans="2:11" ht="15" customHeight="1">
      <c r="B200" s="263"/>
      <c r="C200" s="243" t="s">
        <v>758</v>
      </c>
      <c r="D200" s="243"/>
      <c r="E200" s="243"/>
      <c r="F200" s="262" t="s">
        <v>43</v>
      </c>
      <c r="G200" s="243"/>
      <c r="H200" s="358" t="s">
        <v>769</v>
      </c>
      <c r="I200" s="358"/>
      <c r="J200" s="358"/>
      <c r="K200" s="284"/>
    </row>
    <row r="201" spans="2:11" ht="15" customHeight="1">
      <c r="B201" s="263"/>
      <c r="C201" s="269"/>
      <c r="D201" s="243"/>
      <c r="E201" s="243"/>
      <c r="F201" s="262" t="s">
        <v>44</v>
      </c>
      <c r="G201" s="243"/>
      <c r="H201" s="358" t="s">
        <v>770</v>
      </c>
      <c r="I201" s="358"/>
      <c r="J201" s="358"/>
      <c r="K201" s="284"/>
    </row>
    <row r="202" spans="2:11" ht="15" customHeight="1">
      <c r="B202" s="263"/>
      <c r="C202" s="269"/>
      <c r="D202" s="243"/>
      <c r="E202" s="243"/>
      <c r="F202" s="262" t="s">
        <v>47</v>
      </c>
      <c r="G202" s="243"/>
      <c r="H202" s="358" t="s">
        <v>771</v>
      </c>
      <c r="I202" s="358"/>
      <c r="J202" s="358"/>
      <c r="K202" s="284"/>
    </row>
    <row r="203" spans="2:11" ht="15" customHeight="1">
      <c r="B203" s="263"/>
      <c r="C203" s="243"/>
      <c r="D203" s="243"/>
      <c r="E203" s="243"/>
      <c r="F203" s="262" t="s">
        <v>45</v>
      </c>
      <c r="G203" s="243"/>
      <c r="H203" s="358" t="s">
        <v>772</v>
      </c>
      <c r="I203" s="358"/>
      <c r="J203" s="358"/>
      <c r="K203" s="284"/>
    </row>
    <row r="204" spans="2:11" ht="15" customHeight="1">
      <c r="B204" s="263"/>
      <c r="C204" s="243"/>
      <c r="D204" s="243"/>
      <c r="E204" s="243"/>
      <c r="F204" s="262" t="s">
        <v>46</v>
      </c>
      <c r="G204" s="243"/>
      <c r="H204" s="358" t="s">
        <v>773</v>
      </c>
      <c r="I204" s="358"/>
      <c r="J204" s="358"/>
      <c r="K204" s="284"/>
    </row>
    <row r="205" spans="2:11" ht="15" customHeight="1">
      <c r="B205" s="263"/>
      <c r="C205" s="243"/>
      <c r="D205" s="243"/>
      <c r="E205" s="243"/>
      <c r="F205" s="262"/>
      <c r="G205" s="243"/>
      <c r="H205" s="243"/>
      <c r="I205" s="243"/>
      <c r="J205" s="243"/>
      <c r="K205" s="284"/>
    </row>
    <row r="206" spans="2:11" ht="15" customHeight="1">
      <c r="B206" s="263"/>
      <c r="C206" s="243" t="s">
        <v>714</v>
      </c>
      <c r="D206" s="243"/>
      <c r="E206" s="243"/>
      <c r="F206" s="262" t="s">
        <v>79</v>
      </c>
      <c r="G206" s="243"/>
      <c r="H206" s="358" t="s">
        <v>774</v>
      </c>
      <c r="I206" s="358"/>
      <c r="J206" s="358"/>
      <c r="K206" s="284"/>
    </row>
    <row r="207" spans="2:11" ht="15" customHeight="1">
      <c r="B207" s="263"/>
      <c r="C207" s="269"/>
      <c r="D207" s="243"/>
      <c r="E207" s="243"/>
      <c r="F207" s="262" t="s">
        <v>611</v>
      </c>
      <c r="G207" s="243"/>
      <c r="H207" s="358" t="s">
        <v>612</v>
      </c>
      <c r="I207" s="358"/>
      <c r="J207" s="358"/>
      <c r="K207" s="284"/>
    </row>
    <row r="208" spans="2:11" ht="15" customHeight="1">
      <c r="B208" s="263"/>
      <c r="C208" s="243"/>
      <c r="D208" s="243"/>
      <c r="E208" s="243"/>
      <c r="F208" s="262" t="s">
        <v>609</v>
      </c>
      <c r="G208" s="243"/>
      <c r="H208" s="358" t="s">
        <v>775</v>
      </c>
      <c r="I208" s="358"/>
      <c r="J208" s="358"/>
      <c r="K208" s="284"/>
    </row>
    <row r="209" spans="2:11" ht="15" customHeight="1">
      <c r="B209" s="301"/>
      <c r="C209" s="269"/>
      <c r="D209" s="269"/>
      <c r="E209" s="269"/>
      <c r="F209" s="262" t="s">
        <v>613</v>
      </c>
      <c r="G209" s="248"/>
      <c r="H209" s="357" t="s">
        <v>614</v>
      </c>
      <c r="I209" s="357"/>
      <c r="J209" s="357"/>
      <c r="K209" s="302"/>
    </row>
    <row r="210" spans="2:11" ht="15" customHeight="1">
      <c r="B210" s="301"/>
      <c r="C210" s="269"/>
      <c r="D210" s="269"/>
      <c r="E210" s="269"/>
      <c r="F210" s="262" t="s">
        <v>615</v>
      </c>
      <c r="G210" s="248"/>
      <c r="H210" s="357" t="s">
        <v>776</v>
      </c>
      <c r="I210" s="357"/>
      <c r="J210" s="357"/>
      <c r="K210" s="302"/>
    </row>
    <row r="211" spans="2:11" ht="15" customHeight="1">
      <c r="B211" s="301"/>
      <c r="C211" s="269"/>
      <c r="D211" s="269"/>
      <c r="E211" s="269"/>
      <c r="F211" s="303"/>
      <c r="G211" s="248"/>
      <c r="H211" s="304"/>
      <c r="I211" s="304"/>
      <c r="J211" s="304"/>
      <c r="K211" s="302"/>
    </row>
    <row r="212" spans="2:11" ht="15" customHeight="1">
      <c r="B212" s="301"/>
      <c r="C212" s="243" t="s">
        <v>738</v>
      </c>
      <c r="D212" s="269"/>
      <c r="E212" s="269"/>
      <c r="F212" s="262">
        <v>1</v>
      </c>
      <c r="G212" s="248"/>
      <c r="H212" s="357" t="s">
        <v>777</v>
      </c>
      <c r="I212" s="357"/>
      <c r="J212" s="357"/>
      <c r="K212" s="302"/>
    </row>
    <row r="213" spans="2:11" ht="15" customHeight="1">
      <c r="B213" s="301"/>
      <c r="C213" s="269"/>
      <c r="D213" s="269"/>
      <c r="E213" s="269"/>
      <c r="F213" s="262">
        <v>2</v>
      </c>
      <c r="G213" s="248"/>
      <c r="H213" s="357" t="s">
        <v>778</v>
      </c>
      <c r="I213" s="357"/>
      <c r="J213" s="357"/>
      <c r="K213" s="302"/>
    </row>
    <row r="214" spans="2:11" ht="15" customHeight="1">
      <c r="B214" s="301"/>
      <c r="C214" s="269"/>
      <c r="D214" s="269"/>
      <c r="E214" s="269"/>
      <c r="F214" s="262">
        <v>3</v>
      </c>
      <c r="G214" s="248"/>
      <c r="H214" s="357" t="s">
        <v>779</v>
      </c>
      <c r="I214" s="357"/>
      <c r="J214" s="357"/>
      <c r="K214" s="302"/>
    </row>
    <row r="215" spans="2:11" ht="15" customHeight="1">
      <c r="B215" s="301"/>
      <c r="C215" s="269"/>
      <c r="D215" s="269"/>
      <c r="E215" s="269"/>
      <c r="F215" s="262">
        <v>4</v>
      </c>
      <c r="G215" s="248"/>
      <c r="H215" s="357" t="s">
        <v>780</v>
      </c>
      <c r="I215" s="357"/>
      <c r="J215" s="357"/>
      <c r="K215" s="302"/>
    </row>
    <row r="216" spans="2:11" ht="12.75" customHeight="1">
      <c r="B216" s="305"/>
      <c r="C216" s="306"/>
      <c r="D216" s="306"/>
      <c r="E216" s="306"/>
      <c r="F216" s="306"/>
      <c r="G216" s="306"/>
      <c r="H216" s="306"/>
      <c r="I216" s="306"/>
      <c r="J216" s="306"/>
      <c r="K216" s="307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Rekonstrukce VO</vt:lpstr>
      <vt:lpstr>Pokyny pro vyplnění</vt:lpstr>
      <vt:lpstr>'1 - Rekonstrukce VO'!Názvy_tisku</vt:lpstr>
      <vt:lpstr>'Rekapitulace stavby'!Názvy_tisku</vt:lpstr>
      <vt:lpstr>'1 - Rekonstrukce VO'!Oblast_tisku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JS-PC\JS</dc:creator>
  <cp:lastModifiedBy>JS</cp:lastModifiedBy>
  <cp:lastPrinted>2017-08-22T08:53:51Z</cp:lastPrinted>
  <dcterms:created xsi:type="dcterms:W3CDTF">2017-08-21T11:32:28Z</dcterms:created>
  <dcterms:modified xsi:type="dcterms:W3CDTF">2017-08-22T09:05:13Z</dcterms:modified>
</cp:coreProperties>
</file>